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Tovar\Downloads\"/>
    </mc:Choice>
  </mc:AlternateContent>
  <xr:revisionPtr revIDLastSave="0" documentId="8_{493846C9-5E5D-4A69-9C02-D67E47D2CE5E}" xr6:coauthVersionLast="47" xr6:coauthVersionMax="47" xr10:uidLastSave="{00000000-0000-0000-0000-000000000000}"/>
  <bookViews>
    <workbookView xWindow="-108" yWindow="-108" windowWidth="23256" windowHeight="12456" tabRatio="907" activeTab="4" xr2:uid="{00000000-000D-0000-FFFF-FFFF00000000}"/>
  </bookViews>
  <sheets>
    <sheet name="Initial Project CHECKLIST" sheetId="2" r:id="rId1"/>
    <sheet name="Summary Info" sheetId="11" r:id="rId2"/>
    <sheet name="Calendar" sheetId="12" r:id="rId3"/>
    <sheet name="Master Tracker Sheet" sheetId="1" r:id="rId4"/>
    <sheet name="Project Contact Info" sheetId="3" r:id="rId5"/>
    <sheet name="Staff List" sheetId="4" r:id="rId6"/>
    <sheet name="Post-submittal checklist" sheetId="6" r:id="rId7"/>
  </sheets>
  <definedNames>
    <definedName name="FromArray_1">_xlfn.ANCHORARRAY(Calendar!$P$18)</definedName>
    <definedName name="TaskDates">'Summary Info'!$AE$4</definedName>
    <definedName name="TaskNames">'Summary Info'!$AD$4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9" i="12" l="1" a="1"/>
  <c r="R39" i="12" s="1"/>
  <c r="R40" i="12" s="1" a="1"/>
  <c r="R40" i="12" s="1"/>
  <c r="R41" i="12" a="1"/>
  <c r="R41" i="12" s="1"/>
  <c r="R42" i="12" s="1" a="1"/>
  <c r="R42" i="12" s="1"/>
  <c r="R43" i="12" a="1"/>
  <c r="R43" i="12" s="1"/>
  <c r="R44" i="12" s="1" a="1"/>
  <c r="R44" i="12" s="1"/>
  <c r="R45" i="12" a="1"/>
  <c r="R45" i="12" s="1"/>
  <c r="R46" i="12" s="1" a="1"/>
  <c r="R46" i="12" s="1"/>
  <c r="R47" i="12" a="1"/>
  <c r="R47" i="12" s="1"/>
  <c r="R48" i="12" s="1" a="1"/>
  <c r="R48" i="12" s="1"/>
  <c r="AF18" i="12" a="1"/>
  <c r="AF18" i="12" s="1"/>
  <c r="AE18" i="12" a="1"/>
  <c r="AE18" i="12" s="1"/>
  <c r="AD18" i="12" a="1"/>
  <c r="AD18" i="12" s="1"/>
  <c r="AC18" i="12" a="1"/>
  <c r="AC18" i="12" s="1"/>
  <c r="AB18" i="12" a="1"/>
  <c r="AB18" i="12" s="1"/>
  <c r="AA18" i="12"/>
  <c r="AA18" i="12" a="1"/>
  <c r="Z18" i="12" a="1"/>
  <c r="Z18" i="12" s="1"/>
  <c r="A1" i="6"/>
  <c r="A1" i="4"/>
  <c r="A1" i="3"/>
  <c r="A1" i="1"/>
  <c r="A1" i="12"/>
  <c r="A1" i="11"/>
  <c r="Z47" i="12" a="1"/>
  <c r="Z47" i="12" s="1"/>
  <c r="Z48" i="12" s="1" a="1"/>
  <c r="Z48" i="12" s="1"/>
  <c r="Z45" i="12" a="1"/>
  <c r="Z45" i="12" s="1"/>
  <c r="Z46" i="12" s="1" a="1"/>
  <c r="Z46" i="12" s="1"/>
  <c r="Z43" i="12" a="1"/>
  <c r="Z43" i="12" s="1"/>
  <c r="Z44" i="12" s="1" a="1"/>
  <c r="Z44" i="12" s="1"/>
  <c r="Z41" i="12" a="1"/>
  <c r="Z41" i="12" s="1"/>
  <c r="Z42" i="12" s="1" a="1"/>
  <c r="Z42" i="12" s="1"/>
  <c r="Z39" i="12" a="1"/>
  <c r="Z39" i="12" s="1"/>
  <c r="Z40" i="12" s="1" a="1"/>
  <c r="Z40" i="12" s="1"/>
  <c r="Z37" i="12" a="1"/>
  <c r="Z37" i="12" s="1"/>
  <c r="Z38" i="12" s="1" a="1"/>
  <c r="Z38" i="12" s="1"/>
  <c r="R37" i="12" a="1"/>
  <c r="R37" i="12" s="1"/>
  <c r="R38" i="12" s="1" a="1"/>
  <c r="R38" i="12" s="1"/>
  <c r="J47" i="12" a="1"/>
  <c r="J47" i="12" s="1"/>
  <c r="J48" i="12" s="1" a="1"/>
  <c r="J48" i="12" s="1"/>
  <c r="J45" i="12" a="1"/>
  <c r="J45" i="12" s="1"/>
  <c r="J43" i="12" a="1"/>
  <c r="J43" i="12" s="1"/>
  <c r="J41" i="12" a="1"/>
  <c r="J41" i="12" s="1"/>
  <c r="J39" i="12" a="1"/>
  <c r="J39" i="12" s="1"/>
  <c r="J37" i="12" a="1"/>
  <c r="J37" i="12" s="1"/>
  <c r="J38" i="12" s="1" a="1"/>
  <c r="J38" i="12" s="1"/>
  <c r="B47" i="12" a="1"/>
  <c r="B47" i="12" s="1"/>
  <c r="B48" i="12" s="1" a="1"/>
  <c r="B48" i="12" s="1"/>
  <c r="R32" i="12" a="1"/>
  <c r="R32" i="12" s="1"/>
  <c r="R33" i="12" s="1" a="1"/>
  <c r="R33" i="12" s="1"/>
  <c r="J32" i="12" a="1"/>
  <c r="J32" i="12" s="1"/>
  <c r="J33" i="12" s="1" a="1"/>
  <c r="J33" i="12" s="1"/>
  <c r="B32" i="12" a="1"/>
  <c r="B32" i="12" s="1"/>
  <c r="B33" i="12" s="1" a="1"/>
  <c r="B33" i="12" s="1"/>
  <c r="R17" i="12" a="1"/>
  <c r="R17" i="12" s="1"/>
  <c r="J17" i="12" a="1"/>
  <c r="J17" i="12" s="1"/>
  <c r="J18" i="12" s="1" a="1"/>
  <c r="J18" i="12" s="1"/>
  <c r="B17" i="12" a="1"/>
  <c r="B17" i="12" s="1"/>
  <c r="B18" i="12" s="1" a="1"/>
  <c r="B18" i="12" s="1"/>
  <c r="B45" i="12" a="1"/>
  <c r="B45" i="12" s="1"/>
  <c r="B43" i="12" a="1"/>
  <c r="B43" i="12" s="1"/>
  <c r="B41" i="12" a="1"/>
  <c r="B41" i="12" s="1"/>
  <c r="B39" i="12" a="1"/>
  <c r="B39" i="12" s="1"/>
  <c r="B37" i="12" a="1"/>
  <c r="B37" i="12" s="1"/>
  <c r="B38" i="12" s="1" a="1"/>
  <c r="B38" i="12" s="1"/>
  <c r="Z32" i="12" a="1"/>
  <c r="Z32" i="12" s="1"/>
  <c r="Z30" i="12" a="1"/>
  <c r="Z30" i="12" s="1"/>
  <c r="Z28" i="12" a="1"/>
  <c r="Z28" i="12" s="1"/>
  <c r="Z26" i="12" a="1"/>
  <c r="Z26" i="12" s="1"/>
  <c r="Z24" i="12" a="1"/>
  <c r="Z24" i="12" s="1"/>
  <c r="Z22" i="12" a="1"/>
  <c r="Z22" i="12" s="1"/>
  <c r="Z23" i="12" s="1" a="1"/>
  <c r="Z23" i="12" s="1"/>
  <c r="R30" i="12" a="1"/>
  <c r="R30" i="12" s="1"/>
  <c r="R28" i="12" a="1"/>
  <c r="R28" i="12" s="1"/>
  <c r="R26" i="12" a="1"/>
  <c r="R26" i="12" s="1"/>
  <c r="R24" i="12" a="1"/>
  <c r="R24" i="12" s="1"/>
  <c r="R22" i="12" a="1"/>
  <c r="R22" i="12" s="1"/>
  <c r="R23" i="12" s="1" a="1"/>
  <c r="R23" i="12" s="1"/>
  <c r="J30" i="12" a="1"/>
  <c r="J30" i="12" s="1"/>
  <c r="J28" i="12" a="1"/>
  <c r="J28" i="12" s="1"/>
  <c r="J26" i="12" a="1"/>
  <c r="J26" i="12" s="1"/>
  <c r="J24" i="12" a="1"/>
  <c r="J24" i="12" s="1"/>
  <c r="J22" i="12" a="1"/>
  <c r="J22" i="12" s="1"/>
  <c r="B30" i="12" a="1"/>
  <c r="B30" i="12" s="1"/>
  <c r="B28" i="12" a="1"/>
  <c r="B28" i="12" s="1"/>
  <c r="B26" i="12" a="1"/>
  <c r="B26" i="12" s="1"/>
  <c r="B24" i="12" a="1"/>
  <c r="B24" i="12" s="1"/>
  <c r="B22" i="12" a="1"/>
  <c r="B22" i="12" s="1"/>
  <c r="B23" i="12" s="1" a="1"/>
  <c r="B23" i="12" s="1"/>
  <c r="Z15" i="12" a="1"/>
  <c r="Z15" i="12" s="1"/>
  <c r="Z13" i="12" a="1"/>
  <c r="Z13" i="12" s="1"/>
  <c r="Z11" i="12" a="1"/>
  <c r="Z11" i="12" s="1"/>
  <c r="Z9" i="12" a="1"/>
  <c r="Z9" i="12" s="1"/>
  <c r="Z7" i="12" a="1"/>
  <c r="Z7" i="12" s="1"/>
  <c r="Z8" i="12" s="1" a="1"/>
  <c r="Z8" i="12" s="1"/>
  <c r="R15" i="12" a="1"/>
  <c r="R15" i="12" s="1"/>
  <c r="R13" i="12" a="1"/>
  <c r="R13" i="12" s="1"/>
  <c r="R11" i="12" a="1"/>
  <c r="R11" i="12" s="1"/>
  <c r="R9" i="12" a="1"/>
  <c r="R9" i="12" s="1"/>
  <c r="R7" i="12" a="1"/>
  <c r="R7" i="12" s="1"/>
  <c r="R8" i="12" s="1" a="1"/>
  <c r="R8" i="12" s="1"/>
  <c r="J15" i="12" a="1"/>
  <c r="J15" i="12" s="1"/>
  <c r="J13" i="12" a="1"/>
  <c r="J13" i="12" s="1"/>
  <c r="J11" i="12" a="1"/>
  <c r="J11" i="12" s="1"/>
  <c r="J9" i="12" a="1"/>
  <c r="J9" i="12" s="1"/>
  <c r="J7" i="12" a="1"/>
  <c r="J7" i="12" s="1"/>
  <c r="J8" i="12" s="1" a="1"/>
  <c r="J8" i="12" s="1"/>
  <c r="B15" i="12" a="1"/>
  <c r="B15" i="12" s="1"/>
  <c r="B13" i="12" a="1"/>
  <c r="B13" i="12" s="1"/>
  <c r="B11" i="12" a="1"/>
  <c r="B11" i="12" s="1"/>
  <c r="B9" i="12" a="1"/>
  <c r="B9" i="12" s="1"/>
  <c r="B7" i="12" a="1"/>
  <c r="B7" i="12" s="1"/>
  <c r="B8" i="12" s="1" a="1"/>
  <c r="B8" i="12" s="1"/>
  <c r="AF35" i="12"/>
  <c r="X35" i="12"/>
  <c r="P35" i="12"/>
  <c r="H35" i="12"/>
  <c r="AF20" i="12"/>
  <c r="X20" i="12"/>
  <c r="P20" i="12"/>
  <c r="H20" i="12"/>
  <c r="AF5" i="12"/>
  <c r="X5" i="12"/>
  <c r="P5" i="12"/>
  <c r="H5" i="12"/>
  <c r="AD4" i="11" a="1"/>
  <c r="AD4" i="11" s="1"/>
  <c r="A12" i="11" a="1"/>
  <c r="A12" i="11" s="1"/>
  <c r="AA4" i="11" a="1"/>
  <c r="AA4" i="11" s="1"/>
  <c r="A2" i="1"/>
  <c r="A8" i="11"/>
  <c r="A9" i="11"/>
  <c r="A7" i="11"/>
  <c r="A6" i="11"/>
  <c r="A3" i="11"/>
  <c r="A5" i="11"/>
  <c r="A4" i="11"/>
  <c r="X48" i="12" l="1" a="1"/>
  <c r="X48" i="12" s="1"/>
  <c r="AB42" i="12" a="1"/>
  <c r="AB42" i="12" s="1"/>
  <c r="AF44" i="12" a="1"/>
  <c r="AF44" i="12" s="1"/>
  <c r="AE46" i="12" a="1"/>
  <c r="AE46" i="12" s="1"/>
  <c r="S46" i="12" a="1"/>
  <c r="S46" i="12" s="1"/>
  <c r="T46" i="12" a="1"/>
  <c r="T46" i="12" s="1"/>
  <c r="AB40" i="12" a="1"/>
  <c r="AB40" i="12" s="1"/>
  <c r="AD46" i="12" a="1"/>
  <c r="AD46" i="12" s="1"/>
  <c r="AC42" i="12" a="1"/>
  <c r="AC42" i="12" s="1"/>
  <c r="AF46" i="12" a="1"/>
  <c r="AF46" i="12" s="1"/>
  <c r="S48" i="12" a="1"/>
  <c r="S48" i="12" s="1"/>
  <c r="AD42" i="12" a="1"/>
  <c r="AD42" i="12" s="1"/>
  <c r="AC48" i="12" a="1"/>
  <c r="AC48" i="12" s="1"/>
  <c r="U46" i="12" a="1"/>
  <c r="U46" i="12" s="1"/>
  <c r="S44" i="12" a="1"/>
  <c r="S44" i="12" s="1"/>
  <c r="AC44" i="12" a="1"/>
  <c r="AC44" i="12" s="1"/>
  <c r="AD48" i="12" a="1"/>
  <c r="AD48" i="12" s="1"/>
  <c r="T44" i="12" a="1"/>
  <c r="T44" i="12" s="1"/>
  <c r="T48" i="12" a="1"/>
  <c r="T48" i="12" s="1"/>
  <c r="AD44" i="12" a="1"/>
  <c r="AD44" i="12" s="1"/>
  <c r="AE48" i="12" a="1"/>
  <c r="AE48" i="12" s="1"/>
  <c r="U48" i="12" a="1"/>
  <c r="U48" i="12" s="1"/>
  <c r="AE44" i="12" a="1"/>
  <c r="AE44" i="12" s="1"/>
  <c r="AF48" i="12" a="1"/>
  <c r="AF48" i="12" s="1"/>
  <c r="T38" i="12" a="1"/>
  <c r="T38" i="12" s="1"/>
  <c r="X40" i="12" a="1"/>
  <c r="X40" i="12" s="1"/>
  <c r="W38" i="12" a="1"/>
  <c r="W38" i="12" s="1"/>
  <c r="S40" i="12" a="1"/>
  <c r="S40" i="12" s="1"/>
  <c r="T42" i="12" a="1"/>
  <c r="T42" i="12" s="1"/>
  <c r="U44" i="12" a="1"/>
  <c r="U44" i="12" s="1"/>
  <c r="V46" i="12" a="1"/>
  <c r="V46" i="12" s="1"/>
  <c r="V48" i="12" a="1"/>
  <c r="V48" i="12" s="1"/>
  <c r="AC38" i="12" a="1"/>
  <c r="AC38" i="12" s="1"/>
  <c r="AE40" i="12" a="1"/>
  <c r="AE40" i="12" s="1"/>
  <c r="AF42" i="12" a="1"/>
  <c r="AF42" i="12" s="1"/>
  <c r="AE38" i="12" a="1"/>
  <c r="AE38" i="12" s="1"/>
  <c r="X38" i="12" a="1"/>
  <c r="X38" i="12" s="1"/>
  <c r="S42" i="12" a="1"/>
  <c r="S42" i="12" s="1"/>
  <c r="AD38" i="12" a="1"/>
  <c r="AD38" i="12" s="1"/>
  <c r="AD40" i="12" a="1"/>
  <c r="AD40" i="12" s="1"/>
  <c r="AE42" i="12" a="1"/>
  <c r="AE42" i="12" s="1"/>
  <c r="T40" i="12" a="1"/>
  <c r="T40" i="12" s="1"/>
  <c r="U42" i="12" a="1"/>
  <c r="U42" i="12" s="1"/>
  <c r="V44" i="12" a="1"/>
  <c r="V44" i="12" s="1"/>
  <c r="W46" i="12" a="1"/>
  <c r="W46" i="12" s="1"/>
  <c r="W48" i="12" a="1"/>
  <c r="W48" i="12" s="1"/>
  <c r="AB38" i="12" a="1"/>
  <c r="AB38" i="12" s="1"/>
  <c r="AF40" i="12" a="1"/>
  <c r="AF40" i="12" s="1"/>
  <c r="AA46" i="12" a="1"/>
  <c r="AA46" i="12" s="1"/>
  <c r="V38" i="12" a="1"/>
  <c r="V38" i="12" s="1"/>
  <c r="U40" i="12" a="1"/>
  <c r="U40" i="12" s="1"/>
  <c r="V42" i="12" a="1"/>
  <c r="V42" i="12" s="1"/>
  <c r="W44" i="12" a="1"/>
  <c r="W44" i="12" s="1"/>
  <c r="X46" i="12" a="1"/>
  <c r="X46" i="12" s="1"/>
  <c r="AA38" i="12" a="1"/>
  <c r="AA38" i="12" s="1"/>
  <c r="AA44" i="12" a="1"/>
  <c r="AA44" i="12" s="1"/>
  <c r="AB46" i="12" a="1"/>
  <c r="AB46" i="12" s="1"/>
  <c r="AA48" i="12" a="1"/>
  <c r="AA48" i="12" s="1"/>
  <c r="S38" i="12" a="1"/>
  <c r="S38" i="12" s="1"/>
  <c r="AC40" i="12" a="1"/>
  <c r="AC40" i="12" s="1"/>
  <c r="V40" i="12" a="1"/>
  <c r="V40" i="12" s="1"/>
  <c r="W42" i="12" a="1"/>
  <c r="W42" i="12" s="1"/>
  <c r="X44" i="12" a="1"/>
  <c r="X44" i="12" s="1"/>
  <c r="AA42" i="12" a="1"/>
  <c r="AA42" i="12" s="1"/>
  <c r="AB44" i="12" a="1"/>
  <c r="AB44" i="12" s="1"/>
  <c r="AC46" i="12" a="1"/>
  <c r="AC46" i="12" s="1"/>
  <c r="AB48" i="12" a="1"/>
  <c r="AB48" i="12" s="1"/>
  <c r="U38" i="12" a="1"/>
  <c r="U38" i="12" s="1"/>
  <c r="W40" i="12" a="1"/>
  <c r="W40" i="12" s="1"/>
  <c r="X42" i="12" a="1"/>
  <c r="X42" i="12" s="1"/>
  <c r="AA40" i="12" a="1"/>
  <c r="AA40" i="12" s="1"/>
  <c r="AF38" i="12" a="1"/>
  <c r="AF38" i="12" s="1"/>
  <c r="K38" i="12" a="1"/>
  <c r="K38" i="12" s="1"/>
  <c r="O8" i="12" a="1"/>
  <c r="O8" i="12" s="1"/>
  <c r="P16" i="12" a="1"/>
  <c r="P16" i="12" s="1"/>
  <c r="L38" i="12" a="1"/>
  <c r="L38" i="12" s="1"/>
  <c r="U33" i="12" a="1"/>
  <c r="U33" i="12" s="1"/>
  <c r="AC23" i="12" a="1"/>
  <c r="AC23" i="12" s="1"/>
  <c r="C33" i="12" a="1"/>
  <c r="C33" i="12" s="1"/>
  <c r="D18" i="12" a="1"/>
  <c r="D18" i="12" s="1"/>
  <c r="X18" i="12" a="1"/>
  <c r="X18" i="12" s="1"/>
  <c r="H33" i="12" a="1"/>
  <c r="H33" i="12" s="1"/>
  <c r="AF33" i="12" a="1"/>
  <c r="AF33" i="12" s="1"/>
  <c r="C8" i="12" a="1"/>
  <c r="C8" i="12" s="1"/>
  <c r="E18" i="12" a="1"/>
  <c r="E18" i="12" s="1"/>
  <c r="L31" i="12" a="1"/>
  <c r="L31" i="12" s="1"/>
  <c r="C10" i="12" a="1"/>
  <c r="C10" i="12" s="1"/>
  <c r="F18" i="12" a="1"/>
  <c r="F18" i="12" s="1"/>
  <c r="M31" i="12" a="1"/>
  <c r="M31" i="12" s="1"/>
  <c r="S23" i="12" a="1"/>
  <c r="S23" i="12" s="1"/>
  <c r="P18" i="12" a="1"/>
  <c r="P18" i="12" s="1"/>
  <c r="P14" i="12" a="1"/>
  <c r="P14" i="12" s="1"/>
  <c r="AF16" i="12" a="1"/>
  <c r="AF16" i="12" s="1"/>
  <c r="C48" i="12" a="1"/>
  <c r="C48" i="12" s="1"/>
  <c r="U10" i="12" a="1"/>
  <c r="U10" i="12" s="1"/>
  <c r="AB23" i="12" a="1"/>
  <c r="AB23" i="12" s="1"/>
  <c r="E14" i="12" a="1"/>
  <c r="E14" i="12" s="1"/>
  <c r="G18" i="12" a="1"/>
  <c r="G18" i="12" s="1"/>
  <c r="K18" i="12" a="1"/>
  <c r="K18" i="12" s="1"/>
  <c r="N8" i="12" a="1"/>
  <c r="N8" i="12" s="1"/>
  <c r="V8" i="12" a="1"/>
  <c r="V8" i="12" s="1"/>
  <c r="S16" i="12" a="1"/>
  <c r="S16" i="12" s="1"/>
  <c r="AF8" i="12" a="1"/>
  <c r="AF8" i="12" s="1"/>
  <c r="D33" i="12" a="1"/>
  <c r="D33" i="12" s="1"/>
  <c r="N31" i="12" a="1"/>
  <c r="N31" i="12" s="1"/>
  <c r="M33" i="12" a="1"/>
  <c r="M33" i="12" s="1"/>
  <c r="W31" i="12" a="1"/>
  <c r="W31" i="12" s="1"/>
  <c r="X33" i="12" a="1"/>
  <c r="X33" i="12" s="1"/>
  <c r="AA33" i="12" a="1"/>
  <c r="AA33" i="12" s="1"/>
  <c r="E46" i="12" a="1"/>
  <c r="E46" i="12" s="1"/>
  <c r="E48" i="12" a="1"/>
  <c r="E48" i="12" s="1"/>
  <c r="P46" i="12" a="1"/>
  <c r="P46" i="12" s="1"/>
  <c r="N48" i="12" a="1"/>
  <c r="N48" i="12" s="1"/>
  <c r="O48" i="12" a="1"/>
  <c r="O48" i="12" s="1"/>
  <c r="F16" i="12" a="1"/>
  <c r="F16" i="12" s="1"/>
  <c r="H18" i="12" a="1"/>
  <c r="H18" i="12" s="1"/>
  <c r="L18" i="12" a="1"/>
  <c r="L18" i="12" s="1"/>
  <c r="M8" i="12" a="1"/>
  <c r="M8" i="12" s="1"/>
  <c r="T18" i="12" a="1"/>
  <c r="T18" i="12" s="1"/>
  <c r="E33" i="12" a="1"/>
  <c r="E33" i="12" s="1"/>
  <c r="O31" i="12" a="1"/>
  <c r="O31" i="12" s="1"/>
  <c r="N33" i="12" a="1"/>
  <c r="N33" i="12" s="1"/>
  <c r="X31" i="12" a="1"/>
  <c r="X31" i="12" s="1"/>
  <c r="AB33" i="12" a="1"/>
  <c r="AB33" i="12" s="1"/>
  <c r="F46" i="12" a="1"/>
  <c r="F46" i="12" s="1"/>
  <c r="F48" i="12" a="1"/>
  <c r="F48" i="12" s="1"/>
  <c r="S8" i="12" a="1"/>
  <c r="S8" i="12" s="1"/>
  <c r="AA23" i="12" a="1"/>
  <c r="AA23" i="12" s="1"/>
  <c r="H16" i="12" a="1"/>
  <c r="H16" i="12" s="1"/>
  <c r="M18" i="12" a="1"/>
  <c r="M18" i="12" s="1"/>
  <c r="L8" i="12" a="1"/>
  <c r="L8" i="12" s="1"/>
  <c r="U8" i="12" a="1"/>
  <c r="U8" i="12" s="1"/>
  <c r="U18" i="12" a="1"/>
  <c r="U18" i="12" s="1"/>
  <c r="AA8" i="12" a="1"/>
  <c r="AA8" i="12" s="1"/>
  <c r="E23" i="12" a="1"/>
  <c r="E23" i="12" s="1"/>
  <c r="F33" i="12" a="1"/>
  <c r="F33" i="12" s="1"/>
  <c r="O33" i="12" a="1"/>
  <c r="O33" i="12" s="1"/>
  <c r="AC33" i="12" a="1"/>
  <c r="AC33" i="12" s="1"/>
  <c r="G46" i="12" a="1"/>
  <c r="G46" i="12" s="1"/>
  <c r="K48" i="12" a="1"/>
  <c r="K48" i="12" s="1"/>
  <c r="V12" i="12" a="1"/>
  <c r="V12" i="12" s="1"/>
  <c r="D48" i="12" a="1"/>
  <c r="D48" i="12" s="1"/>
  <c r="P48" i="12" a="1"/>
  <c r="P48" i="12" s="1"/>
  <c r="O10" i="12" a="1"/>
  <c r="O10" i="12" s="1"/>
  <c r="N18" i="12" a="1"/>
  <c r="N18" i="12" s="1"/>
  <c r="K8" i="12" a="1"/>
  <c r="K8" i="12" s="1"/>
  <c r="T8" i="12" a="1"/>
  <c r="T8" i="12" s="1"/>
  <c r="V18" i="12" a="1"/>
  <c r="V18" i="12" s="1"/>
  <c r="AD16" i="12" a="1"/>
  <c r="AD16" i="12" s="1"/>
  <c r="D23" i="12" a="1"/>
  <c r="D23" i="12" s="1"/>
  <c r="P31" i="12" a="1"/>
  <c r="P31" i="12" s="1"/>
  <c r="P33" i="12" a="1"/>
  <c r="P33" i="12" s="1"/>
  <c r="S33" i="12" a="1"/>
  <c r="S33" i="12" s="1"/>
  <c r="AD23" i="12" a="1"/>
  <c r="AD23" i="12" s="1"/>
  <c r="AD33" i="12" a="1"/>
  <c r="AD33" i="12" s="1"/>
  <c r="H46" i="12" a="1"/>
  <c r="H46" i="12" s="1"/>
  <c r="G48" i="12" a="1"/>
  <c r="G48" i="12" s="1"/>
  <c r="L48" i="12" a="1"/>
  <c r="L48" i="12" s="1"/>
  <c r="K33" i="12" a="1"/>
  <c r="K33" i="12" s="1"/>
  <c r="V33" i="12" a="1"/>
  <c r="V33" i="12" s="1"/>
  <c r="D12" i="12" a="1"/>
  <c r="D12" i="12" s="1"/>
  <c r="W8" i="12" a="1"/>
  <c r="W8" i="12" s="1"/>
  <c r="L33" i="12" a="1"/>
  <c r="L33" i="12" s="1"/>
  <c r="W33" i="12" a="1"/>
  <c r="W33" i="12" s="1"/>
  <c r="D8" i="12" a="1"/>
  <c r="D8" i="12" s="1"/>
  <c r="C18" i="12" a="1"/>
  <c r="C18" i="12" s="1"/>
  <c r="P12" i="12" a="1"/>
  <c r="P12" i="12" s="1"/>
  <c r="O18" i="12" a="1"/>
  <c r="O18" i="12" s="1"/>
  <c r="W18" i="12" a="1"/>
  <c r="W18" i="12" s="1"/>
  <c r="AE16" i="12" a="1"/>
  <c r="AE16" i="12" s="1"/>
  <c r="C23" i="12" a="1"/>
  <c r="C23" i="12" s="1"/>
  <c r="G33" i="12" a="1"/>
  <c r="G33" i="12" s="1"/>
  <c r="T33" i="12" a="1"/>
  <c r="T33" i="12" s="1"/>
  <c r="AE33" i="12" a="1"/>
  <c r="AE33" i="12" s="1"/>
  <c r="H48" i="12" a="1"/>
  <c r="H48" i="12" s="1"/>
  <c r="M48" i="12" a="1"/>
  <c r="M48" i="12" s="1"/>
  <c r="Z10" i="12" a="1"/>
  <c r="Z10" i="12" s="1"/>
  <c r="C29" i="12" a="1"/>
  <c r="C29" i="12" s="1"/>
  <c r="O29" i="12" a="1"/>
  <c r="O29" i="12" s="1"/>
  <c r="AF23" i="12" a="1"/>
  <c r="AF23" i="12" s="1"/>
  <c r="E40" i="12" a="1"/>
  <c r="E40" i="12" s="1"/>
  <c r="L40" i="12" a="1"/>
  <c r="L40" i="12" s="1"/>
  <c r="H8" i="12" a="1"/>
  <c r="H8" i="12" s="1"/>
  <c r="P10" i="12" a="1"/>
  <c r="P10" i="12" s="1"/>
  <c r="AB12" i="12" a="1"/>
  <c r="AB12" i="12" s="1"/>
  <c r="D29" i="12" a="1"/>
  <c r="D29" i="12" s="1"/>
  <c r="AE23" i="12" a="1"/>
  <c r="AE23" i="12" s="1"/>
  <c r="G8" i="12" a="1"/>
  <c r="G8" i="12" s="1"/>
  <c r="E10" i="12" a="1"/>
  <c r="E10" i="12" s="1"/>
  <c r="F12" i="12" a="1"/>
  <c r="F12" i="12" s="1"/>
  <c r="G14" i="12" a="1"/>
  <c r="G14" i="12" s="1"/>
  <c r="J12" i="12" a="1"/>
  <c r="J12" i="12" s="1"/>
  <c r="K14" i="12" a="1"/>
  <c r="K14" i="12" s="1"/>
  <c r="K16" i="12" a="1"/>
  <c r="K16" i="12" s="1"/>
  <c r="W10" i="12" a="1"/>
  <c r="W10" i="12" s="1"/>
  <c r="W12" i="12" a="1"/>
  <c r="W12" i="12" s="1"/>
  <c r="V14" i="12" a="1"/>
  <c r="V14" i="12" s="1"/>
  <c r="U16" i="12" a="1"/>
  <c r="U16" i="12" s="1"/>
  <c r="AE8" i="12" a="1"/>
  <c r="AE8" i="12" s="1"/>
  <c r="AB10" i="12" a="1"/>
  <c r="AB10" i="12" s="1"/>
  <c r="AC12" i="12" a="1"/>
  <c r="AC12" i="12" s="1"/>
  <c r="AD14" i="12" a="1"/>
  <c r="AD14" i="12" s="1"/>
  <c r="G23" i="12" a="1"/>
  <c r="G23" i="12" s="1"/>
  <c r="C25" i="12" a="1"/>
  <c r="C25" i="12" s="1"/>
  <c r="D27" i="12" a="1"/>
  <c r="D27" i="12" s="1"/>
  <c r="E29" i="12" a="1"/>
  <c r="E29" i="12" s="1"/>
  <c r="F31" i="12" a="1"/>
  <c r="F31" i="12" s="1"/>
  <c r="M23" i="12" a="1"/>
  <c r="M23" i="12" s="1"/>
  <c r="O25" i="12" a="1"/>
  <c r="O25" i="12" s="1"/>
  <c r="P27" i="12" a="1"/>
  <c r="P27" i="12" s="1"/>
  <c r="J31" i="12" a="1"/>
  <c r="J31" i="12" s="1"/>
  <c r="R27" i="12" a="1"/>
  <c r="R27" i="12" s="1"/>
  <c r="S29" i="12" a="1"/>
  <c r="S29" i="12" s="1"/>
  <c r="T31" i="12" a="1"/>
  <c r="T31" i="12" s="1"/>
  <c r="AA25" i="12" a="1"/>
  <c r="AA25" i="12" s="1"/>
  <c r="AB27" i="12" a="1"/>
  <c r="AB27" i="12" s="1"/>
  <c r="AC29" i="12" a="1"/>
  <c r="AC29" i="12" s="1"/>
  <c r="AD31" i="12" a="1"/>
  <c r="AD31" i="12" s="1"/>
  <c r="E38" i="12" a="1"/>
  <c r="E38" i="12" s="1"/>
  <c r="G40" i="12" a="1"/>
  <c r="G40" i="12" s="1"/>
  <c r="H42" i="12" a="1"/>
  <c r="H42" i="12" s="1"/>
  <c r="B46" i="12" a="1"/>
  <c r="B46" i="12" s="1"/>
  <c r="N40" i="12" a="1"/>
  <c r="N40" i="12" s="1"/>
  <c r="N42" i="12" a="1"/>
  <c r="N42" i="12" s="1"/>
  <c r="O44" i="12" a="1"/>
  <c r="O44" i="12" s="1"/>
  <c r="J14" i="12" a="1"/>
  <c r="J14" i="12" s="1"/>
  <c r="T16" i="12" a="1"/>
  <c r="T16" i="12" s="1"/>
  <c r="C27" i="12" a="1"/>
  <c r="C27" i="12" s="1"/>
  <c r="O27" i="12" a="1"/>
  <c r="O27" i="12" s="1"/>
  <c r="X25" i="12" a="1"/>
  <c r="X25" i="12" s="1"/>
  <c r="AC31" i="12" a="1"/>
  <c r="AC31" i="12" s="1"/>
  <c r="G42" i="12" a="1"/>
  <c r="G42" i="12" s="1"/>
  <c r="M42" i="12" a="1"/>
  <c r="M42" i="12" s="1"/>
  <c r="J10" i="12" a="1"/>
  <c r="J10" i="12" s="1"/>
  <c r="L16" i="12" a="1"/>
  <c r="L16" i="12" s="1"/>
  <c r="X12" i="12" a="1"/>
  <c r="X12" i="12" s="1"/>
  <c r="W14" i="12" a="1"/>
  <c r="W14" i="12" s="1"/>
  <c r="V16" i="12" a="1"/>
  <c r="V16" i="12" s="1"/>
  <c r="AD8" i="12" a="1"/>
  <c r="AD8" i="12" s="1"/>
  <c r="AC10" i="12" a="1"/>
  <c r="AC10" i="12" s="1"/>
  <c r="AD12" i="12" a="1"/>
  <c r="AD12" i="12" s="1"/>
  <c r="AE14" i="12" a="1"/>
  <c r="AE14" i="12" s="1"/>
  <c r="F23" i="12" a="1"/>
  <c r="F23" i="12" s="1"/>
  <c r="D25" i="12" a="1"/>
  <c r="D25" i="12" s="1"/>
  <c r="E27" i="12" a="1"/>
  <c r="E27" i="12" s="1"/>
  <c r="F29" i="12" a="1"/>
  <c r="F29" i="12" s="1"/>
  <c r="G31" i="12" a="1"/>
  <c r="G31" i="12" s="1"/>
  <c r="L23" i="12" a="1"/>
  <c r="L23" i="12" s="1"/>
  <c r="P25" i="12" a="1"/>
  <c r="P25" i="12" s="1"/>
  <c r="J29" i="12" a="1"/>
  <c r="J29" i="12" s="1"/>
  <c r="K31" i="12" a="1"/>
  <c r="K31" i="12" s="1"/>
  <c r="W23" i="12" a="1"/>
  <c r="W23" i="12" s="1"/>
  <c r="R25" i="12" a="1"/>
  <c r="R25" i="12" s="1"/>
  <c r="S27" i="12" a="1"/>
  <c r="S27" i="12" s="1"/>
  <c r="T29" i="12" a="1"/>
  <c r="T29" i="12" s="1"/>
  <c r="U31" i="12" a="1"/>
  <c r="U31" i="12" s="1"/>
  <c r="AB25" i="12" a="1"/>
  <c r="AB25" i="12" s="1"/>
  <c r="AC27" i="12" a="1"/>
  <c r="AC27" i="12" s="1"/>
  <c r="AD29" i="12" a="1"/>
  <c r="AD29" i="12" s="1"/>
  <c r="AE31" i="12" a="1"/>
  <c r="AE31" i="12" s="1"/>
  <c r="D38" i="12" a="1"/>
  <c r="D38" i="12" s="1"/>
  <c r="H40" i="12" a="1"/>
  <c r="H40" i="12" s="1"/>
  <c r="B44" i="12" a="1"/>
  <c r="B44" i="12" s="1"/>
  <c r="C46" i="12" a="1"/>
  <c r="C46" i="12" s="1"/>
  <c r="O40" i="12" a="1"/>
  <c r="O40" i="12" s="1"/>
  <c r="O42" i="12" a="1"/>
  <c r="O42" i="12" s="1"/>
  <c r="P44" i="12" a="1"/>
  <c r="P44" i="12" s="1"/>
  <c r="AB14" i="12" a="1"/>
  <c r="AB14" i="12" s="1"/>
  <c r="D31" i="12" a="1"/>
  <c r="D31" i="12" s="1"/>
  <c r="N27" i="12" a="1"/>
  <c r="N27" i="12" s="1"/>
  <c r="X27" i="12" a="1"/>
  <c r="X27" i="12" s="1"/>
  <c r="AA29" i="12" a="1"/>
  <c r="AA29" i="12" s="1"/>
  <c r="N38" i="12" a="1"/>
  <c r="N38" i="12" s="1"/>
  <c r="N46" i="12" a="1"/>
  <c r="N46" i="12" s="1"/>
  <c r="F14" i="12" a="1"/>
  <c r="F14" i="12" s="1"/>
  <c r="U14" i="12" a="1"/>
  <c r="U14" i="12" s="1"/>
  <c r="H23" i="12" a="1"/>
  <c r="H23" i="12" s="1"/>
  <c r="N23" i="12" a="1"/>
  <c r="N23" i="12" s="1"/>
  <c r="X23" i="12" a="1"/>
  <c r="X23" i="12" s="1"/>
  <c r="Z25" i="12" a="1"/>
  <c r="Z25" i="12" s="1"/>
  <c r="F40" i="12" a="1"/>
  <c r="F40" i="12" s="1"/>
  <c r="M40" i="12" a="1"/>
  <c r="M40" i="12" s="1"/>
  <c r="F8" i="12" a="1"/>
  <c r="F8" i="12" s="1"/>
  <c r="K12" i="12" a="1"/>
  <c r="K12" i="12" s="1"/>
  <c r="X10" i="12" a="1"/>
  <c r="X10" i="12" s="1"/>
  <c r="G10" i="12" a="1"/>
  <c r="G10" i="12" s="1"/>
  <c r="K10" i="12" a="1"/>
  <c r="K10" i="12" s="1"/>
  <c r="L12" i="12" a="1"/>
  <c r="L12" i="12" s="1"/>
  <c r="M14" i="12" a="1"/>
  <c r="M14" i="12" s="1"/>
  <c r="M16" i="12" a="1"/>
  <c r="M16" i="12" s="1"/>
  <c r="R12" i="12" a="1"/>
  <c r="R12" i="12" s="1"/>
  <c r="W16" i="12" a="1"/>
  <c r="W16" i="12" s="1"/>
  <c r="AC8" i="12" a="1"/>
  <c r="AC8" i="12" s="1"/>
  <c r="AD10" i="12" a="1"/>
  <c r="AD10" i="12" s="1"/>
  <c r="AE12" i="12" a="1"/>
  <c r="AE12" i="12" s="1"/>
  <c r="AF14" i="12" a="1"/>
  <c r="AF14" i="12" s="1"/>
  <c r="E25" i="12" a="1"/>
  <c r="E25" i="12" s="1"/>
  <c r="F27" i="12" a="1"/>
  <c r="F27" i="12" s="1"/>
  <c r="G29" i="12" a="1"/>
  <c r="G29" i="12" s="1"/>
  <c r="H31" i="12" a="1"/>
  <c r="H31" i="12" s="1"/>
  <c r="K23" i="12" a="1"/>
  <c r="K23" i="12" s="1"/>
  <c r="J27" i="12" a="1"/>
  <c r="J27" i="12" s="1"/>
  <c r="K29" i="12" a="1"/>
  <c r="K29" i="12" s="1"/>
  <c r="S25" i="12" a="1"/>
  <c r="S25" i="12" s="1"/>
  <c r="T27" i="12" a="1"/>
  <c r="T27" i="12" s="1"/>
  <c r="U29" i="12" a="1"/>
  <c r="U29" i="12" s="1"/>
  <c r="V31" i="12" a="1"/>
  <c r="V31" i="12" s="1"/>
  <c r="AC25" i="12" a="1"/>
  <c r="AC25" i="12" s="1"/>
  <c r="AD27" i="12" a="1"/>
  <c r="AD27" i="12" s="1"/>
  <c r="AE29" i="12" a="1"/>
  <c r="AE29" i="12" s="1"/>
  <c r="AF31" i="12" a="1"/>
  <c r="AF31" i="12" s="1"/>
  <c r="C38" i="12" a="1"/>
  <c r="C38" i="12" s="1"/>
  <c r="B42" i="12" a="1"/>
  <c r="B42" i="12" s="1"/>
  <c r="C44" i="12" a="1"/>
  <c r="C44" i="12" s="1"/>
  <c r="D46" i="12" a="1"/>
  <c r="D46" i="12" s="1"/>
  <c r="P42" i="12" a="1"/>
  <c r="P42" i="12" s="1"/>
  <c r="J46" i="12" a="1"/>
  <c r="J46" i="12" s="1"/>
  <c r="AA12" i="12" a="1"/>
  <c r="AA12" i="12" s="1"/>
  <c r="B27" i="12" a="1"/>
  <c r="B27" i="12" s="1"/>
  <c r="O23" i="12" a="1"/>
  <c r="O23" i="12" s="1"/>
  <c r="T23" i="12" a="1"/>
  <c r="T23" i="12" s="1"/>
  <c r="R31" i="12" a="1"/>
  <c r="R31" i="12" s="1"/>
  <c r="AB31" i="12" a="1"/>
  <c r="AB31" i="12" s="1"/>
  <c r="G44" i="12" a="1"/>
  <c r="G44" i="12" s="1"/>
  <c r="M44" i="12" a="1"/>
  <c r="M44" i="12" s="1"/>
  <c r="E12" i="12" a="1"/>
  <c r="E12" i="12" s="1"/>
  <c r="G16" i="12" a="1"/>
  <c r="G16" i="12" s="1"/>
  <c r="V10" i="12" a="1"/>
  <c r="V10" i="12" s="1"/>
  <c r="AC14" i="12" a="1"/>
  <c r="AC14" i="12" s="1"/>
  <c r="E31" i="12" a="1"/>
  <c r="E31" i="12" s="1"/>
  <c r="P29" i="12" a="1"/>
  <c r="P29" i="12" s="1"/>
  <c r="S31" i="12" a="1"/>
  <c r="S31" i="12" s="1"/>
  <c r="AA27" i="12" a="1"/>
  <c r="AA27" i="12" s="1"/>
  <c r="F38" i="12" a="1"/>
  <c r="F38" i="12" s="1"/>
  <c r="M38" i="12" a="1"/>
  <c r="M38" i="12" s="1"/>
  <c r="O46" i="12" a="1"/>
  <c r="O46" i="12" s="1"/>
  <c r="F10" i="12" a="1"/>
  <c r="F10" i="12" s="1"/>
  <c r="L14" i="12" a="1"/>
  <c r="L14" i="12" s="1"/>
  <c r="X8" i="12" a="1"/>
  <c r="X8" i="12" s="1"/>
  <c r="E8" i="12" a="1"/>
  <c r="E8" i="12" s="1"/>
  <c r="H12" i="12" a="1"/>
  <c r="H12" i="12" s="1"/>
  <c r="B16" i="12" a="1"/>
  <c r="B16" i="12" s="1"/>
  <c r="H10" i="12" a="1"/>
  <c r="H10" i="12" s="1"/>
  <c r="B14" i="12" a="1"/>
  <c r="B14" i="12" s="1"/>
  <c r="C16" i="12" a="1"/>
  <c r="C16" i="12" s="1"/>
  <c r="L10" i="12" a="1"/>
  <c r="L10" i="12" s="1"/>
  <c r="M12" i="12" a="1"/>
  <c r="M12" i="12" s="1"/>
  <c r="N14" i="12" a="1"/>
  <c r="N14" i="12" s="1"/>
  <c r="N16" i="12" a="1"/>
  <c r="N16" i="12" s="1"/>
  <c r="R10" i="12" a="1"/>
  <c r="R10" i="12" s="1"/>
  <c r="S12" i="12" a="1"/>
  <c r="S12" i="12" s="1"/>
  <c r="R14" i="12" a="1"/>
  <c r="R14" i="12" s="1"/>
  <c r="X14" i="12" a="1"/>
  <c r="X14" i="12" s="1"/>
  <c r="X16" i="12" a="1"/>
  <c r="X16" i="12" s="1"/>
  <c r="AB8" i="12" a="1"/>
  <c r="AB8" i="12" s="1"/>
  <c r="AE10" i="12" a="1"/>
  <c r="AE10" i="12" s="1"/>
  <c r="AF12" i="12" a="1"/>
  <c r="AF12" i="12" s="1"/>
  <c r="Z16" i="12" a="1"/>
  <c r="Z16" i="12" s="1"/>
  <c r="F25" i="12" a="1"/>
  <c r="F25" i="12" s="1"/>
  <c r="G27" i="12" a="1"/>
  <c r="G27" i="12" s="1"/>
  <c r="H29" i="12" a="1"/>
  <c r="H29" i="12" s="1"/>
  <c r="J25" i="12" a="1"/>
  <c r="J25" i="12" s="1"/>
  <c r="K27" i="12" a="1"/>
  <c r="K27" i="12" s="1"/>
  <c r="L29" i="12" a="1"/>
  <c r="L29" i="12" s="1"/>
  <c r="V23" i="12" a="1"/>
  <c r="V23" i="12" s="1"/>
  <c r="T25" i="12" a="1"/>
  <c r="T25" i="12" s="1"/>
  <c r="U27" i="12" a="1"/>
  <c r="U27" i="12" s="1"/>
  <c r="V29" i="12" a="1"/>
  <c r="V29" i="12" s="1"/>
  <c r="AD25" i="12" a="1"/>
  <c r="AD25" i="12" s="1"/>
  <c r="AE27" i="12" a="1"/>
  <c r="AE27" i="12" s="1"/>
  <c r="AF29" i="12" a="1"/>
  <c r="AF29" i="12" s="1"/>
  <c r="Z33" i="12" a="1"/>
  <c r="Z33" i="12" s="1"/>
  <c r="B40" i="12" a="1"/>
  <c r="B40" i="12" s="1"/>
  <c r="C42" i="12" a="1"/>
  <c r="C42" i="12" s="1"/>
  <c r="D44" i="12" a="1"/>
  <c r="D44" i="12" s="1"/>
  <c r="P38" i="12" a="1"/>
  <c r="P38" i="12" s="1"/>
  <c r="J40" i="12" a="1"/>
  <c r="J40" i="12" s="1"/>
  <c r="P40" i="12" a="1"/>
  <c r="P40" i="12" s="1"/>
  <c r="J44" i="12" a="1"/>
  <c r="J44" i="12" s="1"/>
  <c r="K46" i="12" a="1"/>
  <c r="K46" i="12" s="1"/>
  <c r="H14" i="12" a="1"/>
  <c r="H14" i="12" s="1"/>
  <c r="B12" i="12" a="1"/>
  <c r="B12" i="12" s="1"/>
  <c r="C14" i="12" a="1"/>
  <c r="C14" i="12" s="1"/>
  <c r="D16" i="12" a="1"/>
  <c r="D16" i="12" s="1"/>
  <c r="M10" i="12" a="1"/>
  <c r="M10" i="12" s="1"/>
  <c r="N12" i="12" a="1"/>
  <c r="N12" i="12" s="1"/>
  <c r="O14" i="12" a="1"/>
  <c r="O14" i="12" s="1"/>
  <c r="O16" i="12" a="1"/>
  <c r="O16" i="12" s="1"/>
  <c r="S10" i="12" a="1"/>
  <c r="S10" i="12" s="1"/>
  <c r="T12" i="12" a="1"/>
  <c r="T12" i="12" s="1"/>
  <c r="S14" i="12" a="1"/>
  <c r="S14" i="12" s="1"/>
  <c r="R18" i="12" a="1"/>
  <c r="R18" i="12" s="1"/>
  <c r="AF10" i="12" a="1"/>
  <c r="AF10" i="12" s="1"/>
  <c r="Z14" i="12" a="1"/>
  <c r="Z14" i="12" s="1"/>
  <c r="AA16" i="12" a="1"/>
  <c r="AA16" i="12" s="1"/>
  <c r="G25" i="12" a="1"/>
  <c r="G25" i="12" s="1"/>
  <c r="H27" i="12" a="1"/>
  <c r="H27" i="12" s="1"/>
  <c r="B31" i="12" a="1"/>
  <c r="B31" i="12" s="1"/>
  <c r="J23" i="12" a="1"/>
  <c r="J23" i="12" s="1"/>
  <c r="K25" i="12" a="1"/>
  <c r="K25" i="12" s="1"/>
  <c r="L27" i="12" a="1"/>
  <c r="L27" i="12" s="1"/>
  <c r="M29" i="12" a="1"/>
  <c r="M29" i="12" s="1"/>
  <c r="U25" i="12" a="1"/>
  <c r="U25" i="12" s="1"/>
  <c r="V27" i="12" a="1"/>
  <c r="V27" i="12" s="1"/>
  <c r="W29" i="12" a="1"/>
  <c r="W29" i="12" s="1"/>
  <c r="AE25" i="12" a="1"/>
  <c r="AE25" i="12" s="1"/>
  <c r="AF27" i="12" a="1"/>
  <c r="AF27" i="12" s="1"/>
  <c r="Z31" i="12" a="1"/>
  <c r="Z31" i="12" s="1"/>
  <c r="H38" i="12" a="1"/>
  <c r="H38" i="12" s="1"/>
  <c r="C40" i="12" a="1"/>
  <c r="C40" i="12" s="1"/>
  <c r="D42" i="12" a="1"/>
  <c r="D42" i="12" s="1"/>
  <c r="E44" i="12" a="1"/>
  <c r="E44" i="12" s="1"/>
  <c r="O38" i="12" a="1"/>
  <c r="O38" i="12" s="1"/>
  <c r="K40" i="12" a="1"/>
  <c r="K40" i="12" s="1"/>
  <c r="J42" i="12" a="1"/>
  <c r="J42" i="12" s="1"/>
  <c r="K44" i="12" a="1"/>
  <c r="K44" i="12" s="1"/>
  <c r="L46" i="12" a="1"/>
  <c r="L46" i="12" s="1"/>
  <c r="AC16" i="12" a="1"/>
  <c r="AC16" i="12" s="1"/>
  <c r="M25" i="12" a="1"/>
  <c r="M25" i="12" s="1"/>
  <c r="W25" i="12" a="1"/>
  <c r="W25" i="12" s="1"/>
  <c r="Z27" i="12" a="1"/>
  <c r="Z27" i="12" s="1"/>
  <c r="F42" i="12" a="1"/>
  <c r="F42" i="12" s="1"/>
  <c r="L42" i="12" a="1"/>
  <c r="L42" i="12" s="1"/>
  <c r="D10" i="12" a="1"/>
  <c r="D10" i="12" s="1"/>
  <c r="J16" i="12" a="1"/>
  <c r="J16" i="12" s="1"/>
  <c r="AA10" i="12" a="1"/>
  <c r="AA10" i="12" s="1"/>
  <c r="B25" i="12" a="1"/>
  <c r="B25" i="12" s="1"/>
  <c r="N25" i="12" a="1"/>
  <c r="N25" i="12" s="1"/>
  <c r="R29" i="12" a="1"/>
  <c r="R29" i="12" s="1"/>
  <c r="AB29" i="12" a="1"/>
  <c r="AB29" i="12" s="1"/>
  <c r="H44" i="12" a="1"/>
  <c r="H44" i="12" s="1"/>
  <c r="N44" i="12" a="1"/>
  <c r="N44" i="12" s="1"/>
  <c r="G12" i="12" a="1"/>
  <c r="G12" i="12" s="1"/>
  <c r="B10" i="12" a="1"/>
  <c r="B10" i="12" s="1"/>
  <c r="C12" i="12" a="1"/>
  <c r="C12" i="12" s="1"/>
  <c r="D14" i="12" a="1"/>
  <c r="D14" i="12" s="1"/>
  <c r="E16" i="12" a="1"/>
  <c r="E16" i="12" s="1"/>
  <c r="N10" i="12" a="1"/>
  <c r="N10" i="12" s="1"/>
  <c r="O12" i="12" a="1"/>
  <c r="O12" i="12" s="1"/>
  <c r="P8" i="12" a="1"/>
  <c r="P8" i="12" s="1"/>
  <c r="T10" i="12" a="1"/>
  <c r="T10" i="12" s="1"/>
  <c r="U12" i="12" a="1"/>
  <c r="U12" i="12" s="1"/>
  <c r="T14" i="12" a="1"/>
  <c r="T14" i="12" s="1"/>
  <c r="R16" i="12" a="1"/>
  <c r="R16" i="12" s="1"/>
  <c r="S18" i="12" a="1"/>
  <c r="S18" i="12" s="1"/>
  <c r="Z12" i="12" a="1"/>
  <c r="Z12" i="12" s="1"/>
  <c r="AA14" i="12" a="1"/>
  <c r="AA14" i="12" s="1"/>
  <c r="AB16" i="12" a="1"/>
  <c r="AB16" i="12" s="1"/>
  <c r="H25" i="12" a="1"/>
  <c r="H25" i="12" s="1"/>
  <c r="B29" i="12" a="1"/>
  <c r="B29" i="12" s="1"/>
  <c r="C31" i="12" a="1"/>
  <c r="C31" i="12" s="1"/>
  <c r="P23" i="12" a="1"/>
  <c r="P23" i="12" s="1"/>
  <c r="L25" i="12" a="1"/>
  <c r="L25" i="12" s="1"/>
  <c r="M27" i="12" a="1"/>
  <c r="M27" i="12" s="1"/>
  <c r="N29" i="12" a="1"/>
  <c r="N29" i="12" s="1"/>
  <c r="U23" i="12" a="1"/>
  <c r="U23" i="12" s="1"/>
  <c r="V25" i="12" a="1"/>
  <c r="V25" i="12" s="1"/>
  <c r="W27" i="12" a="1"/>
  <c r="W27" i="12" s="1"/>
  <c r="X29" i="12" a="1"/>
  <c r="X29" i="12" s="1"/>
  <c r="AF25" i="12" a="1"/>
  <c r="AF25" i="12" s="1"/>
  <c r="Z29" i="12" a="1"/>
  <c r="Z29" i="12" s="1"/>
  <c r="AA31" i="12" a="1"/>
  <c r="AA31" i="12" s="1"/>
  <c r="G38" i="12" a="1"/>
  <c r="G38" i="12" s="1"/>
  <c r="D40" i="12" a="1"/>
  <c r="D40" i="12" s="1"/>
  <c r="E42" i="12" a="1"/>
  <c r="E42" i="12" s="1"/>
  <c r="F44" i="12" a="1"/>
  <c r="F44" i="12" s="1"/>
  <c r="K42" i="12" a="1"/>
  <c r="K42" i="12" s="1"/>
  <c r="L44" i="12" a="1"/>
  <c r="L44" i="12" s="1"/>
  <c r="M46" i="12" a="1"/>
  <c r="M46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<sst xmlns="http://schemas.openxmlformats.org/spreadsheetml/2006/main" count="189" uniqueCount="104">
  <si>
    <t>Initial Proposal Checklist</t>
  </si>
  <si>
    <t>Who is the client?</t>
  </si>
  <si>
    <t>Chris</t>
  </si>
  <si>
    <t>What is the proposal name?</t>
  </si>
  <si>
    <t>More Oreos</t>
  </si>
  <si>
    <t>What is the proposal number?</t>
  </si>
  <si>
    <t>What is the proposal due date?</t>
  </si>
  <si>
    <t>When is the pre-proposal meeting?</t>
  </si>
  <si>
    <t>What are the DBE/MBE requirements?</t>
  </si>
  <si>
    <t>Idk</t>
  </si>
  <si>
    <t>What is the delivery address for the proposal?</t>
  </si>
  <si>
    <t>Ya momma house</t>
  </si>
  <si>
    <t>Who is the project lead?</t>
  </si>
  <si>
    <t>Me</t>
  </si>
  <si>
    <t>Who is supporting the project lead?</t>
  </si>
  <si>
    <t>Also me</t>
  </si>
  <si>
    <t xml:space="preserve"> What is Acumen's role?</t>
  </si>
  <si>
    <t>Leaders</t>
  </si>
  <si>
    <r>
      <rPr>
        <sz val="11"/>
        <color rgb="FF000000"/>
        <rFont val="Aptos Narrow"/>
        <scheme val="minor"/>
      </rPr>
      <t xml:space="preserve">  </t>
    </r>
    <r>
      <rPr>
        <i/>
        <sz val="12"/>
        <color rgb="FF000000"/>
        <rFont val="Aptos Narrow"/>
        <scheme val="minor"/>
      </rPr>
      <t xml:space="preserve">Any other notes/comments? </t>
    </r>
  </si>
  <si>
    <t>Nah</t>
  </si>
  <si>
    <t>Proposal Checklist</t>
  </si>
  <si>
    <t>Have both the paper and electronic folders been created?</t>
  </si>
  <si>
    <t>Has the calendar tab of this worksheet been updated w/ IMPORTANT dates?</t>
  </si>
  <si>
    <t>Has the RFP been sent to DRA for insurance and contact review?</t>
  </si>
  <si>
    <t>Is there a list of names which identifies key staff?</t>
  </si>
  <si>
    <t xml:space="preserve">Have base rates been obtained from accounting and/or subs for all staff? </t>
  </si>
  <si>
    <t xml:space="preserve">Have all project examples been selected? </t>
  </si>
  <si>
    <t xml:space="preserve">Do we have the availability and scheduled vacation time for all staff? </t>
  </si>
  <si>
    <t>Summary of Completion:</t>
  </si>
  <si>
    <t>Task Name</t>
  </si>
  <si>
    <t>Deadline</t>
  </si>
  <si>
    <t>Item</t>
  </si>
  <si>
    <t>Acumen Calendar</t>
  </si>
  <si>
    <t>January</t>
  </si>
  <si>
    <t>February</t>
  </si>
  <si>
    <t>March</t>
  </si>
  <si>
    <t>April</t>
  </si>
  <si>
    <t>S</t>
  </si>
  <si>
    <t>M</t>
  </si>
  <si>
    <t>T</t>
  </si>
  <si>
    <t>W</t>
  </si>
  <si>
    <t>Th</t>
  </si>
  <si>
    <t>F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</si>
  <si>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</si>
  <si>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</si>
  <si>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</si>
  <si>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</si>
  <si>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</si>
  <si>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</si>
  <si>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</si>
  <si>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</si>
  <si>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RFP Requests</t>
  </si>
  <si>
    <t>Submittal Selection</t>
  </si>
  <si>
    <t>Description</t>
  </si>
  <si>
    <t>Page Limits</t>
  </si>
  <si>
    <t>(MAX) Tech Credits</t>
  </si>
  <si>
    <t>Owner</t>
  </si>
  <si>
    <t>Firm</t>
  </si>
  <si>
    <t>Status</t>
  </si>
  <si>
    <t>Notes</t>
  </si>
  <si>
    <t>Doctor</t>
  </si>
  <si>
    <t>Acumen</t>
  </si>
  <si>
    <t>I broke my foot the other day it was a pretty bas fall</t>
  </si>
  <si>
    <t>car</t>
  </si>
  <si>
    <t>School</t>
  </si>
  <si>
    <t>stuff</t>
  </si>
  <si>
    <t>Name</t>
  </si>
  <si>
    <t>Title</t>
  </si>
  <si>
    <t>Firm/Agency</t>
  </si>
  <si>
    <t>Phone #</t>
  </si>
  <si>
    <t>(Alt) Phone #</t>
  </si>
  <si>
    <t>Fax</t>
  </si>
  <si>
    <t>Email</t>
  </si>
  <si>
    <t>Jane Doe</t>
  </si>
  <si>
    <t>Electrical Enginneer</t>
  </si>
  <si>
    <t>Acumen Transit</t>
  </si>
  <si>
    <t>(123) 456-7890</t>
  </si>
  <si>
    <t>(111) 111-1111</t>
  </si>
  <si>
    <t>janedoe@hotstuff</t>
  </si>
  <si>
    <t>This person is not real but a figment of your imagination</t>
  </si>
  <si>
    <t>Unique ID #</t>
  </si>
  <si>
    <t>Company</t>
  </si>
  <si>
    <t>Position/Title</t>
  </si>
  <si>
    <t>Reports to ID #</t>
  </si>
  <si>
    <t>Resume Ready? (Y/N)</t>
  </si>
  <si>
    <t>Availabitliy%</t>
  </si>
  <si>
    <t>Vacation Time</t>
  </si>
  <si>
    <t>Electrical Engineer</t>
  </si>
  <si>
    <t>Y</t>
  </si>
  <si>
    <t>10/29/2025 - 11/11/2025</t>
  </si>
  <si>
    <t>Post-Submittal Checklist</t>
  </si>
  <si>
    <t xml:space="preserve">What was the result of the project submittal? </t>
  </si>
  <si>
    <t xml:space="preserve">Has accounting been informed of new project info? </t>
  </si>
  <si>
    <t xml:space="preserve">Is there a fully executed contract in the electronic folder? </t>
  </si>
  <si>
    <t xml:space="preserve">Is there a fully executed contract in the paper folder? </t>
  </si>
  <si>
    <t xml:space="preserve">Is there a copy of the final submittal in the electronic folder? </t>
  </si>
  <si>
    <t xml:space="preserve">Are all electronic communications folders up to date? </t>
  </si>
  <si>
    <t xml:space="preserve">Are all paper communications folders up to date? </t>
  </si>
  <si>
    <t xml:space="preserve">Is there a copy of the final submittal in the paper folder? </t>
  </si>
  <si>
    <t xml:space="preserve">Has a P.I.S. been created for the project? </t>
  </si>
  <si>
    <t xml:space="preserve">Have the electronic files been moved from working proposals? </t>
  </si>
  <si>
    <t xml:space="preserve">Have the paper files been moved from working proposals? </t>
  </si>
  <si>
    <t xml:space="preserve">Have all updated resumes and SF330s been moved to the corresponding personnel folders? </t>
  </si>
  <si>
    <t xml:space="preserve">Have Insurance Certificates been issued by DRA?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</si>
</sst>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mm/dd/yy;@"/>
    <numFmt numFmtId="166" formatCode="[$-409]mmmm\ d\,\ yyyy;@"/>
  </numFmts>
  <fonts count="18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2"/>
      <color rgb="FF000000"/>
      <name val="Aptos Narrow"/>
      <scheme val="minor"/>
    </font>
    <font>
      <b/>
      <sz val="14"/>
      <color rgb="FFFFFFFF"/>
      <name val="Aptos Narrow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1"/>
      <name val="Berlin Sans FB Demi"/>
      <family val="2"/>
    </font>
    <font>
      <sz val="14"/>
      <color theme="1"/>
      <name val="Berlin Sans FB"/>
      <family val="2"/>
    </font>
    <font>
      <b/>
      <sz val="16"/>
      <color theme="1"/>
      <name val="Berlin Sans FB Demi"/>
      <family val="2"/>
    </font>
    <font>
      <b/>
      <u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EE0000"/>
      <name val="Aptos Narrow"/>
      <family val="2"/>
      <scheme val="minor"/>
    </font>
    <font>
      <b/>
      <sz val="16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2" xfId="0" applyBorder="1"/>
    <xf numFmtId="0" fontId="11" fillId="0" borderId="12" xfId="0" applyFont="1" applyBorder="1" applyAlignment="1">
      <alignment horizontal="centerContinuous" vertical="center"/>
    </xf>
    <xf numFmtId="0" fontId="0" fillId="0" borderId="12" xfId="0" applyBorder="1" applyAlignment="1">
      <alignment horizontal="centerContinuous"/>
    </xf>
    <xf numFmtId="0" fontId="13" fillId="0" borderId="0" xfId="0" applyFont="1" applyAlignment="1">
      <alignment horizontal="centerContinuous" vertical="center"/>
    </xf>
    <xf numFmtId="0" fontId="12" fillId="0" borderId="13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vertical="center"/>
    </xf>
    <xf numFmtId="164" fontId="0" fillId="0" borderId="13" xfId="0" applyNumberFormat="1" applyBorder="1"/>
    <xf numFmtId="1" fontId="11" fillId="0" borderId="12" xfId="0" applyNumberFormat="1" applyFont="1" applyBorder="1" applyAlignment="1">
      <alignment horizontal="centerContinuous" vertical="center"/>
    </xf>
    <xf numFmtId="0" fontId="14" fillId="2" borderId="15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Continuous" vertical="center"/>
    </xf>
    <xf numFmtId="165" fontId="0" fillId="0" borderId="0" xfId="0" applyNumberFormat="1"/>
    <xf numFmtId="165" fontId="5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17" xfId="0" applyNumberFormat="1" applyFont="1" applyBorder="1" applyAlignment="1">
      <alignment horizontal="center" vertical="center"/>
    </xf>
    <xf numFmtId="164" fontId="0" fillId="0" borderId="0" xfId="0" applyNumberFormat="1"/>
    <xf numFmtId="14" fontId="8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166" fontId="10" fillId="0" borderId="9" xfId="0" quotePrefix="1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2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sz val="12"/>
      </font>
      <alignment horizontal="center" vertical="center"/>
      <border>
        <left style="medium">
          <color rgb="FF000000"/>
        </left>
        <right/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2"/>
      </font>
      <alignment horizontal="center" vertical="center"/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/>
        <bottom/>
        <vertical style="medium">
          <color rgb="FF000000"/>
        </vertical>
        <horizontal style="medium">
          <color rgb="FF000000"/>
        </horizontal>
      </border>
    </dxf>
    <dxf>
      <font>
        <sz val="12"/>
      </font>
      <border>
        <left style="medium">
          <color rgb="FF000000"/>
        </left>
        <right/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border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2"/>
      </font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/>
        <bottom/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 textRotation="0" wrapText="1" indent="0" justifyLastLine="0" shrinkToFit="0" readingOrder="0"/>
      <border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sz val="12"/>
      </font>
      <alignment horizontal="center" vertical="center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sz val="12"/>
      </font>
      <alignment horizontal="center" vertical="center"/>
      <border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z val="12"/>
      </font>
      <alignment horizontal="center" vertical="center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/>
      <border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pin" dx="26" fmlaLink="$AA$3" max="30000" page="10" val="202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15240</xdr:colOff>
          <xdr:row>2</xdr:row>
          <xdr:rowOff>15240</xdr:rowOff>
        </xdr:from>
        <xdr:to>
          <xdr:col>31</xdr:col>
          <xdr:colOff>1379220</xdr:colOff>
          <xdr:row>2</xdr:row>
          <xdr:rowOff>289560</xdr:rowOff>
        </xdr:to>
        <xdr:sp macro="" textlink="">
          <xdr:nvSpPr>
            <xdr:cNvPr id="17409" name="Spinner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2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94A56-90F5-4E0F-9544-D0D2307DE7E1}" name="Table1" displayName="Table1" ref="A3:J28" totalsRowShown="0" headerRowDxfId="124" dataDxfId="122" headerRowBorderDxfId="123" tableBorderDxfId="121" totalsRowBorderDxfId="120">
  <autoFilter ref="A3:J28" xr:uid="{39094A56-90F5-4E0F-9544-D0D2307DE7E1}"/>
  <tableColumns count="10">
    <tableColumn id="1" xr3:uid="{A126D8E3-9352-43AC-9E51-9FD275A1D257}" name="RFP Requests" dataDxfId="119"/>
    <tableColumn id="2" xr3:uid="{EAD41683-BB45-42B9-B379-979C2264C409}" name="Submittal Selection" dataDxfId="118"/>
    <tableColumn id="3" xr3:uid="{26931DAF-0CE6-45D1-8656-EA35B65508B9}" name="Description" dataDxfId="117"/>
    <tableColumn id="4" xr3:uid="{DFD95ED6-F31F-44D6-A30C-B2AEE57D7BBE}" name="Deadline" dataDxfId="116"/>
    <tableColumn id="5" xr3:uid="{50950119-A40B-4E4C-B934-88F06A4B51AE}" name="Page Limits" dataDxfId="115"/>
    <tableColumn id="6" xr3:uid="{5FEC6F0F-710E-4804-A0CF-A99CA8CB6F5C}" name="(MAX) Tech Credits" dataDxfId="114"/>
    <tableColumn id="7" xr3:uid="{2D72330F-74B8-4867-BF4C-D07321051F1C}" name="Owner" dataDxfId="113"/>
    <tableColumn id="8" xr3:uid="{E9B98D28-4240-40BA-ACEC-63B5E7E8E971}" name="Firm" dataDxfId="112"/>
    <tableColumn id="9" xr3:uid="{3724BC07-85AB-4589-9082-0123B77830A8}" name="Status" dataDxfId="111"/>
    <tableColumn id="10" xr3:uid="{EA40F9EE-FB8C-47BA-B407-60979E27CDFE}" name="Notes" dataDxfId="11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2B1F9-ABCC-49E9-902D-F137EC303770}" name="Table4" displayName="Table4" ref="A2:H27" totalsRowShown="0" headerRowDxfId="109" dataDxfId="107" headerRowBorderDxfId="108" tableBorderDxfId="106" totalsRowBorderDxfId="105">
  <autoFilter ref="A2:H27" xr:uid="{1C32B1F9-ABCC-49E9-902D-F137EC303770}"/>
  <tableColumns count="8">
    <tableColumn id="1" xr3:uid="{D15E79AF-861E-4C2C-8E98-811B77BF8F07}" name="Name" dataDxfId="104"/>
    <tableColumn id="2" xr3:uid="{DFDFFA76-3ED4-4402-AC66-513EE20860BA}" name="Title" dataDxfId="103"/>
    <tableColumn id="3" xr3:uid="{EC9462A7-9E46-46BA-928F-0C557447398C}" name="Firm/Agency" dataDxfId="102"/>
    <tableColumn id="4" xr3:uid="{C9B375BC-994C-4FB1-9E52-D150E082AF0F}" name="Phone #" dataDxfId="101"/>
    <tableColumn id="5" xr3:uid="{2B665E54-C56D-4951-9587-FC7D7B6896E8}" name="(Alt) Phone #" dataDxfId="100"/>
    <tableColumn id="6" xr3:uid="{D51BE708-554B-410E-A197-C365281DEE37}" name="Fax" dataDxfId="99"/>
    <tableColumn id="7" xr3:uid="{52678AB0-B049-4F2D-968A-02EE831AA29D}" name="Email" dataDxfId="98"/>
    <tableColumn id="8" xr3:uid="{49527745-31B2-4294-8BD0-C6D99C0BCE81}" name="Notes" dataDxfId="97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4C4CF-C900-4DD3-A9DA-5DEFF31A79A6}" name="Table5" displayName="Table5" ref="A2:H27" totalsRowShown="0" headerRowDxfId="96" dataDxfId="94" headerRowBorderDxfId="95" tableBorderDxfId="93" totalsRowBorderDxfId="92">
  <autoFilter ref="A2:H27" xr:uid="{6B64C4CF-C900-4DD3-A9DA-5DEFF31A79A6}"/>
  <tableColumns count="8">
    <tableColumn id="1" xr3:uid="{B5ACBF8E-B496-4D88-A1AE-4C3EEBEA668C}" name="Unique ID #" dataDxfId="91"/>
    <tableColumn id="2" xr3:uid="{E9E7E4CA-85CF-4E14-8588-3DF146E7E730}" name="Name" dataDxfId="90"/>
    <tableColumn id="3" xr3:uid="{003916D2-379B-4ABD-96D6-155BCBF07F3D}" name="Company" dataDxfId="89"/>
    <tableColumn id="4" xr3:uid="{543DB68B-45FC-4C5C-85C7-F4EBFAA8B8A3}" name="Position/Title" dataDxfId="88"/>
    <tableColumn id="5" xr3:uid="{C340E249-3296-406D-BBA0-D2B56B72112C}" name="Reports to ID #" dataDxfId="87"/>
    <tableColumn id="6" xr3:uid="{253CEA7E-5997-4A3E-B130-1967D8C2EF3B}" name="Resume Ready? (Y/N)" dataDxfId="86"/>
    <tableColumn id="7" xr3:uid="{0640B321-B9F4-4216-AFD3-4F80A66CBBFD}" name="Availabitliy%" dataDxfId="85"/>
    <tableColumn id="8" xr3:uid="{F011301D-18A5-4570-8B6D-650E183A6B2D}" name="Vacation Time" dataDxfId="84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B65E-9879-4099-AC8E-AF66A998B222}">
  <dimension ref="A1:B21"/>
  <sheetViews>
    <sheetView workbookViewId="0">
      <selection activeCell="B15" sqref="B15"/>
    </sheetView>
  </sheetViews>
  <sheetFormatPr defaultRowHeight="14.4" x14ac:dyDescent="0.3"/>
  <cols>
    <col min="1" max="2" width="36.5546875" bestFit="1" customWidth="1"/>
  </cols>
  <sheetData>
    <row r="1" spans="1:2" ht="18" x14ac:dyDescent="0.3">
      <c r="A1" s="52" t="s">
        <v>0</v>
      </c>
      <c r="B1" s="53"/>
    </row>
    <row r="2" spans="1:2" ht="15.6" x14ac:dyDescent="0.3">
      <c r="A2" s="7" t="s">
        <v>1</v>
      </c>
      <c r="B2" s="20" t="s">
        <v>2</v>
      </c>
    </row>
    <row r="3" spans="1:2" ht="15.6" x14ac:dyDescent="0.3">
      <c r="A3" s="7" t="s">
        <v>3</v>
      </c>
      <c r="B3" s="20" t="s">
        <v>4</v>
      </c>
    </row>
    <row r="4" spans="1:2" ht="15.6" x14ac:dyDescent="0.3">
      <c r="A4" s="7" t="s">
        <v>5</v>
      </c>
      <c r="B4" s="19">
        <v>911</v>
      </c>
    </row>
    <row r="5" spans="1:2" ht="15.6" x14ac:dyDescent="0.3">
      <c r="A5" s="7" t="s">
        <v>6</v>
      </c>
      <c r="B5" s="45">
        <v>45672</v>
      </c>
    </row>
    <row r="6" spans="1:2" ht="15.6" x14ac:dyDescent="0.3">
      <c r="A6" s="7" t="s">
        <v>7</v>
      </c>
      <c r="B6" s="45">
        <v>45669</v>
      </c>
    </row>
    <row r="7" spans="1:2" ht="15.6" x14ac:dyDescent="0.3">
      <c r="A7" s="7" t="s">
        <v>8</v>
      </c>
      <c r="B7" s="19" t="s">
        <v>9</v>
      </c>
    </row>
    <row r="8" spans="1:2" ht="31.2" x14ac:dyDescent="0.3">
      <c r="A8" s="8" t="s">
        <v>10</v>
      </c>
      <c r="B8" s="19" t="s">
        <v>11</v>
      </c>
    </row>
    <row r="9" spans="1:2" ht="15.6" x14ac:dyDescent="0.3">
      <c r="A9" s="7" t="s">
        <v>12</v>
      </c>
      <c r="B9" s="19" t="s">
        <v>13</v>
      </c>
    </row>
    <row r="10" spans="1:2" ht="15.6" x14ac:dyDescent="0.3">
      <c r="A10" s="7" t="s">
        <v>14</v>
      </c>
      <c r="B10" s="19" t="s">
        <v>15</v>
      </c>
    </row>
    <row r="11" spans="1:2" ht="15.6" x14ac:dyDescent="0.3">
      <c r="A11" s="7" t="s">
        <v>16</v>
      </c>
      <c r="B11" s="19" t="s">
        <v>17</v>
      </c>
    </row>
    <row r="12" spans="1:2" ht="15.6" x14ac:dyDescent="0.3">
      <c r="A12" s="6" t="s">
        <v>18</v>
      </c>
      <c r="B12" s="19" t="s">
        <v>19</v>
      </c>
    </row>
    <row r="14" spans="1:2" ht="18.75" customHeight="1" x14ac:dyDescent="0.35">
      <c r="A14" s="51" t="s">
        <v>20</v>
      </c>
      <c r="B14" s="51"/>
    </row>
    <row r="15" spans="1:2" ht="31.2" x14ac:dyDescent="0.3">
      <c r="A15" s="2" t="s">
        <v>21</v>
      </c>
      <c r="B15" s="47" t="b">
        <v>0</v>
      </c>
    </row>
    <row r="16" spans="1:2" ht="28.8" x14ac:dyDescent="0.3">
      <c r="A16" s="1" t="s">
        <v>22</v>
      </c>
      <c r="B16" s="47" t="b">
        <v>0</v>
      </c>
    </row>
    <row r="17" spans="1:2" ht="31.2" x14ac:dyDescent="0.3">
      <c r="A17" s="2" t="s">
        <v>23</v>
      </c>
      <c r="B17" s="47" t="b">
        <v>0</v>
      </c>
    </row>
    <row r="18" spans="1:2" ht="31.2" x14ac:dyDescent="0.3">
      <c r="A18" s="2" t="s">
        <v>24</v>
      </c>
      <c r="B18" s="47" t="b">
        <v>0</v>
      </c>
    </row>
    <row r="19" spans="1:2" ht="31.2" x14ac:dyDescent="0.3">
      <c r="A19" s="2" t="s">
        <v>25</v>
      </c>
      <c r="B19" s="47" t="b">
        <v>0</v>
      </c>
    </row>
    <row r="20" spans="1:2" ht="31.2" x14ac:dyDescent="0.3">
      <c r="A20" s="2" t="s">
        <v>26</v>
      </c>
      <c r="B20" s="47" t="b">
        <v>0</v>
      </c>
    </row>
    <row r="21" spans="1:2" ht="31.2" x14ac:dyDescent="0.3">
      <c r="A21" s="2" t="s">
        <v>27</v>
      </c>
      <c r="B21" s="47" t="b">
        <v>0</v>
      </c>
    </row>
  </sheetData>
  <mergeCells count="2">
    <mergeCell ref="A14:B14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B7BC-352D-4EB8-ACBF-4C782FA97C50}">
  <dimension ref="A1:AE31"/>
  <sheetViews>
    <sheetView workbookViewId="0">
      <selection activeCell="AD4" sqref="AD4"/>
    </sheetView>
  </sheetViews>
  <sheetFormatPr defaultRowHeight="14.4" x14ac:dyDescent="0.3"/>
  <cols>
    <col min="1" max="1" width="66.88671875" bestFit="1" customWidth="1"/>
    <col min="2" max="2" width="15" style="39" bestFit="1" customWidth="1"/>
    <col min="27" max="27" width="9.88671875" bestFit="1" customWidth="1"/>
    <col min="30" max="30" width="13.33203125" bestFit="1" customWidth="1"/>
    <col min="31" max="31" width="8.33203125" bestFit="1" customWidth="1"/>
  </cols>
  <sheetData>
    <row r="1" spans="1:31" s="54" customFormat="1" ht="21.6" thickBot="1" x14ac:dyDescent="0.35">
      <c r="A1" s="54" t="str">
        <f>'Initial Project CHECKLIST'!B4 &amp; " - " &amp; 'Initial Project CHECKLIST'!B3</f>
        <v>911 - More Oreos</v>
      </c>
    </row>
    <row r="2" spans="1:31" ht="18.600000000000001" thickBot="1" x14ac:dyDescent="0.35">
      <c r="A2" s="30" t="s">
        <v>28</v>
      </c>
    </row>
    <row r="3" spans="1:31" ht="16.2" thickBot="1" x14ac:dyDescent="0.35">
      <c r="A3" s="36" t="str">
        <f>IF('Initial Project CHECKLIST'!B15=TRUE,"Paper and electronic folders have been created.", "Paper and electronic folders have NOT been created.")</f>
        <v>Paper and electronic folders have NOT been created.</v>
      </c>
      <c r="AA3" t="s">
        <v>29</v>
      </c>
      <c r="AB3" t="s">
        <v>30</v>
      </c>
    </row>
    <row r="4" spans="1:31" ht="16.2" thickBot="1" x14ac:dyDescent="0.35">
      <c r="A4" s="36" t="str">
        <f>IF('Initial Project CHECKLIST'!B16=TRUE,"The calendar tab is up to date.", "The calendar tab is NOT up to date.")</f>
        <v>The calendar tab is NOT up to date.</v>
      </c>
      <c r="AA4" t="str" cm="1">
        <f t="array" ref="AA4:AB7">_xlfn._xlws.SORT(
  _xlfn._xlws.FILTER(
    'Master Tracker Sheet'!C3:D1001,
    ISNUMBER('Master Tracker Sheet'!D3:D1001) *
    (NOT(ISBLANK('Master Tracker Sheet'!C3:C1001)))
  ),
  2, TRUE
)</f>
        <v>School</v>
      </c>
      <c r="AB4">
        <v>45668</v>
      </c>
      <c r="AD4" t="str" cm="1">
        <f t="array" ref="AD4:AE7">_xlfn._xlws.SORT(
  _xlfn._xlws.FILTER(
    'Master Tracker Sheet'!C3:D1001,
    ISNUMBER('Master Tracker Sheet'!D3:D1001) *
    (NOT(ISBLANK('Master Tracker Sheet'!C3:C1001)))
  ),
  2, TRUE
)</f>
        <v>School</v>
      </c>
      <c r="AE4">
        <v>45668</v>
      </c>
    </row>
    <row r="5" spans="1:31" ht="16.2" thickBot="1" x14ac:dyDescent="0.35">
      <c r="A5" s="36" t="str">
        <f>IF('Initial Project CHECKLIST'!B17=TRUE,"The RFP has been sent to DRA for contract/insurance review.", "The RFP has NOT been sent to DRA for contract/insurance review.")</f>
        <v>The RFP has NOT been sent to DRA for contract/insurance review.</v>
      </c>
      <c r="AA5" t="str">
        <v>stuff</v>
      </c>
      <c r="AB5">
        <v>45689</v>
      </c>
      <c r="AD5" t="str">
        <v>stuff</v>
      </c>
      <c r="AE5">
        <v>45689</v>
      </c>
    </row>
    <row r="6" spans="1:31" ht="16.2" thickBot="1" x14ac:dyDescent="0.35">
      <c r="A6" s="36" t="str">
        <f>IF('Initial Project CHECKLIST'!B18=TRUE,"The staff list tab has been updated.", "The staff list tab has NOT been updated.")</f>
        <v>The staff list tab has NOT been updated.</v>
      </c>
      <c r="AA6" t="str">
        <v>car</v>
      </c>
      <c r="AB6">
        <v>45855</v>
      </c>
      <c r="AD6" t="str">
        <v>car</v>
      </c>
      <c r="AE6">
        <v>45855</v>
      </c>
    </row>
    <row r="7" spans="1:31" ht="16.2" thickBot="1" x14ac:dyDescent="0.35">
      <c r="A7" s="36" t="str">
        <f>IF('Initial Project CHECKLIST'!B19=TRUE,"The base rates have been obtained for key staff.", "The base rates have NOT been obtained for key staff.")</f>
        <v>The base rates have NOT been obtained for key staff.</v>
      </c>
      <c r="AA7" t="str">
        <v>Doctor</v>
      </c>
      <c r="AB7">
        <v>45884</v>
      </c>
      <c r="AD7" t="str">
        <v>Doctor</v>
      </c>
      <c r="AE7">
        <v>45884</v>
      </c>
    </row>
    <row r="8" spans="1:31" ht="16.2" thickBot="1" x14ac:dyDescent="0.35">
      <c r="A8" s="37" t="str">
        <f>IF('Initial Project CHECKLIST'!B20=TRUE,"The availability and vacation time for key staff has been obtained.", "The availability and vacation time for key staff has NOT been obtained.")</f>
        <v>The availability and vacation time for key staff has NOT been obtained.</v>
      </c>
    </row>
    <row r="9" spans="1:31" ht="16.2" thickBot="1" x14ac:dyDescent="0.35">
      <c r="A9" s="38" t="str">
        <f>IF('Initial Project CHECKLIST'!B21=TRUE,"The project examples to be used have been selected.", "The project examples to be used have NOT been selected.")</f>
        <v>The project examples to be used have NOT been selected.</v>
      </c>
    </row>
    <row r="11" spans="1:31" ht="18" x14ac:dyDescent="0.3">
      <c r="A11" s="35" t="s">
        <v>31</v>
      </c>
      <c r="B11" s="40" t="s">
        <v>30</v>
      </c>
    </row>
    <row r="12" spans="1:31" x14ac:dyDescent="0.3">
      <c r="A12" s="9" t="str" cm="1">
        <f t="array" ref="A12:B15">_xlfn._xlws.SORT(_xlfn._xlws.FILTER('Master Tracker Sheet'!C4:D101, ISNUMBER('Master Tracker Sheet'!D4:D101)), 2, TRUE)</f>
        <v>School</v>
      </c>
      <c r="B12" s="41">
        <v>45668</v>
      </c>
    </row>
    <row r="13" spans="1:31" x14ac:dyDescent="0.3">
      <c r="A13" s="9" t="str">
        <v>stuff</v>
      </c>
      <c r="B13" s="41">
        <v>45689</v>
      </c>
    </row>
    <row r="14" spans="1:31" x14ac:dyDescent="0.3">
      <c r="A14" s="9" t="str">
        <v>car</v>
      </c>
      <c r="B14" s="41">
        <v>45855</v>
      </c>
    </row>
    <row r="15" spans="1:31" x14ac:dyDescent="0.3">
      <c r="A15" s="9" t="str">
        <v>Doctor</v>
      </c>
      <c r="B15" s="41">
        <v>45884</v>
      </c>
    </row>
    <row r="16" spans="1:31" x14ac:dyDescent="0.3">
      <c r="A16" s="9"/>
      <c r="B16" s="41"/>
    </row>
    <row r="17" spans="1:2" x14ac:dyDescent="0.3">
      <c r="A17" s="9"/>
      <c r="B17" s="41"/>
    </row>
    <row r="18" spans="1:2" x14ac:dyDescent="0.3">
      <c r="A18" s="9"/>
      <c r="B18" s="41"/>
    </row>
    <row r="19" spans="1:2" x14ac:dyDescent="0.3">
      <c r="A19" s="9"/>
      <c r="B19" s="41"/>
    </row>
    <row r="20" spans="1:2" x14ac:dyDescent="0.3">
      <c r="A20" s="9"/>
      <c r="B20" s="41"/>
    </row>
    <row r="21" spans="1:2" x14ac:dyDescent="0.3">
      <c r="A21" s="9"/>
      <c r="B21" s="41"/>
    </row>
    <row r="22" spans="1:2" x14ac:dyDescent="0.3">
      <c r="A22" s="9"/>
      <c r="B22" s="41"/>
    </row>
    <row r="23" spans="1:2" x14ac:dyDescent="0.3">
      <c r="A23" s="9"/>
      <c r="B23" s="41"/>
    </row>
    <row r="24" spans="1:2" x14ac:dyDescent="0.3">
      <c r="A24" s="9"/>
      <c r="B24" s="41"/>
    </row>
    <row r="25" spans="1:2" x14ac:dyDescent="0.3">
      <c r="A25" s="9"/>
      <c r="B25" s="41"/>
    </row>
    <row r="26" spans="1:2" x14ac:dyDescent="0.3">
      <c r="A26" s="9"/>
      <c r="B26" s="41"/>
    </row>
    <row r="27" spans="1:2" x14ac:dyDescent="0.3">
      <c r="A27" s="9"/>
      <c r="B27" s="41"/>
    </row>
    <row r="28" spans="1:2" x14ac:dyDescent="0.3">
      <c r="A28" s="9"/>
      <c r="B28" s="41"/>
    </row>
    <row r="29" spans="1:2" x14ac:dyDescent="0.3">
      <c r="A29" s="9"/>
      <c r="B29" s="41"/>
    </row>
    <row r="30" spans="1:2" x14ac:dyDescent="0.3">
      <c r="A30" s="9"/>
      <c r="B30" s="41"/>
    </row>
    <row r="31" spans="1:2" x14ac:dyDescent="0.3">
      <c r="A31" s="9"/>
      <c r="B31" s="41"/>
    </row>
  </sheetData>
  <mergeCells count="1">
    <mergeCell ref="A1:XFD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F1EA-BA39-4DFE-84A6-E004E2DF3A1A}">
  <dimension ref="A1:AF48"/>
  <sheetViews>
    <sheetView zoomScale="50" workbookViewId="0">
      <selection activeCell="J48" sqref="J48"/>
    </sheetView>
  </sheetViews>
  <sheetFormatPr defaultRowHeight="14.4" x14ac:dyDescent="0.3"/>
  <cols>
    <col min="1" max="33" width="20.6640625" customWidth="1"/>
  </cols>
  <sheetData>
    <row r="1" spans="1:32" s="46" customFormat="1" ht="14.4" customHeight="1" x14ac:dyDescent="0.3">
      <c r="A1" s="55" t="str">
        <f>'Initial Project CHECKLIST'!B4 &amp; " - " &amp; 'Initial Project CHECKLIST'!B3</f>
        <v>911 - More Oreos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</row>
    <row r="2" spans="1:32" s="46" customFormat="1" ht="14.4" customHeight="1" x14ac:dyDescent="0.3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</row>
    <row r="3" spans="1:32" ht="25.2" thickBot="1" x14ac:dyDescent="0.35">
      <c r="B3" s="21"/>
      <c r="C3" s="22" t="s">
        <v>32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9">
        <v>2025</v>
      </c>
      <c r="AB3" s="23"/>
      <c r="AC3" s="23"/>
      <c r="AD3" s="23"/>
      <c r="AE3" s="23"/>
      <c r="AF3" s="21"/>
    </row>
    <row r="5" spans="1:32" ht="20.399999999999999" x14ac:dyDescent="0.35">
      <c r="B5" s="27" t="s">
        <v>33</v>
      </c>
      <c r="C5" s="24"/>
      <c r="D5" s="24"/>
      <c r="H5">
        <f>MONTH(DATEVALUE("1 "&amp;B5&amp;" "&amp;$AA$3))</f>
        <v>1</v>
      </c>
      <c r="J5" s="26" t="s">
        <v>34</v>
      </c>
      <c r="K5" s="26"/>
      <c r="L5" s="26"/>
      <c r="P5">
        <f>MONTH(DATEVALUE("1 "&amp;J5&amp;" "&amp;$AA$3))</f>
        <v>2</v>
      </c>
      <c r="R5" s="26" t="s">
        <v>35</v>
      </c>
      <c r="S5" s="26"/>
      <c r="T5" s="26"/>
      <c r="X5">
        <f>MONTH(DATEVALUE("1 "&amp;R5&amp;" "&amp;$AA$3))</f>
        <v>3</v>
      </c>
      <c r="Z5" s="26" t="s">
        <v>36</v>
      </c>
      <c r="AA5" s="26"/>
      <c r="AB5" s="26"/>
      <c r="AF5">
        <f>MONTH(DATEVALUE("1 "&amp;Z5&amp;" "&amp;$AA$3))</f>
        <v>4</v>
      </c>
    </row>
    <row r="6" spans="1:32" ht="17.399999999999999" x14ac:dyDescent="0.3">
      <c r="B6" s="25" t="s">
        <v>37</v>
      </c>
      <c r="C6" s="25" t="s">
        <v>38</v>
      </c>
      <c r="D6" s="25" t="s">
        <v>39</v>
      </c>
      <c r="E6" s="25" t="s">
        <v>40</v>
      </c>
      <c r="F6" s="25" t="s">
        <v>41</v>
      </c>
      <c r="G6" s="25" t="s">
        <v>42</v>
      </c>
      <c r="H6" s="25" t="s">
        <v>37</v>
      </c>
      <c r="J6" s="25" t="s">
        <v>37</v>
      </c>
      <c r="K6" s="25" t="s">
        <v>38</v>
      </c>
      <c r="L6" s="25" t="s">
        <v>39</v>
      </c>
      <c r="M6" s="25" t="s">
        <v>40</v>
      </c>
      <c r="N6" s="25" t="s">
        <v>41</v>
      </c>
      <c r="O6" s="25" t="s">
        <v>42</v>
      </c>
      <c r="P6" s="25" t="s">
        <v>37</v>
      </c>
      <c r="R6" s="25" t="s">
        <v>37</v>
      </c>
      <c r="S6" s="25" t="s">
        <v>38</v>
      </c>
      <c r="T6" s="25" t="s">
        <v>39</v>
      </c>
      <c r="U6" s="25" t="s">
        <v>40</v>
      </c>
      <c r="V6" s="25" t="s">
        <v>41</v>
      </c>
      <c r="W6" s="25" t="s">
        <v>42</v>
      </c>
      <c r="X6" s="25" t="s">
        <v>37</v>
      </c>
      <c r="Z6" s="25" t="s">
        <v>37</v>
      </c>
      <c r="AA6" s="25" t="s">
        <v>38</v>
      </c>
      <c r="AB6" s="25" t="s">
        <v>39</v>
      </c>
      <c r="AC6" s="25" t="s">
        <v>40</v>
      </c>
      <c r="AD6" s="25" t="s">
        <v>41</v>
      </c>
      <c r="AE6" s="25" t="s">
        <v>42</v>
      </c>
      <c r="AF6" s="25" t="s">
        <v>37</v>
      </c>
    </row>
    <row r="7" spans="1:32" ht="17.399999999999999" x14ac:dyDescent="0.3">
      <c r="B7" s="43" cm="1">
        <f t="array" ref="B7:H7">_xlfn.SEQUENCE(1,7, DATEVALUE(B5&amp;$AA$3) -WEEKDAY( DATEVALUE(B5&amp;$AA$3) ) +1)</f>
        <v>45655</v>
      </c>
      <c r="C7" s="43">
        <v>45656</v>
      </c>
      <c r="D7" s="43">
        <v>45657</v>
      </c>
      <c r="E7" s="43">
        <v>45658</v>
      </c>
      <c r="F7" s="43">
        <v>45659</v>
      </c>
      <c r="G7" s="43">
        <v>45660</v>
      </c>
      <c r="H7" s="43">
        <v>45661</v>
      </c>
      <c r="J7" s="42" cm="1">
        <f t="array" ref="J7:P7">_xlfn.SEQUENCE(1,7, DATEVALUE(J5&amp;$AA$3) -WEEKDAY( DATEVALUE(J5&amp;$AA$3) ) +1)</f>
        <v>45683</v>
      </c>
      <c r="K7" s="42">
        <v>45684</v>
      </c>
      <c r="L7" s="42">
        <v>45685</v>
      </c>
      <c r="M7" s="42">
        <v>45686</v>
      </c>
      <c r="N7" s="42">
        <v>45687</v>
      </c>
      <c r="O7" s="42">
        <v>45688</v>
      </c>
      <c r="P7" s="42">
        <v>45689</v>
      </c>
      <c r="R7" s="42" cm="1">
        <f t="array" ref="R7:X7">_xlfn.SEQUENCE(1,7, DATEVALUE(R5&amp;$AA$3) -WEEKDAY( DATEVALUE(R5&amp;$AA$3) ) +1)</f>
        <v>45711</v>
      </c>
      <c r="S7" s="42">
        <v>45712</v>
      </c>
      <c r="T7" s="42">
        <v>45713</v>
      </c>
      <c r="U7" s="42">
        <v>45714</v>
      </c>
      <c r="V7" s="42">
        <v>45715</v>
      </c>
      <c r="W7" s="42">
        <v>45716</v>
      </c>
      <c r="X7" s="42">
        <v>45717</v>
      </c>
      <c r="Z7" s="42" cm="1">
        <f t="array" ref="Z7:AF7">_xlfn.SEQUENCE(1,7, DATEVALUE(Z5&amp;$AA$3) -WEEKDAY( DATEVALUE(Z5&amp;$AA$3) ) +1)</f>
        <v>45746</v>
      </c>
      <c r="AA7" s="42">
        <v>45747</v>
      </c>
      <c r="AB7" s="42">
        <v>45748</v>
      </c>
      <c r="AC7" s="42">
        <v>45749</v>
      </c>
      <c r="AD7" s="42">
        <v>45750</v>
      </c>
      <c r="AE7" s="42">
        <v>45751</v>
      </c>
      <c r="AF7" s="42">
        <v>45752</v>
      </c>
    </row>
    <row r="8" spans="1:32" ht="49.95" customHeight="1" x14ac:dyDescent="0.3">
      <c r="B8" s="49" t="str" cm="1">
        <f t="array" ref="B8">IF(MONTH(B7)&lt;&gt;1, "",
  IFERROR(
    _xlfn.TEXTJOIN(CHAR(10), TRUE,
      _xlfn._xlws.FILTER('Summary Info'!$AD$4:$AD$101,
        INT('Summary Info'!$AE$4:$AE$101) = B7
      )
    ),
    ""
  )
)</f>
        <v/>
      </c>
      <c r="C8" s="49" t="str" cm="1">
        <f t="array" ref="C8">IF(MONTH(C7)&lt;&gt;1, "",
  IFERROR(
    _xlfn.TEXTJOIN(CHAR(10), TRUE,
      _xlfn._xlws.FILTER('Summary Info'!$AD$4:$AD$101,
        INT('Summary Info'!$AE$4:$AE$101) = C7
      )
    ),
    ""
  )
)</f>
        <v/>
      </c>
      <c r="D8" s="49" t="str" cm="1">
        <f t="array" ref="D8">IF(MONTH(D7)&lt;&gt;1, "",
  IFERROR(
    _xlfn.TEXTJOIN(CHAR(10), TRUE,
      _xlfn._xlws.FILTER('Summary Info'!$AD$4:$AD$101,
        INT('Summary Info'!$AE$4:$AE$101) = D7
      )
    ),
    ""
  )
)</f>
        <v/>
      </c>
      <c r="E8" s="49" t="str" cm="1">
        <f t="array" ref="E8">IF(MONTH(E7)&lt;&gt;1, "",
  IFERROR(
    _xlfn.TEXTJOIN(CHAR(10), TRUE,
      _xlfn._xlws.FILTER('Summary Info'!$AD$4:$AD$101,
        INT('Summary Info'!$AE$4:$AE$101) = E7
      )
    ),
    ""
  )
)</f>
        <v/>
      </c>
      <c r="F8" s="49" t="str" cm="1">
        <f t="array" ref="F8">IF(MONTH(F7)&lt;&gt;1, "",
  IFERROR(
    _xlfn.TEXTJOIN(CHAR(10), TRUE,
      _xlfn._xlws.FILTER('Summary Info'!$AD$4:$AD$101,
        INT('Summary Info'!$AE$4:$AE$101) = F7
      )
    ),
    ""
  )
)</f>
        <v/>
      </c>
      <c r="G8" s="49" t="str" cm="1">
        <f t="array" ref="G8">IF(MONTH(G7)&lt;&gt;1, "",
  IFERROR(
    _xlfn.TEXTJOIN(CHAR(10), TRUE,
      _xlfn._xlws.FILTER('Summary Info'!$AD$4:$AD$101,
        INT('Summary Info'!$AE$4:$AE$101) = G7
      )
    ),
    ""
  )
)</f>
        <v/>
      </c>
      <c r="H8" s="49" t="str" cm="1">
        <f t="array" ref="H8">IF(MONTH(H7)&lt;&gt;1, "",
  IFERROR(
    _xlfn.TEXTJOIN(CHAR(10), TRUE,
      _xlfn._xlws.FILTER('Summary Info'!$AD$4:$AD$101,
        INT('Summary Info'!$AE$4:$AE$101) = H7
      )
    ),
    ""
  )
)</f>
        <v/>
      </c>
      <c r="I8" s="50"/>
      <c r="J8" s="49" t="str" cm="1">
        <f t="array" ref="J8">IF(MONTH(J7)&lt;&gt;2, "",
  IFERROR(
    _xlfn.TEXTJOIN(CHAR(10), TRUE,
      _xlfn._xlws.FILTER('Summary Info'!$AD$4:$AD$101,
        INT('Summary Info'!$AE$4:$AE$101) = J7
      )
    ),
    ""
  )
)</f>
        <v/>
      </c>
      <c r="K8" s="49" t="str" cm="1">
        <f t="array" ref="K8">IF(MONTH(K7)&lt;&gt;2, "",
  IFERROR(
    _xlfn.TEXTJOIN(CHAR(10), TRUE,
      _xlfn._xlws.FILTER('Summary Info'!$AD$4:$AD$101,
        INT('Summary Info'!$AE$4:$AE$101) = K7
      )
    ),
    ""
  )
)</f>
        <v/>
      </c>
      <c r="L8" s="49" t="str" cm="1">
        <f t="array" ref="L8">IF(MONTH(L7)&lt;&gt;2, "",
  IFERROR(
    _xlfn.TEXTJOIN(CHAR(10), TRUE,
      _xlfn._xlws.FILTER('Summary Info'!$AD$4:$AD$101,
        INT('Summary Info'!$AE$4:$AE$101) = L7
      )
    ),
    ""
  )
)</f>
        <v/>
      </c>
      <c r="M8" s="49" t="str" cm="1">
        <f t="array" ref="M8">IF(MONTH(M7)&lt;&gt;2, "",
  IFERROR(
    _xlfn.TEXTJOIN(CHAR(10), TRUE,
      _xlfn._xlws.FILTER('Summary Info'!$AD$4:$AD$101,
        INT('Summary Info'!$AE$4:$AE$101) = M7
      )
    ),
    ""
  )
)</f>
        <v/>
      </c>
      <c r="N8" s="49" t="str" cm="1">
        <f t="array" ref="N8">IF(MONTH(N7)&lt;&gt;2, "",
  IFERROR(
    _xlfn.TEXTJOIN(CHAR(10), TRUE,
      _xlfn._xlws.FILTER('Summary Info'!$AD$4:$AD$101,
        INT('Summary Info'!$AE$4:$AE$101) = N7
      )
    ),
    ""
  )
)</f>
        <v/>
      </c>
      <c r="O8" s="49" t="str" cm="1">
        <f t="array" ref="O8">IF(MONTH(O7)&lt;&gt;2, "",
  IFERROR(
    _xlfn.TEXTJOIN(CHAR(10), TRUE,
      _xlfn._xlws.FILTER('Summary Info'!$AD$4:$AD$101,
        INT('Summary Info'!$AE$4:$AE$101) = O7
      )
    ),
    ""
  )
)</f>
        <v/>
      </c>
      <c r="P8" s="49" t="str" cm="1">
        <f t="array" ref="P8">IF(MONTH(P7)&lt;&gt;2, "",
  IFERROR(
    _xlfn.TEXTJOIN(CHAR(10), TRUE,
      _xlfn._xlws.FILTER('Summary Info'!$AD$4:$AD$101,
        INT('Summary Info'!$AE$4:$AE$101) = P7
      )
    ),
    ""
  )
)</f>
        <v>stuff</v>
      </c>
      <c r="Q8" s="50"/>
      <c r="R8" s="49" t="str" cm="1">
        <f t="array" ref="R8">IF(MONTH(R7)&lt;&gt;3, "",
  IFERROR(
    _xlfn.TEXTJOIN(CHAR(10), TRUE,
      _xlfn._xlws.FILTER('Summary Info'!$AD$4:$AD$101,
        INT('Summary Info'!$AE$4:$AE$101) = R7
      )
    ),
    ""
  )
)</f>
        <v/>
      </c>
      <c r="S8" s="49" t="str" cm="1">
        <f t="array" ref="S8">IF(MONTH(S7)&lt;&gt;3, "",
  IFERROR(
    _xlfn.TEXTJOIN(CHAR(10), TRUE,
      _xlfn._xlws.FILTER('Summary Info'!$AD$4:$AD$101,
        INT('Summary Info'!$AE$4:$AE$101) = S7
      )
    ),
    ""
  )
)</f>
        <v/>
      </c>
      <c r="T8" s="49" t="str" cm="1">
        <f t="array" ref="T8">IF(MONTH(T7)&lt;&gt;3, "",
  IFERROR(
    _xlfn.TEXTJOIN(CHAR(10), TRUE,
      _xlfn._xlws.FILTER('Summary Info'!$AD$4:$AD$101,
        INT('Summary Info'!$AE$4:$AE$101) = T7
      )
    ),
    ""
  )
)</f>
        <v/>
      </c>
      <c r="U8" s="49" t="str" cm="1">
        <f t="array" ref="U8">IF(MONTH(U7)&lt;&gt;3, "",
  IFERROR(
    _xlfn.TEXTJOIN(CHAR(10), TRUE,
      _xlfn._xlws.FILTER('Summary Info'!$AD$4:$AD$101,
        INT('Summary Info'!$AE$4:$AE$101) = U7
      )
    ),
    ""
  )
)</f>
        <v/>
      </c>
      <c r="V8" s="49" t="str" cm="1">
        <f t="array" ref="V8">IF(MONTH(V7)&lt;&gt;3, "",
  IFERROR(
    _xlfn.TEXTJOIN(CHAR(10), TRUE,
      _xlfn._xlws.FILTER('Summary Info'!$AD$4:$AD$101,
        INT('Summary Info'!$AE$4:$AE$101) = V7
      )
    ),
    ""
  )
)</f>
        <v/>
      </c>
      <c r="W8" s="49" t="str" cm="1">
        <f t="array" ref="W8">IF(MONTH(W7)&lt;&gt;3, "",
  IFERROR(
    _xlfn.TEXTJOIN(CHAR(10), TRUE,
      _xlfn._xlws.FILTER('Summary Info'!$AD$4:$AD$101,
        INT('Summary Info'!$AE$4:$AE$101) = W7
      )
    ),
    ""
  )
)</f>
        <v/>
      </c>
      <c r="X8" s="49" t="str" cm="1">
        <f t="array" ref="X8">IF(MONTH(X7)&lt;&gt;3, "",
  IFERROR(
    _xlfn.TEXTJOIN(CHAR(10), TRUE,
      _xlfn._xlws.FILTER('Summary Info'!$AD$4:$AD$101,
        INT('Summary Info'!$AE$4:$AE$101) = X7
      )
    ),
    ""
  )
)</f>
        <v/>
      </c>
      <c r="Y8" s="50"/>
      <c r="Z8" s="49" t="str" cm="1">
        <f t="array" ref="Z8">IF(MONTH(Z7)&lt;&gt;4, "",
  IFERROR(
    _xlfn.TEXTJOIN(CHAR(10), TRUE,
      _xlfn._xlws.FILTER('Summary Info'!$AD$4:$AD$101,
        INT('Summary Info'!$AE$4:$AE$101) = Z7
      )
    ),
    ""
  )
)</f>
        <v/>
      </c>
      <c r="AA8" s="49" t="str" cm="1">
        <f t="array" ref="AA8">IF(MONTH(AA7)&lt;&gt;4, "",
  IFERROR(
    _xlfn.TEXTJOIN(CHAR(10), TRUE,
      _xlfn._xlws.FILTER('Summary Info'!$AD$4:$AD$101,
        INT('Summary Info'!$AE$4:$AE$101) = AA7
      )
    ),
    ""
  )
)</f>
        <v/>
      </c>
      <c r="AB8" s="49" t="str" cm="1">
        <f t="array" ref="AB8">IF(MONTH(AB7)&lt;&gt;4, "",
  IFERROR(
    _xlfn.TEXTJOIN(CHAR(10), TRUE,
      _xlfn._xlws.FILTER('Summary Info'!$AD$4:$AD$101,
        INT('Summary Info'!$AE$4:$AE$101) = AB7
      )
    ),
    ""
  )
)</f>
        <v/>
      </c>
      <c r="AC8" s="49" t="str" cm="1">
        <f t="array" ref="AC8">IF(MONTH(AC7)&lt;&gt;4, "",
  IFERROR(
    _xlfn.TEXTJOIN(CHAR(10), TRUE,
      _xlfn._xlws.FILTER('Summary Info'!$AD$4:$AD$101,
        INT('Summary Info'!$AE$4:$AE$101) = AC7
      )
    ),
    ""
  )
)</f>
        <v/>
      </c>
      <c r="AD8" s="49" t="str" cm="1">
        <f t="array" ref="AD8">IF(MONTH(AD7)&lt;&gt;4, "",
  IFERROR(
    _xlfn.TEXTJOIN(CHAR(10), TRUE,
      _xlfn._xlws.FILTER('Summary Info'!$AD$4:$AD$101,
        INT('Summary Info'!$AE$4:$AE$101) = AD7
      )
    ),
    ""
  )
)</f>
        <v/>
      </c>
      <c r="AE8" s="49" t="str" cm="1">
        <f t="array" ref="AE8">IF(MONTH(AE7)&lt;&gt;4, "",
  IFERROR(
    _xlfn.TEXTJOIN(CHAR(10), TRUE,
      _xlfn._xlws.FILTER('Summary Info'!$AD$4:$AD$101,
        INT('Summary Info'!$AE$4:$AE$101) = AE7
      )
    ),
    ""
  )
)</f>
        <v/>
      </c>
      <c r="AF8" s="49" t="str" cm="1">
        <f t="array" ref="AF8">IF(MONTH(AF7)&lt;&gt;4, "",
  IFERROR(
    _xlfn.TEXTJOIN(CHAR(10), TRUE,
      _xlfn._xlws.FILTER('Summary Info'!$AD$4:$AD$101,
        INT('Summary Info'!$AE$4:$AE$101) = AF7
      )
    ),
    ""
  )
)</f>
        <v/>
      </c>
    </row>
    <row r="9" spans="1:32" ht="17.399999999999999" x14ac:dyDescent="0.3">
      <c r="B9" s="42" cm="1">
        <f t="array" ref="B9:H9">_xlfn.SEQUENCE(1,7, DATEVALUE(B5&amp;$AA$3) -WEEKDAY(DATEVALUE(B5&amp;$AA$3)) + 8)</f>
        <v>45662</v>
      </c>
      <c r="C9" s="42">
        <v>45663</v>
      </c>
      <c r="D9" s="42">
        <v>45664</v>
      </c>
      <c r="E9" s="42">
        <v>45665</v>
      </c>
      <c r="F9" s="42">
        <v>45666</v>
      </c>
      <c r="G9" s="42">
        <v>45667</v>
      </c>
      <c r="H9" s="42">
        <v>45668</v>
      </c>
      <c r="J9" s="42" cm="1">
        <f t="array" ref="J9:P9">_xlfn.SEQUENCE(1,7, DATEVALUE(J5&amp;$AA$3) -WEEKDAY( DATEVALUE(J5&amp;$AA$3) ) +8)</f>
        <v>45690</v>
      </c>
      <c r="K9" s="42">
        <v>45691</v>
      </c>
      <c r="L9" s="42">
        <v>45692</v>
      </c>
      <c r="M9" s="42">
        <v>45693</v>
      </c>
      <c r="N9" s="42">
        <v>45694</v>
      </c>
      <c r="O9" s="42">
        <v>45695</v>
      </c>
      <c r="P9" s="42">
        <v>45696</v>
      </c>
      <c r="R9" s="42" cm="1">
        <f t="array" ref="R9:X9">_xlfn.SEQUENCE(1,7, DATEVALUE(R5&amp;$AA$3) -WEEKDAY( DATEVALUE(R5&amp;$AA$3) ) +8)</f>
        <v>45718</v>
      </c>
      <c r="S9" s="42">
        <v>45719</v>
      </c>
      <c r="T9" s="42">
        <v>45720</v>
      </c>
      <c r="U9" s="42">
        <v>45721</v>
      </c>
      <c r="V9" s="42">
        <v>45722</v>
      </c>
      <c r="W9" s="42">
        <v>45723</v>
      </c>
      <c r="X9" s="42">
        <v>45724</v>
      </c>
      <c r="Z9" s="42" cm="1">
        <f t="array" ref="Z9:AF9">_xlfn.SEQUENCE(1,7, DATEVALUE(Z5&amp;$AA$3) -WEEKDAY( DATEVALUE(Z5&amp;$AA$3) ) +8)</f>
        <v>45753</v>
      </c>
      <c r="AA9" s="42">
        <v>45754</v>
      </c>
      <c r="AB9" s="42">
        <v>45755</v>
      </c>
      <c r="AC9" s="42">
        <v>45756</v>
      </c>
      <c r="AD9" s="42">
        <v>45757</v>
      </c>
      <c r="AE9" s="42">
        <v>45758</v>
      </c>
      <c r="AF9" s="42">
        <v>45759</v>
      </c>
    </row>
    <row r="10" spans="1:32" ht="49.95" customHeight="1" x14ac:dyDescent="0.3">
      <c r="B10" s="49" t="str" cm="1">
        <f t="array" ref="B10">IF(MONTH(B9)&lt;&gt;1, "",
  IFERROR(
    _xlfn.TEXTJOIN(CHAR(10), TRUE,
      _xlfn._xlws.FILTER('Summary Info'!$AD$4:$AD$101,
        INT('Summary Info'!$AE$4:$AE$101) = B9
      )
    ),
    ""
  )
)</f>
        <v/>
      </c>
      <c r="C10" s="49" t="str" cm="1">
        <f t="array" ref="C10">IF(MONTH(C9)&lt;&gt;1, "",
  IFERROR(
    _xlfn.TEXTJOIN(CHAR(10), TRUE,
      _xlfn._xlws.FILTER('Summary Info'!$AD$4:$AD$101,
        INT('Summary Info'!$AE$4:$AE$101) = C9
      )
    ),
    ""
  )
)</f>
        <v/>
      </c>
      <c r="D10" s="49" t="str" cm="1">
        <f t="array" ref="D10">IF(MONTH(D9)&lt;&gt;1, "",
  IFERROR(
    _xlfn.TEXTJOIN(CHAR(10), TRUE,
      _xlfn._xlws.FILTER('Summary Info'!$AD$4:$AD$101,
        INT('Summary Info'!$AE$4:$AE$101) = D9
      )
    ),
    ""
  )
)</f>
        <v/>
      </c>
      <c r="E10" s="49" t="str" cm="1">
        <f t="array" ref="E10">IF(MONTH(E9)&lt;&gt;1, "",
  IFERROR(
    _xlfn.TEXTJOIN(CHAR(10), TRUE,
      _xlfn._xlws.FILTER('Summary Info'!$AD$4:$AD$101,
        INT('Summary Info'!$AE$4:$AE$101) = E9
      )
    ),
    ""
  )
)</f>
        <v/>
      </c>
      <c r="F10" s="49" t="str" cm="1">
        <f t="array" ref="F10">IF(MONTH(F9)&lt;&gt;1, "",
  IFERROR(
    _xlfn.TEXTJOIN(CHAR(10), TRUE,
      _xlfn._xlws.FILTER('Summary Info'!$AD$4:$AD$101,
        INT('Summary Info'!$AE$4:$AE$101) = F9
      )
    ),
    ""
  )
)</f>
        <v/>
      </c>
      <c r="G10" s="49" t="str" cm="1">
        <f t="array" ref="G10">IF(MONTH(G9)&lt;&gt;1, "",
  IFERROR(
    _xlfn.TEXTJOIN(CHAR(10), TRUE,
      _xlfn._xlws.FILTER('Summary Info'!$AD$4:$AD$101,
        INT('Summary Info'!$AE$4:$AE$101) = G9
      )
    ),
    ""
  )
)</f>
        <v/>
      </c>
      <c r="H10" s="49" t="str" cm="1">
        <f t="array" ref="H10">IF(MONTH(H9)&lt;&gt;1, "",
  IFERROR(
    _xlfn.TEXTJOIN(CHAR(10), TRUE,
      _xlfn._xlws.FILTER('Summary Info'!$AD$4:$AD$101,
        INT('Summary Info'!$AE$4:$AE$101) = H9
      )
    ),
    ""
  )
)</f>
        <v>School</v>
      </c>
      <c r="I10" s="50"/>
      <c r="J10" s="49" t="str" cm="1">
        <f t="array" ref="J10">IF(MONTH(J9)&lt;&gt;2, "",
  IFERROR(
    _xlfn.TEXTJOIN(CHAR(10), TRUE,
      _xlfn._xlws.FILTER('Summary Info'!$AD$4:$AD$101,
        INT('Summary Info'!$AE$4:$AE$101) = J9
      )
    ),
    ""
  )
)</f>
        <v/>
      </c>
      <c r="K10" s="49" t="str" cm="1">
        <f t="array" ref="K10">IF(MONTH(K9)&lt;&gt;2, "",
  IFERROR(
    _xlfn.TEXTJOIN(CHAR(10), TRUE,
      _xlfn._xlws.FILTER('Summary Info'!$AD$4:$AD$101,
        INT('Summary Info'!$AE$4:$AE$101) = K9
      )
    ),
    ""
  )
)</f>
        <v/>
      </c>
      <c r="L10" s="49" t="str" cm="1">
        <f t="array" ref="L10">IF(MONTH(L9)&lt;&gt;2, "",
  IFERROR(
    _xlfn.TEXTJOIN(CHAR(10), TRUE,
      _xlfn._xlws.FILTER('Summary Info'!$AD$4:$AD$101,
        INT('Summary Info'!$AE$4:$AE$101) = L9
      )
    ),
    ""
  )
)</f>
        <v/>
      </c>
      <c r="M10" s="49" t="str" cm="1">
        <f t="array" ref="M10">IF(MONTH(M9)&lt;&gt;2, "",
  IFERROR(
    _xlfn.TEXTJOIN(CHAR(10), TRUE,
      _xlfn._xlws.FILTER('Summary Info'!$AD$4:$AD$101,
        INT('Summary Info'!$AE$4:$AE$101) = M9
      )
    ),
    ""
  )
)</f>
        <v/>
      </c>
      <c r="N10" s="49" t="str" cm="1">
        <f t="array" ref="N10">IF(MONTH(N9)&lt;&gt;2, "",
  IFERROR(
    _xlfn.TEXTJOIN(CHAR(10), TRUE,
      _xlfn._xlws.FILTER('Summary Info'!$AD$4:$AD$101,
        INT('Summary Info'!$AE$4:$AE$101) = N9
      )
    ),
    ""
  )
)</f>
        <v/>
      </c>
      <c r="O10" s="49" t="str" cm="1">
        <f t="array" ref="O10">IF(MONTH(O9)&lt;&gt;2, "",
  IFERROR(
    _xlfn.TEXTJOIN(CHAR(10), TRUE,
      _xlfn._xlws.FILTER('Summary Info'!$AD$4:$AD$101,
        INT('Summary Info'!$AE$4:$AE$101) = O9
      )
    ),
    ""
  )
)</f>
        <v/>
      </c>
      <c r="P10" s="49" t="str" cm="1">
        <f t="array" ref="P10">IF(MONTH(P9)&lt;&gt;2, "",
  IFERROR(
    _xlfn.TEXTJOIN(CHAR(10), TRUE,
      _xlfn._xlws.FILTER('Summary Info'!$AD$4:$AD$101,
        INT('Summary Info'!$AE$4:$AE$101) = P9
      )
    ),
    ""
  )
)</f>
        <v/>
      </c>
      <c r="Q10" s="50"/>
      <c r="R10" s="49" t="str" cm="1">
        <f t="array" ref="R10">IF(MONTH(R9)&lt;&gt;3, "",
  IFERROR(
    _xlfn.TEXTJOIN(CHAR(10), TRUE,
      _xlfn._xlws.FILTER('Summary Info'!$AD$4:$AD$101,
        INT('Summary Info'!$AE$4:$AE$101) = R9
      )
    ),
    ""
  )
)</f>
        <v/>
      </c>
      <c r="S10" s="49" t="str" cm="1">
        <f t="array" ref="S10">IF(MONTH(S9)&lt;&gt;3, "",
  IFERROR(
    _xlfn.TEXTJOIN(CHAR(10), TRUE,
      _xlfn._xlws.FILTER('Summary Info'!$AD$4:$AD$101,
        INT('Summary Info'!$AE$4:$AE$101) = S9
      )
    ),
    ""
  )
)</f>
        <v/>
      </c>
      <c r="T10" s="49" t="str" cm="1">
        <f t="array" ref="T10">IF(MONTH(T9)&lt;&gt;3, "",
  IFERROR(
    _xlfn.TEXTJOIN(CHAR(10), TRUE,
      _xlfn._xlws.FILTER('Summary Info'!$AD$4:$AD$101,
        INT('Summary Info'!$AE$4:$AE$101) = T9
      )
    ),
    ""
  )
)</f>
        <v/>
      </c>
      <c r="U10" s="49" t="str" cm="1">
        <f t="array" ref="U10">IF(MONTH(U9)&lt;&gt;3, "",
  IFERROR(
    _xlfn.TEXTJOIN(CHAR(10), TRUE,
      _xlfn._xlws.FILTER('Summary Info'!$AD$4:$AD$101,
        INT('Summary Info'!$AE$4:$AE$101) = U9
      )
    ),
    ""
  )
)</f>
        <v/>
      </c>
      <c r="V10" s="49" t="str" cm="1">
        <f t="array" ref="V10">IF(MONTH(V9)&lt;&gt;3, "",
  IFERROR(
    _xlfn.TEXTJOIN(CHAR(10), TRUE,
      _xlfn._xlws.FILTER('Summary Info'!$AD$4:$AD$101,
        INT('Summary Info'!$AE$4:$AE$101) = V9
      )
    ),
    ""
  )
)</f>
        <v/>
      </c>
      <c r="W10" s="49" t="str" cm="1">
        <f t="array" ref="W10">IF(MONTH(W9)&lt;&gt;3, "",
  IFERROR(
    _xlfn.TEXTJOIN(CHAR(10), TRUE,
      _xlfn._xlws.FILTER('Summary Info'!$AD$4:$AD$101,
        INT('Summary Info'!$AE$4:$AE$101) = W9
      )
    ),
    ""
  )
)</f>
        <v/>
      </c>
      <c r="X10" s="49" t="str" cm="1">
        <f t="array" ref="X10">IF(MONTH(X9)&lt;&gt;3, "",
  IFERROR(
    _xlfn.TEXTJOIN(CHAR(10), TRUE,
      _xlfn._xlws.FILTER('Summary Info'!$AD$4:$AD$101,
        INT('Summary Info'!$AE$4:$AE$101) = X9
      )
    ),
    ""
  )
)</f>
        <v/>
      </c>
      <c r="Y10" s="50"/>
      <c r="Z10" s="49" t="str" cm="1">
        <f t="array" ref="Z10">IF(MONTH(Z9)&lt;&gt;4, "",
  IFERROR(
    _xlfn.TEXTJOIN(CHAR(10), TRUE,
      _xlfn._xlws.FILTER('Summary Info'!$AD$4:$AD$101,
        INT('Summary Info'!$AE$4:$AE$101) = Z9
      )
    ),
    ""
  )
)</f>
        <v/>
      </c>
      <c r="AA10" s="49" t="str" cm="1">
        <f t="array" ref="AA10">IF(MONTH(AA9)&lt;&gt;4, "",
  IFERROR(
    _xlfn.TEXTJOIN(CHAR(10), TRUE,
      _xlfn._xlws.FILTER('Summary Info'!$AD$4:$AD$101,
        INT('Summary Info'!$AE$4:$AE$101) = AA9
      )
    ),
    ""
  )
)</f>
        <v/>
      </c>
      <c r="AB10" s="49" t="str" cm="1">
        <f t="array" ref="AB10">IF(MONTH(AB9)&lt;&gt;4, "",
  IFERROR(
    _xlfn.TEXTJOIN(CHAR(10), TRUE,
      _xlfn._xlws.FILTER('Summary Info'!$AD$4:$AD$101,
        INT('Summary Info'!$AE$4:$AE$101) = AB9
      )
    ),
    ""
  )
)</f>
        <v/>
      </c>
      <c r="AC10" s="49" t="str" cm="1">
        <f t="array" ref="AC10">IF(MONTH(AC9)&lt;&gt;4, "",
  IFERROR(
    _xlfn.TEXTJOIN(CHAR(10), TRUE,
      _xlfn._xlws.FILTER('Summary Info'!$AD$4:$AD$101,
        INT('Summary Info'!$AE$4:$AE$101) = AC9
      )
    ),
    ""
  )
)</f>
        <v/>
      </c>
      <c r="AD10" s="49" t="str" cm="1">
        <f t="array" ref="AD10">IF(MONTH(AD9)&lt;&gt;4, "",
  IFERROR(
    _xlfn.TEXTJOIN(CHAR(10), TRUE,
      _xlfn._xlws.FILTER('Summary Info'!$AD$4:$AD$101,
        INT('Summary Info'!$AE$4:$AE$101) = AD9
      )
    ),
    ""
  )
)</f>
        <v/>
      </c>
      <c r="AE10" s="49" t="str" cm="1">
        <f t="array" ref="AE10">IF(MONTH(AE9)&lt;&gt;4, "",
  IFERROR(
    _xlfn.TEXTJOIN(CHAR(10), TRUE,
      _xlfn._xlws.FILTER('Summary Info'!$AD$4:$AD$101,
        INT('Summary Info'!$AE$4:$AE$101) = AE9
      )
    ),
    ""
  )
)</f>
        <v/>
      </c>
      <c r="AF10" s="49" t="str" cm="1">
        <f t="array" ref="AF10">IF(MONTH(AF9)&lt;&gt;4, "",
  IFERROR(
    _xlfn.TEXTJOIN(CHAR(10), TRUE,
      _xlfn._xlws.FILTER('Summary Info'!$AD$4:$AD$101,
        INT('Summary Info'!$AE$4:$AE$101) = AF9
      )
    ),
    ""
  )
)</f>
        <v/>
      </c>
    </row>
    <row r="11" spans="1:32" ht="17.399999999999999" x14ac:dyDescent="0.3">
      <c r="B11" s="42" cm="1">
        <f t="array" ref="B11:H11">_xlfn.SEQUENCE(1,7, DATEVALUE(B5&amp;$AA$3) -WEEKDAY(DATEVALUE(B5&amp;$AA$3)) + 15)</f>
        <v>45669</v>
      </c>
      <c r="C11" s="42">
        <v>45670</v>
      </c>
      <c r="D11" s="42">
        <v>45671</v>
      </c>
      <c r="E11" s="42">
        <v>45672</v>
      </c>
      <c r="F11" s="42">
        <v>45673</v>
      </c>
      <c r="G11" s="42">
        <v>45674</v>
      </c>
      <c r="H11" s="42">
        <v>45675</v>
      </c>
      <c r="J11" s="42" cm="1">
        <f t="array" ref="J11:P11">_xlfn.SEQUENCE(1,7, DATEVALUE(J5&amp;$AA$3) -WEEKDAY( DATEVALUE(J5&amp;$AA$3) ) +15)</f>
        <v>45697</v>
      </c>
      <c r="K11" s="42">
        <v>45698</v>
      </c>
      <c r="L11" s="42">
        <v>45699</v>
      </c>
      <c r="M11" s="42">
        <v>45700</v>
      </c>
      <c r="N11" s="42">
        <v>45701</v>
      </c>
      <c r="O11" s="42">
        <v>45702</v>
      </c>
      <c r="P11" s="42">
        <v>45703</v>
      </c>
      <c r="R11" s="42" cm="1">
        <f t="array" ref="R11:X11">_xlfn.SEQUENCE(1,7, DATEVALUE(R5&amp;$AA$3) -WEEKDAY( DATEVALUE(R5&amp;$AA$3) ) + 15)</f>
        <v>45725</v>
      </c>
      <c r="S11" s="42">
        <v>45726</v>
      </c>
      <c r="T11" s="42">
        <v>45727</v>
      </c>
      <c r="U11" s="42">
        <v>45728</v>
      </c>
      <c r="V11" s="42">
        <v>45729</v>
      </c>
      <c r="W11" s="42">
        <v>45730</v>
      </c>
      <c r="X11" s="42">
        <v>45731</v>
      </c>
      <c r="Z11" s="42" cm="1">
        <f t="array" ref="Z11:AF11">_xlfn.SEQUENCE(1,7, DATEVALUE(Z5&amp;$AA$3) -WEEKDAY( DATEVALUE(Z5&amp;$AA$3) ) +15)</f>
        <v>45760</v>
      </c>
      <c r="AA11" s="42">
        <v>45761</v>
      </c>
      <c r="AB11" s="42">
        <v>45762</v>
      </c>
      <c r="AC11" s="42">
        <v>45763</v>
      </c>
      <c r="AD11" s="42">
        <v>45764</v>
      </c>
      <c r="AE11" s="42">
        <v>45765</v>
      </c>
      <c r="AF11" s="42">
        <v>45766</v>
      </c>
    </row>
    <row r="12" spans="1:32" ht="49.95" customHeight="1" x14ac:dyDescent="0.3">
      <c r="B12" s="49" t="str" cm="1">
        <f t="array" ref="B12">IF(MONTH(B11)&lt;&gt;1, "",
  IFERROR(
    _xlfn.TEXTJOIN(CHAR(10), TRUE,
      _xlfn._xlws.FILTER('Summary Info'!$AD$4:$AD$101,
        INT('Summary Info'!$AE$4:$AE$101) = B11
      )
    ),
    ""
  )
)</f>
        <v/>
      </c>
      <c r="C12" s="49" t="str" cm="1">
        <f t="array" ref="C12">IF(MONTH(C11)&lt;&gt;1, "",
  IFERROR(
    _xlfn.TEXTJOIN(CHAR(10), TRUE,
      _xlfn._xlws.FILTER('Summary Info'!$AD$4:$AD$101,
        INT('Summary Info'!$AE$4:$AE$101) = C11
      )
    ),
    ""
  )
)</f>
        <v/>
      </c>
      <c r="D12" s="49" t="str" cm="1">
        <f t="array" ref="D12">IF(MONTH(D11)&lt;&gt;1, "",
  IFERROR(
    _xlfn.TEXTJOIN(CHAR(10), TRUE,
      _xlfn._xlws.FILTER('Summary Info'!$AD$4:$AD$101,
        INT('Summary Info'!$AE$4:$AE$101) = D11
      )
    ),
    ""
  )
)</f>
        <v/>
      </c>
      <c r="E12" s="49" t="str" cm="1">
        <f t="array" ref="E12">IF(MONTH(E11)&lt;&gt;1, "",
  IFERROR(
    _xlfn.TEXTJOIN(CHAR(10), TRUE,
      _xlfn._xlws.FILTER('Summary Info'!$AD$4:$AD$101,
        INT('Summary Info'!$AE$4:$AE$101) = E11
      )
    ),
    ""
  )
)</f>
        <v/>
      </c>
      <c r="F12" s="49" t="str" cm="1">
        <f t="array" ref="F12">IF(MONTH(F11)&lt;&gt;1, "",
  IFERROR(
    _xlfn.TEXTJOIN(CHAR(10), TRUE,
      _xlfn._xlws.FILTER('Summary Info'!$AD$4:$AD$101,
        INT('Summary Info'!$AE$4:$AE$101) = F11
      )
    ),
    ""
  )
)</f>
        <v/>
      </c>
      <c r="G12" s="49" t="str" cm="1">
        <f t="array" ref="G12">IF(MONTH(G11)&lt;&gt;1, "",
  IFERROR(
    _xlfn.TEXTJOIN(CHAR(10), TRUE,
      _xlfn._xlws.FILTER('Summary Info'!$AD$4:$AD$101,
        INT('Summary Info'!$AE$4:$AE$101) = G11
      )
    ),
    ""
  )
)</f>
        <v/>
      </c>
      <c r="H12" s="49" t="str" cm="1">
        <f t="array" ref="H12">IF(MONTH(H11)&lt;&gt;1, "",
  IFERROR(
    _xlfn.TEXTJOIN(CHAR(10), TRUE,
      _xlfn._xlws.FILTER('Summary Info'!$AD$4:$AD$101,
        INT('Summary Info'!$AE$4:$AE$101) = H11
      )
    ),
    ""
  )
)</f>
        <v/>
      </c>
      <c r="I12" s="50"/>
      <c r="J12" s="49" t="str" cm="1">
        <f t="array" ref="J12">IF(MONTH(J11)&lt;&gt;2, "",
  IFERROR(
    _xlfn.TEXTJOIN(CHAR(10), TRUE,
      _xlfn._xlws.FILTER('Summary Info'!$AD$4:$AD$101,
        INT('Summary Info'!$AE$4:$AE$101) = J11
      )
    ),
    ""
  )
)</f>
        <v/>
      </c>
      <c r="K12" s="49" t="str" cm="1">
        <f t="array" ref="K12">IF(MONTH(K11)&lt;&gt;2, "",
  IFERROR(
    _xlfn.TEXTJOIN(CHAR(10), TRUE,
      _xlfn._xlws.FILTER('Summary Info'!$AD$4:$AD$101,
        INT('Summary Info'!$AE$4:$AE$101) = K11
      )
    ),
    ""
  )
)</f>
        <v/>
      </c>
      <c r="L12" s="49" t="str" cm="1">
        <f t="array" ref="L12">IF(MONTH(L11)&lt;&gt;2, "",
  IFERROR(
    _xlfn.TEXTJOIN(CHAR(10), TRUE,
      _xlfn._xlws.FILTER('Summary Info'!$AD$4:$AD$101,
        INT('Summary Info'!$AE$4:$AE$101) = L11
      )
    ),
    ""
  )
)</f>
        <v/>
      </c>
      <c r="M12" s="49" t="str" cm="1">
        <f t="array" ref="M12">IF(MONTH(M11)&lt;&gt;2, "",
  IFERROR(
    _xlfn.TEXTJOIN(CHAR(10), TRUE,
      _xlfn._xlws.FILTER('Summary Info'!$AD$4:$AD$101,
        INT('Summary Info'!$AE$4:$AE$101) = M11
      )
    ),
    ""
  )
)</f>
        <v/>
      </c>
      <c r="N12" s="49" t="str" cm="1">
        <f t="array" ref="N12">IF(MONTH(N11)&lt;&gt;2, "",
  IFERROR(
    _xlfn.TEXTJOIN(CHAR(10), TRUE,
      _xlfn._xlws.FILTER('Summary Info'!$AD$4:$AD$101,
        INT('Summary Info'!$AE$4:$AE$101) = N11
      )
    ),
    ""
  )
)</f>
        <v/>
      </c>
      <c r="O12" s="49" t="str" cm="1">
        <f t="array" ref="O12">IF(MONTH(O11)&lt;&gt;2, "",
  IFERROR(
    _xlfn.TEXTJOIN(CHAR(10), TRUE,
      _xlfn._xlws.FILTER('Summary Info'!$AD$4:$AD$101,
        INT('Summary Info'!$AE$4:$AE$101) = O11
      )
    ),
    ""
  )
)</f>
        <v/>
      </c>
      <c r="P12" s="49" t="str" cm="1">
        <f t="array" ref="P12">IF(MONTH(P11)&lt;&gt;2, "",
  IFERROR(
    _xlfn.TEXTJOIN(CHAR(10), TRUE,
      _xlfn._xlws.FILTER('Summary Info'!$AD$4:$AD$101,
        INT('Summary Info'!$AE$4:$AE$101) = P11
      )
    ),
    ""
  )
)</f>
        <v/>
      </c>
      <c r="Q12" s="50"/>
      <c r="R12" s="49" t="str" cm="1">
        <f t="array" ref="R12">IF(MONTH(R11)&lt;&gt;3, "",
  IFERROR(
    _xlfn.TEXTJOIN(CHAR(10), TRUE,
      _xlfn._xlws.FILTER('Summary Info'!$AD$4:$AD$101,
        INT('Summary Info'!$AE$4:$AE$101) = R11
      )
    ),
    ""
  )
)</f>
        <v/>
      </c>
      <c r="S12" s="49" t="str" cm="1">
        <f t="array" ref="S12">IF(MONTH(S11)&lt;&gt;3, "",
  IFERROR(
    _xlfn.TEXTJOIN(CHAR(10), TRUE,
      _xlfn._xlws.FILTER('Summary Info'!$AD$4:$AD$101,
        INT('Summary Info'!$AE$4:$AE$101) = S11
      )
    ),
    ""
  )
)</f>
        <v/>
      </c>
      <c r="T12" s="49" t="str" cm="1">
        <f t="array" ref="T12">IF(MONTH(T11)&lt;&gt;3, "",
  IFERROR(
    _xlfn.TEXTJOIN(CHAR(10), TRUE,
      _xlfn._xlws.FILTER('Summary Info'!$AD$4:$AD$101,
        INT('Summary Info'!$AE$4:$AE$101) = T11
      )
    ),
    ""
  )
)</f>
        <v/>
      </c>
      <c r="U12" s="49" t="str" cm="1">
        <f t="array" ref="U12">IF(MONTH(U11)&lt;&gt;3, "",
  IFERROR(
    _xlfn.TEXTJOIN(CHAR(10), TRUE,
      _xlfn._xlws.FILTER('Summary Info'!$AD$4:$AD$101,
        INT('Summary Info'!$AE$4:$AE$101) = U11
      )
    ),
    ""
  )
)</f>
        <v/>
      </c>
      <c r="V12" s="49" t="str" cm="1">
        <f t="array" ref="V12">IF(MONTH(V11)&lt;&gt;3, "",
  IFERROR(
    _xlfn.TEXTJOIN(CHAR(10), TRUE,
      _xlfn._xlws.FILTER('Summary Info'!$AD$4:$AD$101,
        INT('Summary Info'!$AE$4:$AE$101) = V11
      )
    ),
    ""
  )
)</f>
        <v/>
      </c>
      <c r="W12" s="49" t="str" cm="1">
        <f t="array" ref="W12">IF(MONTH(W11)&lt;&gt;3, "",
  IFERROR(
    _xlfn.TEXTJOIN(CHAR(10), TRUE,
      _xlfn._xlws.FILTER('Summary Info'!$AD$4:$AD$101,
        INT('Summary Info'!$AE$4:$AE$101) = W11
      )
    ),
    ""
  )
)</f>
        <v/>
      </c>
      <c r="X12" s="49" t="str" cm="1">
        <f t="array" ref="X12">IF(MONTH(X11)&lt;&gt;3, "",
  IFERROR(
    _xlfn.TEXTJOIN(CHAR(10), TRUE,
      _xlfn._xlws.FILTER('Summary Info'!$AD$4:$AD$101,
        INT('Summary Info'!$AE$4:$AE$101) = X11
      )
    ),
    ""
  )
)</f>
        <v/>
      </c>
      <c r="Y12" s="50"/>
      <c r="Z12" s="49" t="str" cm="1">
        <f t="array" ref="Z12">IF(MONTH(Z11)&lt;&gt;4, "",
  IFERROR(
    _xlfn.TEXTJOIN(CHAR(10), TRUE,
      _xlfn._xlws.FILTER('Summary Info'!$AD$4:$AD$101,
        INT('Summary Info'!$AE$4:$AE$101) = Z11
      )
    ),
    ""
  )
)</f>
        <v/>
      </c>
      <c r="AA12" s="49" t="str" cm="1">
        <f t="array" ref="AA12">IF(MONTH(AA11)&lt;&gt;4, "",
  IFERROR(
    _xlfn.TEXTJOIN(CHAR(10), TRUE,
      _xlfn._xlws.FILTER('Summary Info'!$AD$4:$AD$101,
        INT('Summary Info'!$AE$4:$AE$101) = AA11
      )
    ),
    ""
  )
)</f>
        <v/>
      </c>
      <c r="AB12" s="49" t="str" cm="1">
        <f t="array" ref="AB12">IF(MONTH(AB11)&lt;&gt;4, "",
  IFERROR(
    _xlfn.TEXTJOIN(CHAR(10), TRUE,
      _xlfn._xlws.FILTER('Summary Info'!$AD$4:$AD$101,
        INT('Summary Info'!$AE$4:$AE$101) = AB11
      )
    ),
    ""
  )
)</f>
        <v/>
      </c>
      <c r="AC12" s="49" t="str" cm="1">
        <f t="array" ref="AC12">IF(MONTH(AC11)&lt;&gt;4, "",
  IFERROR(
    _xlfn.TEXTJOIN(CHAR(10), TRUE,
      _xlfn._xlws.FILTER('Summary Info'!$AD$4:$AD$101,
        INT('Summary Info'!$AE$4:$AE$101) = AC11
      )
    ),
    ""
  )
)</f>
        <v/>
      </c>
      <c r="AD12" s="49" t="str" cm="1">
        <f t="array" ref="AD12">IF(MONTH(AD11)&lt;&gt;4, "",
  IFERROR(
    _xlfn.TEXTJOIN(CHAR(10), TRUE,
      _xlfn._xlws.FILTER('Summary Info'!$AD$4:$AD$101,
        INT('Summary Info'!$AE$4:$AE$101) = AD11
      )
    ),
    ""
  )
)</f>
        <v/>
      </c>
      <c r="AE12" s="49" t="str" cm="1">
        <f t="array" ref="AE12">IF(MONTH(AE11)&lt;&gt;4, "",
  IFERROR(
    _xlfn.TEXTJOIN(CHAR(10), TRUE,
      _xlfn._xlws.FILTER('Summary Info'!$AD$4:$AD$101,
        INT('Summary Info'!$AE$4:$AE$101) = AE11
      )
    ),
    ""
  )
)</f>
        <v/>
      </c>
      <c r="AF12" s="49" t="str" cm="1">
        <f t="array" ref="AF12">IF(MONTH(AF11)&lt;&gt;4, "",
  IFERROR(
    _xlfn.TEXTJOIN(CHAR(10), TRUE,
      _xlfn._xlws.FILTER('Summary Info'!$AD$4:$AD$101,
        INT('Summary Info'!$AE$4:$AE$101) = AF11
      )
    ),
    ""
  )
)</f>
        <v/>
      </c>
    </row>
    <row r="13" spans="1:32" x14ac:dyDescent="0.3">
      <c r="B13" s="28" cm="1">
        <f t="array" ref="B13:H13">_xlfn.SEQUENCE(1,7, DATEVALUE(B5&amp;$AA$3) -WEEKDAY(DATEVALUE(B5&amp;$AA$3)) + 22)</f>
        <v>45676</v>
      </c>
      <c r="C13" s="28">
        <v>45677</v>
      </c>
      <c r="D13" s="28">
        <v>45678</v>
      </c>
      <c r="E13" s="28">
        <v>45679</v>
      </c>
      <c r="F13" s="28">
        <v>45680</v>
      </c>
      <c r="G13" s="28">
        <v>45681</v>
      </c>
      <c r="H13" s="28">
        <v>45682</v>
      </c>
      <c r="J13" s="28" cm="1">
        <f t="array" ref="J13:P13">_xlfn.SEQUENCE(1,7, DATEVALUE(J5&amp;$AA$3) -WEEKDAY( DATEVALUE(J5&amp;$AA$3) ) +22)</f>
        <v>45704</v>
      </c>
      <c r="K13" s="28">
        <v>45705</v>
      </c>
      <c r="L13" s="28">
        <v>45706</v>
      </c>
      <c r="M13" s="28">
        <v>45707</v>
      </c>
      <c r="N13" s="28">
        <v>45708</v>
      </c>
      <c r="O13" s="28">
        <v>45709</v>
      </c>
      <c r="P13" s="28">
        <v>45710</v>
      </c>
      <c r="R13" s="28" cm="1">
        <f t="array" ref="R13:X13">_xlfn.SEQUENCE(1,7, DATEVALUE(R5&amp;$AA$3) -WEEKDAY( DATEVALUE(R5&amp;$AA$3) ) +22)</f>
        <v>45732</v>
      </c>
      <c r="S13" s="28">
        <v>45733</v>
      </c>
      <c r="T13" s="28">
        <v>45734</v>
      </c>
      <c r="U13" s="28">
        <v>45735</v>
      </c>
      <c r="V13" s="28">
        <v>45736</v>
      </c>
      <c r="W13" s="28">
        <v>45737</v>
      </c>
      <c r="X13" s="28">
        <v>45738</v>
      </c>
      <c r="Z13" s="28" cm="1">
        <f t="array" ref="Z13:AF13">_xlfn.SEQUENCE(1,7, DATEVALUE(Z5&amp;$AA$3) -WEEKDAY( DATEVALUE(Z5&amp;$AA$3) ) +22)</f>
        <v>45767</v>
      </c>
      <c r="AA13" s="28">
        <v>45768</v>
      </c>
      <c r="AB13" s="28">
        <v>45769</v>
      </c>
      <c r="AC13" s="28">
        <v>45770</v>
      </c>
      <c r="AD13" s="28">
        <v>45771</v>
      </c>
      <c r="AE13" s="28">
        <v>45772</v>
      </c>
      <c r="AF13" s="28">
        <v>45773</v>
      </c>
    </row>
    <row r="14" spans="1:32" ht="49.95" customHeight="1" x14ac:dyDescent="0.3">
      <c r="B14" s="49" t="str" cm="1">
        <f t="array" ref="B14">IF(MONTH(B13)&lt;&gt;1, "",
  IFERROR(
    _xlfn.TEXTJOIN(CHAR(10), TRUE,
      _xlfn._xlws.FILTER('Summary Info'!$AD$4:$AD$101,
        INT('Summary Info'!$AE$4:$AE$101) = B13
      )
    ),
    ""
  )
)</f>
        <v/>
      </c>
      <c r="C14" s="49" t="str" cm="1">
        <f t="array" ref="C14">IF(MONTH(C13)&lt;&gt;1, "",
  IFERROR(
    _xlfn.TEXTJOIN(CHAR(10), TRUE,
      _xlfn._xlws.FILTER('Summary Info'!$AD$4:$AD$101,
        INT('Summary Info'!$AE$4:$AE$101) = C13
      )
    ),
    ""
  )
)</f>
        <v/>
      </c>
      <c r="D14" s="49" t="str" cm="1">
        <f t="array" ref="D14">IF(MONTH(D13)&lt;&gt;1, "",
  IFERROR(
    _xlfn.TEXTJOIN(CHAR(10), TRUE,
      _xlfn._xlws.FILTER('Summary Info'!$AD$4:$AD$101,
        INT('Summary Info'!$AE$4:$AE$101) = D13
      )
    ),
    ""
  )
)</f>
        <v/>
      </c>
      <c r="E14" s="49" t="str" cm="1">
        <f t="array" ref="E14">IF(MONTH(E13)&lt;&gt;1, "",
  IFERROR(
    _xlfn.TEXTJOIN(CHAR(10), TRUE,
      _xlfn._xlws.FILTER('Summary Info'!$AD$4:$AD$101,
        INT('Summary Info'!$AE$4:$AE$101) = E13
      )
    ),
    ""
  )
)</f>
        <v/>
      </c>
      <c r="F14" s="49" t="str" cm="1">
        <f t="array" ref="F14">IF(MONTH(F13)&lt;&gt;1, "",
  IFERROR(
    _xlfn.TEXTJOIN(CHAR(10), TRUE,
      _xlfn._xlws.FILTER('Summary Info'!$AD$4:$AD$101,
        INT('Summary Info'!$AE$4:$AE$101) = F13
      )
    ),
    ""
  )
)</f>
        <v/>
      </c>
      <c r="G14" s="49" t="str" cm="1">
        <f t="array" ref="G14">IF(MONTH(G13)&lt;&gt;1, "",
  IFERROR(
    _xlfn.TEXTJOIN(CHAR(10), TRUE,
      _xlfn._xlws.FILTER('Summary Info'!$AD$4:$AD$101,
        INT('Summary Info'!$AE$4:$AE$101) = G13
      )
    ),
    ""
  )
)</f>
        <v/>
      </c>
      <c r="H14" s="49" t="str" cm="1">
        <f t="array" ref="H14">IF(MONTH(H13)&lt;&gt;1, "",
  IFERROR(
    _xlfn.TEXTJOIN(CHAR(10), TRUE,
      _xlfn._xlws.FILTER('Summary Info'!$AD$4:$AD$101,
        INT('Summary Info'!$AE$4:$AE$101) = H13
      )
    ),
    ""
  )
)</f>
        <v/>
      </c>
      <c r="I14" s="50"/>
      <c r="J14" s="49" t="str" cm="1">
        <f t="array" ref="J14">IF(MONTH(J13)&lt;&gt;2, "",
  IFERROR(
    _xlfn.TEXTJOIN(CHAR(10), TRUE,
      _xlfn._xlws.FILTER('Summary Info'!$AD$4:$AD$101,
        INT('Summary Info'!$AE$4:$AE$101) = J13
      )
    ),
    ""
  )
)</f>
        <v/>
      </c>
      <c r="K14" s="49" t="str" cm="1">
        <f t="array" ref="K14">IF(MONTH(K13)&lt;&gt;2, "",
  IFERROR(
    _xlfn.TEXTJOIN(CHAR(10), TRUE,
      _xlfn._xlws.FILTER('Summary Info'!$AD$4:$AD$101,
        INT('Summary Info'!$AE$4:$AE$101) = K13
      )
    ),
    ""
  )
)</f>
        <v/>
      </c>
      <c r="L14" s="49" t="str" cm="1">
        <f t="array" ref="L14">IF(MONTH(L13)&lt;&gt;2, "",
  IFERROR(
    _xlfn.TEXTJOIN(CHAR(10), TRUE,
      _xlfn._xlws.FILTER('Summary Info'!$AD$4:$AD$101,
        INT('Summary Info'!$AE$4:$AE$101) = L13
      )
    ),
    ""
  )
)</f>
        <v/>
      </c>
      <c r="M14" s="49" t="str" cm="1">
        <f t="array" ref="M14">IF(MONTH(M13)&lt;&gt;2, "",
  IFERROR(
    _xlfn.TEXTJOIN(CHAR(10), TRUE,
      _xlfn._xlws.FILTER('Summary Info'!$AD$4:$AD$101,
        INT('Summary Info'!$AE$4:$AE$101) = M13
      )
    ),
    ""
  )
)</f>
        <v/>
      </c>
      <c r="N14" s="49" t="str" cm="1">
        <f t="array" ref="N14">IF(MONTH(N13)&lt;&gt;2, "",
  IFERROR(
    _xlfn.TEXTJOIN(CHAR(10), TRUE,
      _xlfn._xlws.FILTER('Summary Info'!$AD$4:$AD$101,
        INT('Summary Info'!$AE$4:$AE$101) = N13
      )
    ),
    ""
  )
)</f>
        <v/>
      </c>
      <c r="O14" s="49" t="str" cm="1">
        <f t="array" ref="O14">IF(MONTH(O13)&lt;&gt;2, "",
  IFERROR(
    _xlfn.TEXTJOIN(CHAR(10), TRUE,
      _xlfn._xlws.FILTER('Summary Info'!$AD$4:$AD$101,
        INT('Summary Info'!$AE$4:$AE$101) = O13
      )
    ),
    ""
  )
)</f>
        <v/>
      </c>
      <c r="P14" s="49" t="str" cm="1">
        <f t="array" ref="P14">IF(MONTH(P13)&lt;&gt;2, "",
  IFERROR(
    _xlfn.TEXTJOIN(CHAR(10), TRUE,
      _xlfn._xlws.FILTER('Summary Info'!$AD$4:$AD$101,
        INT('Summary Info'!$AE$4:$AE$101) = P13
      )
    ),
    ""
  )
)</f>
        <v/>
      </c>
      <c r="Q14" s="50"/>
      <c r="R14" s="49" t="str" cm="1">
        <f t="array" ref="R14">IF(MONTH(R13)&lt;&gt;3, "",
  IFERROR(
    _xlfn.TEXTJOIN(CHAR(10), TRUE,
      _xlfn._xlws.FILTER('Summary Info'!$AD$4:$AD$101,
        INT('Summary Info'!$AE$4:$AE$101) = R13
      )
    ),
    ""
  )
)</f>
        <v/>
      </c>
      <c r="S14" s="49" t="str" cm="1">
        <f t="array" ref="S14">IF(MONTH(S13)&lt;&gt;3, "",
  IFERROR(
    _xlfn.TEXTJOIN(CHAR(10), TRUE,
      _xlfn._xlws.FILTER('Summary Info'!$AD$4:$AD$101,
        INT('Summary Info'!$AE$4:$AE$101) = S13
      )
    ),
    ""
  )
)</f>
        <v/>
      </c>
      <c r="T14" s="49" t="str" cm="1">
        <f t="array" ref="T14">IF(MONTH(T13)&lt;&gt;3, "",
  IFERROR(
    _xlfn.TEXTJOIN(CHAR(10), TRUE,
      _xlfn._xlws.FILTER('Summary Info'!$AD$4:$AD$101,
        INT('Summary Info'!$AE$4:$AE$101) = T13
      )
    ),
    ""
  )
)</f>
        <v/>
      </c>
      <c r="U14" s="49" t="str" cm="1">
        <f t="array" ref="U14">IF(MONTH(U13)&lt;&gt;3, "",
  IFERROR(
    _xlfn.TEXTJOIN(CHAR(10), TRUE,
      _xlfn._xlws.FILTER('Summary Info'!$AD$4:$AD$101,
        INT('Summary Info'!$AE$4:$AE$101) = U13
      )
    ),
    ""
  )
)</f>
        <v/>
      </c>
      <c r="V14" s="49" t="str" cm="1">
        <f t="array" ref="V14">IF(MONTH(V13)&lt;&gt;3, "",
  IFERROR(
    _xlfn.TEXTJOIN(CHAR(10), TRUE,
      _xlfn._xlws.FILTER('Summary Info'!$AD$4:$AD$101,
        INT('Summary Info'!$AE$4:$AE$101) = V13
      )
    ),
    ""
  )
)</f>
        <v/>
      </c>
      <c r="W14" s="49" t="str" cm="1">
        <f t="array" ref="W14">IF(MONTH(W13)&lt;&gt;3, "",
  IFERROR(
    _xlfn.TEXTJOIN(CHAR(10), TRUE,
      _xlfn._xlws.FILTER('Summary Info'!$AD$4:$AD$101,
        INT('Summary Info'!$AE$4:$AE$101) = W13
      )
    ),
    ""
  )
)</f>
        <v/>
      </c>
      <c r="X14" s="49" t="str" cm="1">
        <f t="array" ref="X14">IF(MONTH(X13)&lt;&gt;3, "",
  IFERROR(
    _xlfn.TEXTJOIN(CHAR(10), TRUE,
      _xlfn._xlws.FILTER('Summary Info'!$AD$4:$AD$101,
        INT('Summary Info'!$AE$4:$AE$101) = X13
      )
    ),
    ""
  )
)</f>
        <v/>
      </c>
      <c r="Y14" s="50"/>
      <c r="Z14" s="49" t="str" cm="1">
        <f t="array" ref="Z14">IF(MONTH(Z13)&lt;&gt;4, "",
  IFERROR(
    _xlfn.TEXTJOIN(CHAR(10), TRUE,
      _xlfn._xlws.FILTER('Summary Info'!$AD$4:$AD$101,
        INT('Summary Info'!$AE$4:$AE$101) = Z13
      )
    ),
    ""
  )
)</f>
        <v/>
      </c>
      <c r="AA14" s="49" t="str" cm="1">
        <f t="array" ref="AA14">IF(MONTH(AA13)&lt;&gt;4, "",
  IFERROR(
    _xlfn.TEXTJOIN(CHAR(10), TRUE,
      _xlfn._xlws.FILTER('Summary Info'!$AD$4:$AD$101,
        INT('Summary Info'!$AE$4:$AE$101) = AA13
      )
    ),
    ""
  )
)</f>
        <v/>
      </c>
      <c r="AB14" s="49" t="str" cm="1">
        <f t="array" ref="AB14">IF(MONTH(AB13)&lt;&gt;4, "",
  IFERROR(
    _xlfn.TEXTJOIN(CHAR(10), TRUE,
      _xlfn._xlws.FILTER('Summary Info'!$AD$4:$AD$101,
        INT('Summary Info'!$AE$4:$AE$101) = AB13
      )
    ),
    ""
  )
)</f>
        <v/>
      </c>
      <c r="AC14" s="49" t="str" cm="1">
        <f t="array" ref="AC14">IF(MONTH(AC13)&lt;&gt;4, "",
  IFERROR(
    _xlfn.TEXTJOIN(CHAR(10), TRUE,
      _xlfn._xlws.FILTER('Summary Info'!$AD$4:$AD$101,
        INT('Summary Info'!$AE$4:$AE$101) = AC13
      )
    ),
    ""
  )
)</f>
        <v/>
      </c>
      <c r="AD14" s="49" t="str" cm="1">
        <f t="array" ref="AD14">IF(MONTH(AD13)&lt;&gt;4, "",
  IFERROR(
    _xlfn.TEXTJOIN(CHAR(10), TRUE,
      _xlfn._xlws.FILTER('Summary Info'!$AD$4:$AD$101,
        INT('Summary Info'!$AE$4:$AE$101) = AD13
      )
    ),
    ""
  )
)</f>
        <v/>
      </c>
      <c r="AE14" s="49" t="str" cm="1">
        <f t="array" ref="AE14">IF(MONTH(AE13)&lt;&gt;4, "",
  IFERROR(
    _xlfn.TEXTJOIN(CHAR(10), TRUE,
      _xlfn._xlws.FILTER('Summary Info'!$AD$4:$AD$101,
        INT('Summary Info'!$AE$4:$AE$101) = AE13
      )
    ),
    ""
  )
)</f>
        <v/>
      </c>
      <c r="AF14" s="49" t="str" cm="1">
        <f t="array" ref="AF14">IF(MONTH(AF13)&lt;&gt;4, "",
  IFERROR(
    _xlfn.TEXTJOIN(CHAR(10), TRUE,
      _xlfn._xlws.FILTER('Summary Info'!$AD$4:$AD$101,
        INT('Summary Info'!$AE$4:$AE$101) = AF13
      )
    ),
    ""
  )
)</f>
        <v/>
      </c>
    </row>
    <row r="15" spans="1:32" x14ac:dyDescent="0.3">
      <c r="B15" s="28" cm="1">
        <f t="array" ref="B15:H15">_xlfn.SEQUENCE(1,7, DATEVALUE(B5&amp;$AA$3) -WEEKDAY(DATEVALUE(B5&amp;$AA$3)) + 29)</f>
        <v>45683</v>
      </c>
      <c r="C15" s="28">
        <v>45684</v>
      </c>
      <c r="D15" s="28">
        <v>45685</v>
      </c>
      <c r="E15" s="28">
        <v>45686</v>
      </c>
      <c r="F15" s="28">
        <v>45687</v>
      </c>
      <c r="G15" s="28">
        <v>45688</v>
      </c>
      <c r="H15" s="28">
        <v>45689</v>
      </c>
      <c r="J15" s="28" cm="1">
        <f t="array" ref="J15:P15">_xlfn.SEQUENCE(1,7, DATEVALUE(J5&amp;$AA$3) -WEEKDAY( DATEVALUE(J5&amp;$AA$3) ) +29)</f>
        <v>45711</v>
      </c>
      <c r="K15" s="28">
        <v>45712</v>
      </c>
      <c r="L15" s="28">
        <v>45713</v>
      </c>
      <c r="M15" s="28">
        <v>45714</v>
      </c>
      <c r="N15" s="28">
        <v>45715</v>
      </c>
      <c r="O15" s="28">
        <v>45716</v>
      </c>
      <c r="P15" s="28">
        <v>45717</v>
      </c>
      <c r="R15" s="28" cm="1">
        <f t="array" ref="R15:X15">_xlfn.SEQUENCE(1,7, DATEVALUE(R5&amp;$AA$3) -WEEKDAY( DATEVALUE(R5&amp;$AA$3) ) +29)</f>
        <v>45739</v>
      </c>
      <c r="S15" s="28">
        <v>45740</v>
      </c>
      <c r="T15" s="28">
        <v>45741</v>
      </c>
      <c r="U15" s="28">
        <v>45742</v>
      </c>
      <c r="V15" s="28">
        <v>45743</v>
      </c>
      <c r="W15" s="28">
        <v>45744</v>
      </c>
      <c r="X15" s="28">
        <v>45745</v>
      </c>
      <c r="Z15" s="28" cm="1">
        <f t="array" ref="Z15:AF15">_xlfn.SEQUENCE(1,7, DATEVALUE(Z5&amp;$AA$3) -WEEKDAY( DATEVALUE(Z5&amp;$AA$3) ) +29)</f>
        <v>45774</v>
      </c>
      <c r="AA15" s="28">
        <v>45775</v>
      </c>
      <c r="AB15" s="28">
        <v>45776</v>
      </c>
      <c r="AC15" s="28">
        <v>45777</v>
      </c>
      <c r="AD15" s="28">
        <v>45778</v>
      </c>
      <c r="AE15" s="28">
        <v>45779</v>
      </c>
      <c r="AF15" s="28">
        <v>45780</v>
      </c>
    </row>
    <row r="16" spans="1:32" ht="49.95" customHeight="1" x14ac:dyDescent="0.3">
      <c r="B16" s="49" t="str" cm="1">
        <f t="array" ref="B16">IF(MONTH(B15)&lt;&gt;1, "",
  IFERROR(
    _xlfn.TEXTJOIN(CHAR(10), TRUE,
      _xlfn._xlws.FILTER('Summary Info'!$AD$4:$AD$101,
        INT('Summary Info'!$AE$4:$AE$101) = B15
      )
    ),
    ""
  )
)</f>
        <v/>
      </c>
      <c r="C16" s="49" t="str" cm="1">
        <f t="array" ref="C16">IF(MONTH(C15)&lt;&gt;1, "",
  IFERROR(
    _xlfn.TEXTJOIN(CHAR(10), TRUE,
      _xlfn._xlws.FILTER('Summary Info'!$AD$4:$AD$101,
        INT('Summary Info'!$AE$4:$AE$101) = C15
      )
    ),
    ""
  )
)</f>
        <v/>
      </c>
      <c r="D16" s="49" t="str" cm="1">
        <f t="array" ref="D16">IF(MONTH(D15)&lt;&gt;1, "",
  IFERROR(
    _xlfn.TEXTJOIN(CHAR(10), TRUE,
      _xlfn._xlws.FILTER('Summary Info'!$AD$4:$AD$101,
        INT('Summary Info'!$AE$4:$AE$101) = D15
      )
    ),
    ""
  )
)</f>
        <v/>
      </c>
      <c r="E16" s="49" t="str" cm="1">
        <f t="array" ref="E16">IF(MONTH(E15)&lt;&gt;1, "",
  IFERROR(
    _xlfn.TEXTJOIN(CHAR(10), TRUE,
      _xlfn._xlws.FILTER('Summary Info'!$AD$4:$AD$101,
        INT('Summary Info'!$AE$4:$AE$101) = E15
      )
    ),
    ""
  )
)</f>
        <v/>
      </c>
      <c r="F16" s="49" t="str" cm="1">
        <f t="array" ref="F16">IF(MONTH(F15)&lt;&gt;1, "",
  IFERROR(
    _xlfn.TEXTJOIN(CHAR(10), TRUE,
      _xlfn._xlws.FILTER('Summary Info'!$AD$4:$AD$101,
        INT('Summary Info'!$AE$4:$AE$101) = F15
      )
    ),
    ""
  )
)</f>
        <v/>
      </c>
      <c r="G16" s="49" t="str" cm="1">
        <f t="array" ref="G16">IF(MONTH(G15)&lt;&gt;1, "",
  IFERROR(
    _xlfn.TEXTJOIN(CHAR(10), TRUE,
      _xlfn._xlws.FILTER('Summary Info'!$AD$4:$AD$101,
        INT('Summary Info'!$AE$4:$AE$101) = G15
      )
    ),
    ""
  )
)</f>
        <v/>
      </c>
      <c r="H16" s="49" t="str" cm="1">
        <f t="array" ref="H16">IF(MONTH(H15)&lt;&gt;1, "",
  IFERROR(
    _xlfn.TEXTJOIN(CHAR(10), TRUE,
      _xlfn._xlws.FILTER('Summary Info'!$AD$4:$AD$101,
        INT('Summary Info'!$AE$4:$AE$101) = H15
      )
    ),
    ""
  )
)</f>
        <v/>
      </c>
      <c r="I16" s="50"/>
      <c r="J16" s="49" t="str" cm="1">
        <f t="array" ref="J16">IF(MONTH(J15)&lt;&gt;2, "",
  IFERROR(
    _xlfn.TEXTJOIN(CHAR(10), TRUE,
      _xlfn._xlws.FILTER('Summary Info'!$AD$4:$AD$101,
        INT('Summary Info'!$AE$4:$AE$101) = J15
      )
    ),
    ""
  )
)</f>
        <v/>
      </c>
      <c r="K16" s="49" t="str" cm="1">
        <f t="array" ref="K16">IF(MONTH(K15)&lt;&gt;2, "",
  IFERROR(
    _xlfn.TEXTJOIN(CHAR(10), TRUE,
      _xlfn._xlws.FILTER('Summary Info'!$AD$4:$AD$101,
        INT('Summary Info'!$AE$4:$AE$101) = K15
      )
    ),
    ""
  )
)</f>
        <v/>
      </c>
      <c r="L16" s="49" t="str" cm="1">
        <f t="array" ref="L16">IF(MONTH(L15)&lt;&gt;2, "",
  IFERROR(
    _xlfn.TEXTJOIN(CHAR(10), TRUE,
      _xlfn._xlws.FILTER('Summary Info'!$AD$4:$AD$101,
        INT('Summary Info'!$AE$4:$AE$101) = L15
      )
    ),
    ""
  )
)</f>
        <v/>
      </c>
      <c r="M16" s="49" t="str" cm="1">
        <f t="array" ref="M16">IF(MONTH(M15)&lt;&gt;2, "",
  IFERROR(
    _xlfn.TEXTJOIN(CHAR(10), TRUE,
      _xlfn._xlws.FILTER('Summary Info'!$AD$4:$AD$101,
        INT('Summary Info'!$AE$4:$AE$101) = M15
      )
    ),
    ""
  )
)</f>
        <v/>
      </c>
      <c r="N16" s="49" t="str" cm="1">
        <f t="array" ref="N16">IF(MONTH(N15)&lt;&gt;2, "",
  IFERROR(
    _xlfn.TEXTJOIN(CHAR(10), TRUE,
      _xlfn._xlws.FILTER('Summary Info'!$AD$4:$AD$101,
        INT('Summary Info'!$AE$4:$AE$101) = N15
      )
    ),
    ""
  )
)</f>
        <v/>
      </c>
      <c r="O16" s="49" t="str" cm="1">
        <f t="array" ref="O16">IF(MONTH(O15)&lt;&gt;2, "",
  IFERROR(
    _xlfn.TEXTJOIN(CHAR(10), TRUE,
      _xlfn._xlws.FILTER('Summary Info'!$AD$4:$AD$101,
        INT('Summary Info'!$AE$4:$AE$101) = O15
      )
    ),
    ""
  )
)</f>
        <v/>
      </c>
      <c r="P16" s="49" t="str" cm="1">
        <f t="array" ref="P16">IF(MONTH(P15)&lt;&gt;2, "",
  IFERROR(
    _xlfn.TEXTJOIN(CHAR(10), TRUE,
      _xlfn._xlws.FILTER('Summary Info'!$AD$4:$AD$101,
        INT('Summary Info'!$AE$4:$AE$101) = P15
      )
    ),
    ""
  )
)</f>
        <v/>
      </c>
      <c r="Q16" s="50"/>
      <c r="R16" s="49" t="str" cm="1">
        <f t="array" ref="R16">IF(MONTH(R15)&lt;&gt;3, "",
  IFERROR(
    _xlfn.TEXTJOIN(CHAR(10), TRUE,
      _xlfn._xlws.FILTER('Summary Info'!$AD$4:$AD$101,
        INT('Summary Info'!$AE$4:$AE$101) = R15
      )
    ),
    ""
  )
)</f>
        <v/>
      </c>
      <c r="S16" s="49" t="str" cm="1">
        <f t="array" ref="S16">IF(MONTH(S15)&lt;&gt;3, "",
  IFERROR(
    _xlfn.TEXTJOIN(CHAR(10), TRUE,
      _xlfn._xlws.FILTER('Summary Info'!$AD$4:$AD$101,
        INT('Summary Info'!$AE$4:$AE$101) = S15
      )
    ),
    ""
  )
)</f>
        <v/>
      </c>
      <c r="T16" s="49" t="str" cm="1">
        <f t="array" ref="T16">IF(MONTH(T15)&lt;&gt;3, "",
  IFERROR(
    _xlfn.TEXTJOIN(CHAR(10), TRUE,
      _xlfn._xlws.FILTER('Summary Info'!$AD$4:$AD$101,
        INT('Summary Info'!$AE$4:$AE$101) = T15
      )
    ),
    ""
  )
)</f>
        <v/>
      </c>
      <c r="U16" s="49" t="str" cm="1">
        <f t="array" ref="U16">IF(MONTH(U15)&lt;&gt;3, "",
  IFERROR(
    _xlfn.TEXTJOIN(CHAR(10), TRUE,
      _xlfn._xlws.FILTER('Summary Info'!$AD$4:$AD$101,
        INT('Summary Info'!$AE$4:$AE$101) = U15
      )
    ),
    ""
  )
)</f>
        <v/>
      </c>
      <c r="V16" s="49" t="str" cm="1">
        <f t="array" ref="V16">IF(MONTH(V15)&lt;&gt;3, "",
  IFERROR(
    _xlfn.TEXTJOIN(CHAR(10), TRUE,
      _xlfn._xlws.FILTER('Summary Info'!$AD$4:$AD$101,
        INT('Summary Info'!$AE$4:$AE$101) = V15
      )
    ),
    ""
  )
)</f>
        <v/>
      </c>
      <c r="W16" s="49" t="str" cm="1">
        <f t="array" ref="W16">IF(MONTH(W15)&lt;&gt;3, "",
  IFERROR(
    _xlfn.TEXTJOIN(CHAR(10), TRUE,
      _xlfn._xlws.FILTER('Summary Info'!$AD$4:$AD$101,
        INT('Summary Info'!$AE$4:$AE$101) = W15
      )
    ),
    ""
  )
)</f>
        <v/>
      </c>
      <c r="X16" s="49" t="str" cm="1">
        <f t="array" ref="X16">IF(MONTH(X15)&lt;&gt;3, "",
  IFERROR(
    _xlfn.TEXTJOIN(CHAR(10), TRUE,
      _xlfn._xlws.FILTER('Summary Info'!$AD$4:$AD$101,
        INT('Summary Info'!$AE$4:$AE$101) = X15
      )
    ),
    ""
  )
)</f>
        <v/>
      </c>
      <c r="Y16" s="50"/>
      <c r="Z16" s="49" t="str" cm="1">
        <f t="array" ref="Z16">IF(MONTH(Z15)&lt;&gt;4, "",
  IFERROR(
    _xlfn.TEXTJOIN(CHAR(10), TRUE,
      _xlfn._xlws.FILTER('Summary Info'!$AD$4:$AD$101,
        INT('Summary Info'!$AE$4:$AE$101) = Z15
      )
    ),
    ""
  )
)</f>
        <v/>
      </c>
      <c r="AA16" s="49" t="str" cm="1">
        <f t="array" ref="AA16">IF(MONTH(AA15)&lt;&gt;4, "",
  IFERROR(
    _xlfn.TEXTJOIN(CHAR(10), TRUE,
      _xlfn._xlws.FILTER('Summary Info'!$AD$4:$AD$101,
        INT('Summary Info'!$AE$4:$AE$101) = AA15
      )
    ),
    ""
  )
)</f>
        <v/>
      </c>
      <c r="AB16" s="49" t="str" cm="1">
        <f t="array" ref="AB16">IF(MONTH(AB15)&lt;&gt;4, "",
  IFERROR(
    _xlfn.TEXTJOIN(CHAR(10), TRUE,
      _xlfn._xlws.FILTER('Summary Info'!$AD$4:$AD$101,
        INT('Summary Info'!$AE$4:$AE$101) = AB15
      )
    ),
    ""
  )
)</f>
        <v/>
      </c>
      <c r="AC16" s="49" t="str" cm="1">
        <f t="array" ref="AC16">IF(MONTH(AC15)&lt;&gt;4, "",
  IFERROR(
    _xlfn.TEXTJOIN(CHAR(10), TRUE,
      _xlfn._xlws.FILTER('Summary Info'!$AD$4:$AD$101,
        INT('Summary Info'!$AE$4:$AE$101) = AC15
      )
    ),
    ""
  )
)</f>
        <v/>
      </c>
      <c r="AD16" s="49" t="str" cm="1">
        <f t="array" ref="AD16">IF(MONTH(AD15)&lt;&gt;4, "",
  IFERROR(
    _xlfn.TEXTJOIN(CHAR(10), TRUE,
      _xlfn._xlws.FILTER('Summary Info'!$AD$4:$AD$101,
        INT('Summary Info'!$AE$4:$AE$101) = AD15
      )
    ),
    ""
  )
)</f>
        <v/>
      </c>
      <c r="AE16" s="49" t="str" cm="1">
        <f t="array" ref="AE16">IF(MONTH(AE15)&lt;&gt;4, "",
  IFERROR(
    _xlfn.TEXTJOIN(CHAR(10), TRUE,
      _xlfn._xlws.FILTER('Summary Info'!$AD$4:$AD$101,
        INT('Summary Info'!$AE$4:$AE$101) = AE15
      )
    ),
    ""
  )
)</f>
        <v/>
      </c>
      <c r="AF16" s="49" t="str" cm="1">
        <f t="array" ref="AF16">IF(MONTH(AF15)&lt;&gt;4, "",
  IFERROR(
    _xlfn.TEXTJOIN(CHAR(10), TRUE,
      _xlfn._xlws.FILTER('Summary Info'!$AD$4:$AD$101,
        INT('Summary Info'!$AE$4:$AE$101) = AF15
      )
    ),
    ""
  )
)</f>
        <v/>
      </c>
    </row>
    <row r="17" spans="2:32" x14ac:dyDescent="0.3">
      <c r="B17" s="28" cm="1">
        <f t="array" ref="B17:H17">_xlfn.SEQUENCE(1,7, DATEVALUE(B5&amp;$AA$3) -WEEKDAY(DATEVALUE(B5&amp;$AA$3)) + 36)</f>
        <v>45690</v>
      </c>
      <c r="C17" s="28">
        <v>45691</v>
      </c>
      <c r="D17" s="28">
        <v>45692</v>
      </c>
      <c r="E17" s="28">
        <v>45693</v>
      </c>
      <c r="F17" s="28">
        <v>45694</v>
      </c>
      <c r="G17" s="28">
        <v>45695</v>
      </c>
      <c r="H17" s="28">
        <v>45696</v>
      </c>
      <c r="I17" s="44"/>
      <c r="J17" s="28" cm="1">
        <f t="array" ref="J17:P17">_xlfn.SEQUENCE(1,7, DATEVALUE(J5&amp;$AA$3) -WEEKDAY( DATEVALUE(J5&amp;$AA$3) ) +36)</f>
        <v>45718</v>
      </c>
      <c r="K17" s="28">
        <v>45719</v>
      </c>
      <c r="L17" s="28">
        <v>45720</v>
      </c>
      <c r="M17" s="28">
        <v>45721</v>
      </c>
      <c r="N17" s="28">
        <v>45722</v>
      </c>
      <c r="O17" s="28">
        <v>45723</v>
      </c>
      <c r="P17" s="28">
        <v>45724</v>
      </c>
      <c r="Q17" s="44"/>
      <c r="R17" s="28" cm="1">
        <f t="array" ref="R17:X17">_xlfn.SEQUENCE(1,7, DATEVALUE(R5&amp;$AA$3) -WEEKDAY( DATEVALUE(R5&amp;$AA$3) ) +36)</f>
        <v>45746</v>
      </c>
      <c r="S17" s="28">
        <v>45747</v>
      </c>
      <c r="T17" s="28">
        <v>45748</v>
      </c>
      <c r="U17" s="28">
        <v>45749</v>
      </c>
      <c r="V17" s="28">
        <v>45750</v>
      </c>
      <c r="W17" s="28">
        <v>45751</v>
      </c>
      <c r="X17" s="28">
        <v>45752</v>
      </c>
      <c r="Y17" s="44"/>
      <c r="Z17" s="28"/>
      <c r="AA17" s="28"/>
      <c r="AB17" s="28"/>
      <c r="AC17" s="28"/>
      <c r="AD17" s="28"/>
      <c r="AE17" s="28"/>
      <c r="AF17" s="28"/>
    </row>
    <row r="18" spans="2:32" ht="49.95" customHeight="1" x14ac:dyDescent="0.3">
      <c r="B18" s="49" t="str" cm="1">
        <f t="array" ref="B18">IF(MONTH(B17)&lt;&gt;1, "",
  IFERROR(
    _xlfn.TEXTJOIN(CHAR(10), TRUE,
      _xlfn._xlws.FILTER('Summary Info'!$AD$4:$AD$101,
        INT('Summary Info'!$AE$4:$AE$101) = B17
      )
    ),
    ""
  )
)</f>
        <v/>
      </c>
      <c r="C18" s="49" t="str" cm="1">
        <f t="array" ref="C18">IF(MONTH(C17)&lt;&gt;1, "",
  IFERROR(
    _xlfn.TEXTJOIN(CHAR(10), TRUE,
      _xlfn._xlws.FILTER('Summary Info'!$AD$4:$AD$101,
        INT('Summary Info'!$AE$4:$AE$101) = C17
      )
    ),
    ""
  )
)</f>
        <v/>
      </c>
      <c r="D18" s="49" t="str" cm="1">
        <f t="array" ref="D18">IF(MONTH(D17)&lt;&gt;1, "",
  IFERROR(
    _xlfn.TEXTJOIN(CHAR(10), TRUE,
      _xlfn._xlws.FILTER('Summary Info'!$AD$4:$AD$101,
        INT('Summary Info'!$AE$4:$AE$101) = D17
      )
    ),
    ""
  )
)</f>
        <v/>
      </c>
      <c r="E18" s="49" t="str" cm="1">
        <f t="array" ref="E18">IF(MONTH(E17)&lt;&gt;1, "",
  IFERROR(
    _xlfn.TEXTJOIN(CHAR(10), TRUE,
      _xlfn._xlws.FILTER('Summary Info'!$AD$4:$AD$101,
        INT('Summary Info'!$AE$4:$AE$101) = E17
      )
    ),
    ""
  )
)</f>
        <v/>
      </c>
      <c r="F18" s="49" t="str" cm="1">
        <f t="array" ref="F18">IF(MONTH(F17)&lt;&gt;1, "",
  IFERROR(
    _xlfn.TEXTJOIN(CHAR(10), TRUE,
      _xlfn._xlws.FILTER('Summary Info'!$AD$4:$AD$101,
        INT('Summary Info'!$AE$4:$AE$101) = F17
      )
    ),
    ""
  )
)</f>
        <v/>
      </c>
      <c r="G18" s="49" t="str" cm="1">
        <f t="array" ref="G18">IF(MONTH(G17)&lt;&gt;1, "",
  IFERROR(
    _xlfn.TEXTJOIN(CHAR(10), TRUE,
      _xlfn._xlws.FILTER('Summary Info'!$AD$4:$AD$101,
        INT('Summary Info'!$AE$4:$AE$101) = G17
      )
    ),
    ""
  )
)</f>
        <v/>
      </c>
      <c r="H18" s="49" t="str" cm="1">
        <f t="array" ref="H18">IF(MONTH(H17)&lt;&gt;1, "",
  IFERROR(
    _xlfn.TEXTJOIN(CHAR(10), TRUE,
      _xlfn._xlws.FILTER('Summary Info'!$AD$4:$AD$101,
        INT('Summary Info'!$AE$4:$AE$101) = H17
      )
    ),
    ""
  )
)</f>
        <v/>
      </c>
      <c r="I18" s="50"/>
      <c r="J18" s="49" t="str" cm="1">
        <f t="array" ref="J18">IF(MONTH(J17)&lt;&gt;2, "",
  IFERROR(
    _xlfn.TEXTJOIN(CHAR(10), TRUE,
      _xlfn._xlws.FILTER('Summary Info'!$AD$4:$AD$101,
        INT('Summary Info'!$AE$4:$AE$101) = J17
      )
    ),
    ""
  )
)</f>
        <v/>
      </c>
      <c r="K18" s="49" t="str" cm="1">
        <f t="array" ref="K18">IF(MONTH(K17)&lt;&gt;2, "",
  IFERROR(
    _xlfn.TEXTJOIN(CHAR(10), TRUE,
      _xlfn._xlws.FILTER('Summary Info'!$AD$4:$AD$101,
        INT('Summary Info'!$AE$4:$AE$101) = K17
      )
    ),
    ""
  )
)</f>
        <v/>
      </c>
      <c r="L18" s="49" t="str" cm="1">
        <f t="array" ref="L18">IF(MONTH(L17)&lt;&gt;2, "",
  IFERROR(
    _xlfn.TEXTJOIN(CHAR(10), TRUE,
      _xlfn._xlws.FILTER('Summary Info'!$AD$4:$AD$101,
        INT('Summary Info'!$AE$4:$AE$101) = L17
      )
    ),
    ""
  )
)</f>
        <v/>
      </c>
      <c r="M18" s="49" t="str" cm="1">
        <f t="array" ref="M18">IF(MONTH(M17)&lt;&gt;2, "",
  IFERROR(
    _xlfn.TEXTJOIN(CHAR(10), TRUE,
      _xlfn._xlws.FILTER('Summary Info'!$AD$4:$AD$101,
        INT('Summary Info'!$AE$4:$AE$101) = M17
      )
    ),
    ""
  )
)</f>
        <v/>
      </c>
      <c r="N18" s="49" t="str" cm="1">
        <f t="array" ref="N18">IF(MONTH(N17)&lt;&gt;2, "",
  IFERROR(
    _xlfn.TEXTJOIN(CHAR(10), TRUE,
      _xlfn._xlws.FILTER('Summary Info'!$AD$4:$AD$101,
        INT('Summary Info'!$AE$4:$AE$101) = N17
      )
    ),
    ""
  )
)</f>
        <v/>
      </c>
      <c r="O18" s="49" t="str" cm="1">
        <f t="array" ref="O18">IF(MONTH(O17)&lt;&gt;2, "",
  IFERROR(
    _xlfn.TEXTJOIN(CHAR(10), TRUE,
      _xlfn._xlws.FILTER('Summary Info'!$AD$4:$AD$101,
        INT('Summary Info'!$AE$4:$AE$101) = O17
      )
    ),
    ""
  )
)</f>
        <v/>
      </c>
      <c r="P18" s="49" t="str" cm="1">
        <f t="array" ref="P18">IF(MONTH(P17)&lt;&gt;2, "",
  IFERROR(
    _xlfn.TEXTJOIN(CHAR(10), TRUE,
      _xlfn._xlws.FILTER('Summary Info'!$AD$4:$AD$101,
        INT('Summary Info'!$AE$4:$AE$101) = P17
      )
    ),
    ""
  )
)</f>
        <v/>
      </c>
      <c r="Q18" s="50"/>
      <c r="R18" s="49" t="str" cm="1">
        <f t="array" ref="R18">IF(MONTH(R17)&lt;&gt;3, "",
  IFERROR(
    _xlfn.TEXTJOIN(CHAR(10), TRUE,
      _xlfn._xlws.FILTER('Summary Info'!$AD$4:$AD$101,
        INT('Summary Info'!$AE$4:$AE$101) = R17
      )
    ),
    ""
  )
)</f>
        <v/>
      </c>
      <c r="S18" s="49" t="str" cm="1">
        <f t="array" ref="S18">IF(MONTH(S17)&lt;&gt;3, "",
  IFERROR(
    _xlfn.TEXTJOIN(CHAR(10), TRUE,
      _xlfn._xlws.FILTER('Summary Info'!$AD$4:$AD$101,
        INT('Summary Info'!$AE$4:$AE$101) = S17
      )
    ),
    ""
  )
)</f>
        <v/>
      </c>
      <c r="T18" s="49" t="str" cm="1">
        <f t="array" ref="T18">IF(MONTH(T17)&lt;&gt;3, "",
  IFERROR(
    _xlfn.TEXTJOIN(CHAR(10), TRUE,
      _xlfn._xlws.FILTER('Summary Info'!$AD$4:$AD$101,
        INT('Summary Info'!$AE$4:$AE$101) = T17
      )
    ),
    ""
  )
)</f>
        <v/>
      </c>
      <c r="U18" s="49" t="str" cm="1">
        <f t="array" ref="U18">IF(MONTH(U17)&lt;&gt;3, "",
  IFERROR(
    _xlfn.TEXTJOIN(CHAR(10), TRUE,
      _xlfn._xlws.FILTER('Summary Info'!$AD$4:$AD$101,
        INT('Summary Info'!$AE$4:$AE$101) = U17
      )
    ),
    ""
  )
)</f>
        <v/>
      </c>
      <c r="V18" s="49" t="str" cm="1">
        <f t="array" ref="V18">IF(MONTH(V17)&lt;&gt;3, "",
  IFERROR(
    _xlfn.TEXTJOIN(CHAR(10), TRUE,
      _xlfn._xlws.FILTER('Summary Info'!$AD$4:$AD$101,
        INT('Summary Info'!$AE$4:$AE$101) = V17
      )
    ),
    ""
  )
)</f>
        <v/>
      </c>
      <c r="W18" s="49" t="str" cm="1">
        <f t="array" ref="W18">IF(MONTH(W17)&lt;&gt;3, "",
  IFERROR(
    _xlfn.TEXTJOIN(CHAR(10), TRUE,
      _xlfn._xlws.FILTER('Summary Info'!$AD$4:$AD$101,
        INT('Summary Info'!$AE$4:$AE$101) = W17
      )
    ),
    ""
  )
)</f>
        <v/>
      </c>
      <c r="X18" s="49" t="str" cm="1">
        <f t="array" ref="X18">IF(MONTH(X17)&lt;&gt;3, "",
  IFERROR(
    _xlfn.TEXTJOIN(CHAR(10), TRUE,
      _xlfn._xlws.FILTER('Summary Info'!$AD$4:$AD$101,
        INT('Summary Info'!$AE$4:$AE$101) = X17
      )
    ),
    ""
  )
)</f>
        <v/>
      </c>
      <c r="Y18" s="50"/>
      <c r="Z18" s="49" t="str" cm="1">
        <f t="array" ref="Z18">IF(MONTH(Z17)&lt;&gt;4, "",
  IFERROR(
    _xlfn.TEXTJOIN(CHAR(10), TRUE,
      _xlfn._xlws.FILTER('Summary Info'!$AD$4:$AD$101,
        INT('Summary Info'!$AE$4:$AE$101) = Z17
      )
    ),
    ""
  )
)</f>
        <v/>
      </c>
      <c r="AA18" s="49" t="str" cm="1">
        <f t="array" ref="AA18">IF(MONTH(AA17)&lt;&gt;4, "",
  IFERROR(
    _xlfn.TEXTJOIN(CHAR(10), TRUE,
      _xlfn._xlws.FILTER('Summary Info'!$AD$4:$AD$101,
        INT('Summary Info'!$AE$4:$AE$101) = AA17
      )
    ),
    ""
  )
)</f>
        <v/>
      </c>
      <c r="AB18" s="49" t="str" cm="1">
        <f t="array" ref="AB18">IF(MONTH(AB17)&lt;&gt;4, "",
  IFERROR(
    _xlfn.TEXTJOIN(CHAR(10), TRUE,
      _xlfn._xlws.FILTER('Summary Info'!$AD$4:$AD$101,
        INT('Summary Info'!$AE$4:$AE$101) = AB17
      )
    ),
    ""
  )
)</f>
        <v/>
      </c>
      <c r="AC18" s="49" t="str" cm="1">
        <f t="array" ref="AC18">IF(MONTH(AC17)&lt;&gt;4, "",
  IFERROR(
    _xlfn.TEXTJOIN(CHAR(10), TRUE,
      _xlfn._xlws.FILTER('Summary Info'!$AD$4:$AD$101,
        INT('Summary Info'!$AE$4:$AE$101) = AC17
      )
    ),
    ""
  )
)</f>
        <v/>
      </c>
      <c r="AD18" s="49" t="str" cm="1">
        <f t="array" ref="AD18">IF(MONTH(AD17)&lt;&gt;4, "",
  IFERROR(
    _xlfn.TEXTJOIN(CHAR(10), TRUE,
      _xlfn._xlws.FILTER('Summary Info'!$AD$4:$AD$101,
        INT('Summary Info'!$AE$4:$AE$101) = AD17
      )
    ),
    ""
  )
)</f>
        <v/>
      </c>
      <c r="AE18" s="49" t="str" cm="1">
        <f t="array" ref="AE18">IF(MONTH(AE17)&lt;&gt;4, "",
  IFERROR(
    _xlfn.TEXTJOIN(CHAR(10), TRUE,
      _xlfn._xlws.FILTER('Summary Info'!$AD$4:$AD$101,
        INT('Summary Info'!$AE$4:$AE$101) = AE17
      )
    ),
    ""
  )
)</f>
        <v/>
      </c>
      <c r="AF18" s="49" t="str" cm="1">
        <f t="array" ref="AF18">IF(MONTH(AF17)&lt;&gt;4, "",
  IFERROR(
    _xlfn.TEXTJOIN(CHAR(10), TRUE,
      _xlfn._xlws.FILTER('Summary Info'!$AD$4:$AD$101,
        INT('Summary Info'!$AE$4:$AE$101) = AF17
      )
    ),
    ""
  )
)</f>
        <v/>
      </c>
    </row>
    <row r="20" spans="2:32" ht="20.399999999999999" x14ac:dyDescent="0.35">
      <c r="B20" s="26" t="s">
        <v>43</v>
      </c>
      <c r="C20" s="26"/>
      <c r="D20" s="26"/>
      <c r="H20">
        <f>MONTH(DATEVALUE("1 "&amp;B20&amp;" "&amp;$AA$3))</f>
        <v>5</v>
      </c>
      <c r="J20" s="26" t="s">
        <v>44</v>
      </c>
      <c r="K20" s="26"/>
      <c r="L20" s="26"/>
      <c r="P20">
        <f>MONTH(DATEVALUE("1 "&amp;J20&amp;" "&amp;$AA$3))</f>
        <v>6</v>
      </c>
      <c r="R20" s="26" t="s">
        <v>45</v>
      </c>
      <c r="S20" s="26"/>
      <c r="T20" s="26"/>
      <c r="X20">
        <f>MONTH(DATEVALUE("1 "&amp;R20&amp;" "&amp;$AA$3))</f>
        <v>7</v>
      </c>
      <c r="Z20" s="26" t="s">
        <v>46</v>
      </c>
      <c r="AA20" s="26"/>
      <c r="AB20" s="26"/>
      <c r="AF20">
        <f>MONTH(DATEVALUE("1 "&amp;Z20&amp;" "&amp;$AA$3))</f>
        <v>8</v>
      </c>
    </row>
    <row r="21" spans="2:32" ht="17.399999999999999" x14ac:dyDescent="0.3">
      <c r="B21" s="25" t="s">
        <v>37</v>
      </c>
      <c r="C21" s="25" t="s">
        <v>38</v>
      </c>
      <c r="D21" s="25" t="s">
        <v>39</v>
      </c>
      <c r="E21" s="25" t="s">
        <v>40</v>
      </c>
      <c r="F21" s="25" t="s">
        <v>41</v>
      </c>
      <c r="G21" s="25" t="s">
        <v>42</v>
      </c>
      <c r="H21" s="25" t="s">
        <v>37</v>
      </c>
      <c r="J21" s="25" t="s">
        <v>37</v>
      </c>
      <c r="K21" s="25" t="s">
        <v>38</v>
      </c>
      <c r="L21" s="25" t="s">
        <v>39</v>
      </c>
      <c r="M21" s="25" t="s">
        <v>40</v>
      </c>
      <c r="N21" s="25" t="s">
        <v>41</v>
      </c>
      <c r="O21" s="25" t="s">
        <v>42</v>
      </c>
      <c r="P21" s="25" t="s">
        <v>37</v>
      </c>
      <c r="R21" s="25" t="s">
        <v>37</v>
      </c>
      <c r="S21" s="25" t="s">
        <v>38</v>
      </c>
      <c r="T21" s="25" t="s">
        <v>39</v>
      </c>
      <c r="U21" s="25" t="s">
        <v>40</v>
      </c>
      <c r="V21" s="25" t="s">
        <v>41</v>
      </c>
      <c r="W21" s="25" t="s">
        <v>42</v>
      </c>
      <c r="X21" s="25" t="s">
        <v>37</v>
      </c>
      <c r="Z21" s="25" t="s">
        <v>37</v>
      </c>
      <c r="AA21" s="25" t="s">
        <v>38</v>
      </c>
      <c r="AB21" s="25" t="s">
        <v>39</v>
      </c>
      <c r="AC21" s="25" t="s">
        <v>40</v>
      </c>
      <c r="AD21" s="25" t="s">
        <v>41</v>
      </c>
      <c r="AE21" s="25" t="s">
        <v>42</v>
      </c>
      <c r="AF21" s="25" t="s">
        <v>37</v>
      </c>
    </row>
    <row r="22" spans="2:32" ht="17.399999999999999" x14ac:dyDescent="0.3">
      <c r="B22" s="42" cm="1">
        <f t="array" ref="B22:H22">_xlfn.SEQUENCE(1,7, DATEVALUE(B20&amp;$AA$3) -WEEKDAY( DATEVALUE(B20&amp;$AA$3) ) +1)</f>
        <v>45774</v>
      </c>
      <c r="C22" s="42">
        <v>45775</v>
      </c>
      <c r="D22" s="42">
        <v>45776</v>
      </c>
      <c r="E22" s="42">
        <v>45777</v>
      </c>
      <c r="F22" s="42">
        <v>45778</v>
      </c>
      <c r="G22" s="42">
        <v>45779</v>
      </c>
      <c r="H22" s="42">
        <v>45780</v>
      </c>
      <c r="J22" s="42" cm="1">
        <f t="array" ref="J22:P22">_xlfn.SEQUENCE(1,7, DATEVALUE(J20&amp;$AA$3) -WEEKDAY( DATEVALUE(J20&amp;$AA$3) ) +1)</f>
        <v>45809</v>
      </c>
      <c r="K22" s="42">
        <v>45810</v>
      </c>
      <c r="L22" s="42">
        <v>45811</v>
      </c>
      <c r="M22" s="42">
        <v>45812</v>
      </c>
      <c r="N22" s="42">
        <v>45813</v>
      </c>
      <c r="O22" s="42">
        <v>45814</v>
      </c>
      <c r="P22" s="42">
        <v>45815</v>
      </c>
      <c r="R22" s="42" cm="1">
        <f t="array" ref="R22:X22">_xlfn.SEQUENCE(1,7, DATEVALUE(R20&amp;$AA$3) -WEEKDAY( DATEVALUE(R20&amp;$AA$3) ) +1)</f>
        <v>45837</v>
      </c>
      <c r="S22" s="42">
        <v>45838</v>
      </c>
      <c r="T22" s="42">
        <v>45839</v>
      </c>
      <c r="U22" s="42">
        <v>45840</v>
      </c>
      <c r="V22" s="42">
        <v>45841</v>
      </c>
      <c r="W22" s="42">
        <v>45842</v>
      </c>
      <c r="X22" s="42">
        <v>45843</v>
      </c>
      <c r="Z22" s="42" cm="1">
        <f t="array" ref="Z22:AF22">_xlfn.SEQUENCE(1,7, DATEVALUE(Z20&amp;$AA$3) -WEEKDAY( DATEVALUE(Z20&amp;$AA$3) ) +1)</f>
        <v>45865</v>
      </c>
      <c r="AA22" s="42">
        <v>45866</v>
      </c>
      <c r="AB22" s="42">
        <v>45867</v>
      </c>
      <c r="AC22" s="42">
        <v>45868</v>
      </c>
      <c r="AD22" s="42">
        <v>45869</v>
      </c>
      <c r="AE22" s="42">
        <v>45870</v>
      </c>
      <c r="AF22" s="42">
        <v>45871</v>
      </c>
    </row>
    <row r="23" spans="2:32" ht="49.95" customHeight="1" x14ac:dyDescent="0.3">
      <c r="B23" s="49" t="str" cm="1">
        <f t="array" ref="B23">IF(MONTH(B22)&lt;&gt;5, "",
  IFERROR(
    _xlfn.TEXTJOIN(CHAR(10), TRUE,
      _xlfn._xlws.FILTER('Summary Info'!$AD$4:$AD$101,
        INT('Summary Info'!$AE$4:$AE$101) = B22
      )
    ),
    ""
  )
)</f>
        <v/>
      </c>
      <c r="C23" s="49" t="str" cm="1">
        <f t="array" ref="C23">IF(MONTH(C22)&lt;&gt;5, "",
  IFERROR(
    _xlfn.TEXTJOIN(CHAR(10), TRUE,
      _xlfn._xlws.FILTER('Summary Info'!$AD$4:$AD$101,
        INT('Summary Info'!$AE$4:$AE$101) = C22
      )
    ),
    ""
  )
)</f>
        <v/>
      </c>
      <c r="D23" s="49" t="str" cm="1">
        <f t="array" ref="D23">IF(MONTH(D22)&lt;&gt;5, "",
  IFERROR(
    _xlfn.TEXTJOIN(CHAR(10), TRUE,
      _xlfn._xlws.FILTER('Summary Info'!$AD$4:$AD$101,
        INT('Summary Info'!$AE$4:$AE$101) = D22
      )
    ),
    ""
  )
)</f>
        <v/>
      </c>
      <c r="E23" s="49" t="str" cm="1">
        <f t="array" ref="E23">IF(MONTH(E22)&lt;&gt;5, "",
  IFERROR(
    _xlfn.TEXTJOIN(CHAR(10), TRUE,
      _xlfn._xlws.FILTER('Summary Info'!$AD$4:$AD$101,
        INT('Summary Info'!$AE$4:$AE$101) = E22
      )
    ),
    ""
  )
)</f>
        <v/>
      </c>
      <c r="F23" s="49" t="str" cm="1">
        <f t="array" ref="F23">IF(MONTH(F22)&lt;&gt;5, "",
  IFERROR(
    _xlfn.TEXTJOIN(CHAR(10), TRUE,
      _xlfn._xlws.FILTER('Summary Info'!$AD$4:$AD$101,
        INT('Summary Info'!$AE$4:$AE$101) = F22
      )
    ),
    ""
  )
)</f>
        <v/>
      </c>
      <c r="G23" s="49" t="str" cm="1">
        <f t="array" ref="G23">IF(MONTH(G22)&lt;&gt;5, "",
  IFERROR(
    _xlfn.TEXTJOIN(CHAR(10), TRUE,
      _xlfn._xlws.FILTER('Summary Info'!$AD$4:$AD$101,
        INT('Summary Info'!$AE$4:$AE$101) = G22
      )
    ),
    ""
  )
)</f>
        <v/>
      </c>
      <c r="H23" s="49" t="str" cm="1">
        <f t="array" ref="H23">IF(MONTH(H22)&lt;&gt;5, "",
  IFERROR(
    _xlfn.TEXTJOIN(CHAR(10), TRUE,
      _xlfn._xlws.FILTER('Summary Info'!$AD$4:$AD$101,
        INT('Summary Info'!$AE$4:$AE$101) = H22
      )
    ),
    ""
  )
)</f>
        <v/>
      </c>
      <c r="I23" s="50"/>
      <c r="J23" s="49" t="str" cm="1">
        <f t="array" ref="J23">IF(MONTH(J22)&lt;&gt;6, "",
  IFERROR(
    _xlfn.TEXTJOIN(CHAR(10), TRUE,
      _xlfn._xlws.FILTER('Summary Info'!$AD$4:$AD$101,
        INT('Summary Info'!$AE$4:$AE$101) = J22
      )
    ),
    ""
  )
)</f>
        <v/>
      </c>
      <c r="K23" s="49" t="str" cm="1">
        <f t="array" ref="K23">IF(MONTH(K22)&lt;&gt;6, "",
  IFERROR(
    _xlfn.TEXTJOIN(CHAR(10), TRUE,
      _xlfn._xlws.FILTER('Summary Info'!$AD$4:$AD$101,
        INT('Summary Info'!$AE$4:$AE$101) = K22
      )
    ),
    ""
  )
)</f>
        <v/>
      </c>
      <c r="L23" s="49" t="str" cm="1">
        <f t="array" ref="L23">IF(MONTH(L22)&lt;&gt;6, "",
  IFERROR(
    _xlfn.TEXTJOIN(CHAR(10), TRUE,
      _xlfn._xlws.FILTER('Summary Info'!$AD$4:$AD$101,
        INT('Summary Info'!$AE$4:$AE$101) = L22
      )
    ),
    ""
  )
)</f>
        <v/>
      </c>
      <c r="M23" s="49" t="str" cm="1">
        <f t="array" ref="M23">IF(MONTH(M22)&lt;&gt;6, "",
  IFERROR(
    _xlfn.TEXTJOIN(CHAR(10), TRUE,
      _xlfn._xlws.FILTER('Summary Info'!$AD$4:$AD$101,
        INT('Summary Info'!$AE$4:$AE$101) = M22
      )
    ),
    ""
  )
)</f>
        <v/>
      </c>
      <c r="N23" s="49" t="str" cm="1">
        <f t="array" ref="N23">IF(MONTH(N22)&lt;&gt;6, "",
  IFERROR(
    _xlfn.TEXTJOIN(CHAR(10), TRUE,
      _xlfn._xlws.FILTER('Summary Info'!$AD$4:$AD$101,
        INT('Summary Info'!$AE$4:$AE$101) = N22
      )
    ),
    ""
  )
)</f>
        <v/>
      </c>
      <c r="O23" s="49" t="str" cm="1">
        <f t="array" ref="O23">IF(MONTH(O22)&lt;&gt;6, "",
  IFERROR(
    _xlfn.TEXTJOIN(CHAR(10), TRUE,
      _xlfn._xlws.FILTER('Summary Info'!$AD$4:$AD$101,
        INT('Summary Info'!$AE$4:$AE$101) = O22
      )
    ),
    ""
  )
)</f>
        <v/>
      </c>
      <c r="P23" s="49" t="str" cm="1">
        <f t="array" ref="P23">IF(MONTH(P22)&lt;&gt;6, "",
  IFERROR(
    _xlfn.TEXTJOIN(CHAR(10), TRUE,
      _xlfn._xlws.FILTER('Summary Info'!$AD$4:$AD$101,
        INT('Summary Info'!$AE$4:$AE$101) = P22
      )
    ),
    ""
  )
)</f>
        <v/>
      </c>
      <c r="Q23" s="50"/>
      <c r="R23" s="49" t="str" cm="1">
        <f t="array" ref="R23">IF(MONTH(R22)&lt;&gt;7, "",
  IFERROR(
    _xlfn.TEXTJOIN(CHAR(10), TRUE,
      _xlfn._xlws.FILTER('Summary Info'!$AD$4:$AD$101,
        INT('Summary Info'!$AE$4:$AE$101) = R22
      )
    ),
    ""
  )
)</f>
        <v/>
      </c>
      <c r="S23" s="49" t="str" cm="1">
        <f t="array" ref="S23">IF(MONTH(S22)&lt;&gt;7, "",
  IFERROR(
    _xlfn.TEXTJOIN(CHAR(10), TRUE,
      _xlfn._xlws.FILTER('Summary Info'!$AD$4:$AD$101,
        INT('Summary Info'!$AE$4:$AE$101) = S22
      )
    ),
    ""
  )
)</f>
        <v/>
      </c>
      <c r="T23" s="49" t="str" cm="1">
        <f t="array" ref="T23">IF(MONTH(T22)&lt;&gt;7, "",
  IFERROR(
    _xlfn.TEXTJOIN(CHAR(10), TRUE,
      _xlfn._xlws.FILTER('Summary Info'!$AD$4:$AD$101,
        INT('Summary Info'!$AE$4:$AE$101) = T22
      )
    ),
    ""
  )
)</f>
        <v/>
      </c>
      <c r="U23" s="49" t="str" cm="1">
        <f t="array" ref="U23">IF(MONTH(U22)&lt;&gt;7, "",
  IFERROR(
    _xlfn.TEXTJOIN(CHAR(10), TRUE,
      _xlfn._xlws.FILTER('Summary Info'!$AD$4:$AD$101,
        INT('Summary Info'!$AE$4:$AE$101) = U22
      )
    ),
    ""
  )
)</f>
        <v/>
      </c>
      <c r="V23" s="49" t="str" cm="1">
        <f t="array" ref="V23">IF(MONTH(V22)&lt;&gt;7, "",
  IFERROR(
    _xlfn.TEXTJOIN(CHAR(10), TRUE,
      _xlfn._xlws.FILTER('Summary Info'!$AD$4:$AD$101,
        INT('Summary Info'!$AE$4:$AE$101) = V22
      )
    ),
    ""
  )
)</f>
        <v/>
      </c>
      <c r="W23" s="49" t="str" cm="1">
        <f t="array" ref="W23">IF(MONTH(W22)&lt;&gt;7, "",
  IFERROR(
    _xlfn.TEXTJOIN(CHAR(10), TRUE,
      _xlfn._xlws.FILTER('Summary Info'!$AD$4:$AD$101,
        INT('Summary Info'!$AE$4:$AE$101) = W22
      )
    ),
    ""
  )
)</f>
        <v/>
      </c>
      <c r="X23" s="49" t="str" cm="1">
        <f t="array" ref="X23">IF(MONTH(X22)&lt;&gt;7, "",
  IFERROR(
    _xlfn.TEXTJOIN(CHAR(10), TRUE,
      _xlfn._xlws.FILTER('Summary Info'!$AD$4:$AD$101,
        INT('Summary Info'!$AE$4:$AE$101) = X22
      )
    ),
    ""
  )
)</f>
        <v/>
      </c>
      <c r="Y23" s="50"/>
      <c r="Z23" s="49" t="str" cm="1">
        <f t="array" ref="Z23">IF(MONTH(Z22)&lt;&gt;8, "",
  IFERROR(
    _xlfn.TEXTJOIN(CHAR(10), TRUE,
      _xlfn._xlws.FILTER('Summary Info'!$AD$4:$AD$101,
        INT('Summary Info'!$AE$4:$AE$101) = Z22
      )
    ),
    ""
  )
)</f>
        <v/>
      </c>
      <c r="AA23" s="49" t="str" cm="1">
        <f t="array" ref="AA23">IF(MONTH(AA22)&lt;&gt;8, "",
  IFERROR(
    _xlfn.TEXTJOIN(CHAR(10), TRUE,
      _xlfn._xlws.FILTER('Summary Info'!$AD$4:$AD$101,
        INT('Summary Info'!$AE$4:$AE$101) = AA22
      )
    ),
    ""
  )
)</f>
        <v/>
      </c>
      <c r="AB23" s="49" t="str" cm="1">
        <f t="array" ref="AB23">IF(MONTH(AB22)&lt;&gt;8, "",
  IFERROR(
    _xlfn.TEXTJOIN(CHAR(10), TRUE,
      _xlfn._xlws.FILTER('Summary Info'!$AD$4:$AD$101,
        INT('Summary Info'!$AE$4:$AE$101) = AB22
      )
    ),
    ""
  )
)</f>
        <v/>
      </c>
      <c r="AC23" s="49" t="str" cm="1">
        <f t="array" ref="AC23">IF(MONTH(AC22)&lt;&gt;8, "",
  IFERROR(
    _xlfn.TEXTJOIN(CHAR(10), TRUE,
      _xlfn._xlws.FILTER('Summary Info'!$AD$4:$AD$101,
        INT('Summary Info'!$AE$4:$AE$101) = AC22
      )
    ),
    ""
  )
)</f>
        <v/>
      </c>
      <c r="AD23" s="49" t="str" cm="1">
        <f t="array" ref="AD23">IF(MONTH(AD22)&lt;&gt;8, "",
  IFERROR(
    _xlfn.TEXTJOIN(CHAR(10), TRUE,
      _xlfn._xlws.FILTER('Summary Info'!$AD$4:$AD$101,
        INT('Summary Info'!$AE$4:$AE$101) = AD22
      )
    ),
    ""
  )
)</f>
        <v/>
      </c>
      <c r="AE23" s="49" t="str" cm="1">
        <f t="array" ref="AE23">IF(MONTH(AE22)&lt;&gt;8, "",
  IFERROR(
    _xlfn.TEXTJOIN(CHAR(10), TRUE,
      _xlfn._xlws.FILTER('Summary Info'!$AD$4:$AD$101,
        INT('Summary Info'!$AE$4:$AE$101) = AE22
      )
    ),
    ""
  )
)</f>
        <v/>
      </c>
      <c r="AF23" s="49" t="str" cm="1">
        <f t="array" ref="AF23">IF(MONTH(AF22)&lt;&gt;8, "",
  IFERROR(
    _xlfn.TEXTJOIN(CHAR(10), TRUE,
      _xlfn._xlws.FILTER('Summary Info'!$AD$4:$AD$101,
        INT('Summary Info'!$AE$4:$AE$101) = AF22
      )
    ),
    ""
  )
)</f>
        <v/>
      </c>
    </row>
    <row r="24" spans="2:32" ht="17.399999999999999" x14ac:dyDescent="0.3">
      <c r="B24" s="42" cm="1">
        <f t="array" ref="B24:H24">_xlfn.SEQUENCE(1,7, DATEVALUE(B20&amp;$AA$3) -WEEKDAY( DATEVALUE(B20&amp;$AA$3) ) +8)</f>
        <v>45781</v>
      </c>
      <c r="C24" s="42">
        <v>45782</v>
      </c>
      <c r="D24" s="42">
        <v>45783</v>
      </c>
      <c r="E24" s="42">
        <v>45784</v>
      </c>
      <c r="F24" s="42">
        <v>45785</v>
      </c>
      <c r="G24" s="42">
        <v>45786</v>
      </c>
      <c r="H24" s="42">
        <v>45787</v>
      </c>
      <c r="J24" s="42" cm="1">
        <f t="array" ref="J24:P24">_xlfn.SEQUENCE(1,7, DATEVALUE(J20&amp;$AA$3) -WEEKDAY( DATEVALUE(J20&amp;$AA$3) ) +8)</f>
        <v>45816</v>
      </c>
      <c r="K24" s="42">
        <v>45817</v>
      </c>
      <c r="L24" s="42">
        <v>45818</v>
      </c>
      <c r="M24" s="42">
        <v>45819</v>
      </c>
      <c r="N24" s="42">
        <v>45820</v>
      </c>
      <c r="O24" s="42">
        <v>45821</v>
      </c>
      <c r="P24" s="42">
        <v>45822</v>
      </c>
      <c r="R24" s="42" cm="1">
        <f t="array" ref="R24:X24">_xlfn.SEQUENCE(1,7, DATEVALUE(R20&amp;$AA$3) -WEEKDAY( DATEVALUE(R20&amp;$AA$3) ) +8)</f>
        <v>45844</v>
      </c>
      <c r="S24" s="42">
        <v>45845</v>
      </c>
      <c r="T24" s="42">
        <v>45846</v>
      </c>
      <c r="U24" s="42">
        <v>45847</v>
      </c>
      <c r="V24" s="42">
        <v>45848</v>
      </c>
      <c r="W24" s="42">
        <v>45849</v>
      </c>
      <c r="X24" s="42">
        <v>45850</v>
      </c>
      <c r="Z24" s="42" cm="1">
        <f t="array" ref="Z24:AF24">_xlfn.SEQUENCE(1,7, DATEVALUE(Z20&amp;$AA$3) -WEEKDAY( DATEVALUE(Z20&amp;$AA$3) ) +8)</f>
        <v>45872</v>
      </c>
      <c r="AA24" s="42">
        <v>45873</v>
      </c>
      <c r="AB24" s="42">
        <v>45874</v>
      </c>
      <c r="AC24" s="42">
        <v>45875</v>
      </c>
      <c r="AD24" s="42">
        <v>45876</v>
      </c>
      <c r="AE24" s="42">
        <v>45877</v>
      </c>
      <c r="AF24" s="42">
        <v>45878</v>
      </c>
    </row>
    <row r="25" spans="2:32" ht="49.95" customHeight="1" x14ac:dyDescent="0.3">
      <c r="B25" s="49" t="str" cm="1">
        <f t="array" ref="B25">IF(MONTH(B24)&lt;&gt;5, "",
  IFERROR(
    _xlfn.TEXTJOIN(CHAR(10), TRUE,
      _xlfn._xlws.FILTER('Summary Info'!$AD$4:$AD$101,
        INT('Summary Info'!$AE$4:$AE$101) = B24
      )
    ),
    ""
  )
)</f>
        <v/>
      </c>
      <c r="C25" s="49" t="str" cm="1">
        <f t="array" ref="C25">IF(MONTH(C24)&lt;&gt;5, "",
  IFERROR(
    _xlfn.TEXTJOIN(CHAR(10), TRUE,
      _xlfn._xlws.FILTER('Summary Info'!$AD$4:$AD$101,
        INT('Summary Info'!$AE$4:$AE$101) = C24
      )
    ),
    ""
  )
)</f>
        <v/>
      </c>
      <c r="D25" s="49" t="str" cm="1">
        <f t="array" ref="D25">IF(MONTH(D24)&lt;&gt;5, "",
  IFERROR(
    _xlfn.TEXTJOIN(CHAR(10), TRUE,
      _xlfn._xlws.FILTER('Summary Info'!$AD$4:$AD$101,
        INT('Summary Info'!$AE$4:$AE$101) = D24
      )
    ),
    ""
  )
)</f>
        <v/>
      </c>
      <c r="E25" s="49" t="str" cm="1">
        <f t="array" ref="E25">IF(MONTH(E24)&lt;&gt;5, "",
  IFERROR(
    _xlfn.TEXTJOIN(CHAR(10), TRUE,
      _xlfn._xlws.FILTER('Summary Info'!$AD$4:$AD$101,
        INT('Summary Info'!$AE$4:$AE$101) = E24
      )
    ),
    ""
  )
)</f>
        <v/>
      </c>
      <c r="F25" s="49" t="str" cm="1">
        <f t="array" ref="F25">IF(MONTH(F24)&lt;&gt;5, "",
  IFERROR(
    _xlfn.TEXTJOIN(CHAR(10), TRUE,
      _xlfn._xlws.FILTER('Summary Info'!$AD$4:$AD$101,
        INT('Summary Info'!$AE$4:$AE$101) = F24
      )
    ),
    ""
  )
)</f>
        <v/>
      </c>
      <c r="G25" s="49" t="str" cm="1">
        <f t="array" ref="G25">IF(MONTH(G24)&lt;&gt;5, "",
  IFERROR(
    _xlfn.TEXTJOIN(CHAR(10), TRUE,
      _xlfn._xlws.FILTER('Summary Info'!$AD$4:$AD$101,
        INT('Summary Info'!$AE$4:$AE$101) = G24
      )
    ),
    ""
  )
)</f>
        <v/>
      </c>
      <c r="H25" s="49" t="str" cm="1">
        <f t="array" ref="H25">IF(MONTH(H24)&lt;&gt;5, "",
  IFERROR(
    _xlfn.TEXTJOIN(CHAR(10), TRUE,
      _xlfn._xlws.FILTER('Summary Info'!$AD$4:$AD$101,
        INT('Summary Info'!$AE$4:$AE$101) = H24
      )
    ),
    ""
  )
)</f>
        <v/>
      </c>
      <c r="I25" s="50"/>
      <c r="J25" s="49" t="str" cm="1">
        <f t="array" ref="J25">IF(MONTH(J24)&lt;&gt;6, "",
  IFERROR(
    _xlfn.TEXTJOIN(CHAR(10), TRUE,
      _xlfn._xlws.FILTER('Summary Info'!$AD$4:$AD$101,
        INT('Summary Info'!$AE$4:$AE$101) = J24
      )
    ),
    ""
  )
)</f>
        <v/>
      </c>
      <c r="K25" s="49" t="str" cm="1">
        <f t="array" ref="K25">IF(MONTH(K24)&lt;&gt;6, "",
  IFERROR(
    _xlfn.TEXTJOIN(CHAR(10), TRUE,
      _xlfn._xlws.FILTER('Summary Info'!$AD$4:$AD$101,
        INT('Summary Info'!$AE$4:$AE$101) = K24
      )
    ),
    ""
  )
)</f>
        <v/>
      </c>
      <c r="L25" s="49" t="str" cm="1">
        <f t="array" ref="L25">IF(MONTH(L24)&lt;&gt;6, "",
  IFERROR(
    _xlfn.TEXTJOIN(CHAR(10), TRUE,
      _xlfn._xlws.FILTER('Summary Info'!$AD$4:$AD$101,
        INT('Summary Info'!$AE$4:$AE$101) = L24
      )
    ),
    ""
  )
)</f>
        <v/>
      </c>
      <c r="M25" s="49" t="str" cm="1">
        <f t="array" ref="M25">IF(MONTH(M24)&lt;&gt;6, "",
  IFERROR(
    _xlfn.TEXTJOIN(CHAR(10), TRUE,
      _xlfn._xlws.FILTER('Summary Info'!$AD$4:$AD$101,
        INT('Summary Info'!$AE$4:$AE$101) = M24
      )
    ),
    ""
  )
)</f>
        <v/>
      </c>
      <c r="N25" s="49" t="str" cm="1">
        <f t="array" ref="N25">IF(MONTH(N24)&lt;&gt;6, "",
  IFERROR(
    _xlfn.TEXTJOIN(CHAR(10), TRUE,
      _xlfn._xlws.FILTER('Summary Info'!$AD$4:$AD$101,
        INT('Summary Info'!$AE$4:$AE$101) = N24
      )
    ),
    ""
  )
)</f>
        <v/>
      </c>
      <c r="O25" s="49" t="str" cm="1">
        <f t="array" ref="O25">IF(MONTH(O24)&lt;&gt;6, "",
  IFERROR(
    _xlfn.TEXTJOIN(CHAR(10), TRUE,
      _xlfn._xlws.FILTER('Summary Info'!$AD$4:$AD$101,
        INT('Summary Info'!$AE$4:$AE$101) = O24
      )
    ),
    ""
  )
)</f>
        <v/>
      </c>
      <c r="P25" s="49" t="str" cm="1">
        <f t="array" ref="P25">IF(MONTH(P24)&lt;&gt;6, "",
  IFERROR(
    _xlfn.TEXTJOIN(CHAR(10), TRUE,
      _xlfn._xlws.FILTER('Summary Info'!$AD$4:$AD$101,
        INT('Summary Info'!$AE$4:$AE$101) = P24
      )
    ),
    ""
  )
)</f>
        <v/>
      </c>
      <c r="Q25" s="50"/>
      <c r="R25" s="49" t="str" cm="1">
        <f t="array" ref="R25">IF(MONTH(R24)&lt;&gt;7, "",
  IFERROR(
    _xlfn.TEXTJOIN(CHAR(10), TRUE,
      _xlfn._xlws.FILTER('Summary Info'!$AD$4:$AD$101,
        INT('Summary Info'!$AE$4:$AE$101) = R24
      )
    ),
    ""
  )
)</f>
        <v/>
      </c>
      <c r="S25" s="49" t="str" cm="1">
        <f t="array" ref="S25">IF(MONTH(S24)&lt;&gt;7, "",
  IFERROR(
    _xlfn.TEXTJOIN(CHAR(10), TRUE,
      _xlfn._xlws.FILTER('Summary Info'!$AD$4:$AD$101,
        INT('Summary Info'!$AE$4:$AE$101) = S24
      )
    ),
    ""
  )
)</f>
        <v/>
      </c>
      <c r="T25" s="49" t="str" cm="1">
        <f t="array" ref="T25">IF(MONTH(T24)&lt;&gt;7, "",
  IFERROR(
    _xlfn.TEXTJOIN(CHAR(10), TRUE,
      _xlfn._xlws.FILTER('Summary Info'!$AD$4:$AD$101,
        INT('Summary Info'!$AE$4:$AE$101) = T24
      )
    ),
    ""
  )
)</f>
        <v/>
      </c>
      <c r="U25" s="49" t="str" cm="1">
        <f t="array" ref="U25">IF(MONTH(U24)&lt;&gt;7, "",
  IFERROR(
    _xlfn.TEXTJOIN(CHAR(10), TRUE,
      _xlfn._xlws.FILTER('Summary Info'!$AD$4:$AD$101,
        INT('Summary Info'!$AE$4:$AE$101) = U24
      )
    ),
    ""
  )
)</f>
        <v/>
      </c>
      <c r="V25" s="49" t="str" cm="1">
        <f t="array" ref="V25">IF(MONTH(V24)&lt;&gt;7, "",
  IFERROR(
    _xlfn.TEXTJOIN(CHAR(10), TRUE,
      _xlfn._xlws.FILTER('Summary Info'!$AD$4:$AD$101,
        INT('Summary Info'!$AE$4:$AE$101) = V24
      )
    ),
    ""
  )
)</f>
        <v/>
      </c>
      <c r="W25" s="49" t="str" cm="1">
        <f t="array" ref="W25">IF(MONTH(W24)&lt;&gt;7, "",
  IFERROR(
    _xlfn.TEXTJOIN(CHAR(10), TRUE,
      _xlfn._xlws.FILTER('Summary Info'!$AD$4:$AD$101,
        INT('Summary Info'!$AE$4:$AE$101) = W24
      )
    ),
    ""
  )
)</f>
        <v/>
      </c>
      <c r="X25" s="49" t="str" cm="1">
        <f t="array" ref="X25">IF(MONTH(X24)&lt;&gt;7, "",
  IFERROR(
    _xlfn.TEXTJOIN(CHAR(10), TRUE,
      _xlfn._xlws.FILTER('Summary Info'!$AD$4:$AD$101,
        INT('Summary Info'!$AE$4:$AE$101) = X24
      )
    ),
    ""
  )
)</f>
        <v/>
      </c>
      <c r="Y25" s="50"/>
      <c r="Z25" s="49" t="str" cm="1">
        <f t="array" ref="Z25">IF(MONTH(Z24)&lt;&gt;8, "",
  IFERROR(
    _xlfn.TEXTJOIN(CHAR(10), TRUE,
      _xlfn._xlws.FILTER('Summary Info'!$AD$4:$AD$101,
        INT('Summary Info'!$AE$4:$AE$101) = Z24
      )
    ),
    ""
  )
)</f>
        <v/>
      </c>
      <c r="AA25" s="49" t="str" cm="1">
        <f t="array" ref="AA25">IF(MONTH(AA24)&lt;&gt;8, "",
  IFERROR(
    _xlfn.TEXTJOIN(CHAR(10), TRUE,
      _xlfn._xlws.FILTER('Summary Info'!$AD$4:$AD$101,
        INT('Summary Info'!$AE$4:$AE$101) = AA24
      )
    ),
    ""
  )
)</f>
        <v/>
      </c>
      <c r="AB25" s="49" t="str" cm="1">
        <f t="array" ref="AB25">IF(MONTH(AB24)&lt;&gt;8, "",
  IFERROR(
    _xlfn.TEXTJOIN(CHAR(10), TRUE,
      _xlfn._xlws.FILTER('Summary Info'!$AD$4:$AD$101,
        INT('Summary Info'!$AE$4:$AE$101) = AB24
      )
    ),
    ""
  )
)</f>
        <v/>
      </c>
      <c r="AC25" s="49" t="str" cm="1">
        <f t="array" ref="AC25">IF(MONTH(AC24)&lt;&gt;8, "",
  IFERROR(
    _xlfn.TEXTJOIN(CHAR(10), TRUE,
      _xlfn._xlws.FILTER('Summary Info'!$AD$4:$AD$101,
        INT('Summary Info'!$AE$4:$AE$101) = AC24
      )
    ),
    ""
  )
)</f>
        <v/>
      </c>
      <c r="AD25" s="49" t="str" cm="1">
        <f t="array" ref="AD25">IF(MONTH(AD24)&lt;&gt;8, "",
  IFERROR(
    _xlfn.TEXTJOIN(CHAR(10), TRUE,
      _xlfn._xlws.FILTER('Summary Info'!$AD$4:$AD$101,
        INT('Summary Info'!$AE$4:$AE$101) = AD24
      )
    ),
    ""
  )
)</f>
        <v/>
      </c>
      <c r="AE25" s="49" t="str" cm="1">
        <f t="array" ref="AE25">IF(MONTH(AE24)&lt;&gt;8, "",
  IFERROR(
    _xlfn.TEXTJOIN(CHAR(10), TRUE,
      _xlfn._xlws.FILTER('Summary Info'!$AD$4:$AD$101,
        INT('Summary Info'!$AE$4:$AE$101) = AE24
      )
    ),
    ""
  )
)</f>
        <v/>
      </c>
      <c r="AF25" s="49" t="str" cm="1">
        <f t="array" ref="AF25">IF(MONTH(AF24)&lt;&gt;8, "",
  IFERROR(
    _xlfn.TEXTJOIN(CHAR(10), TRUE,
      _xlfn._xlws.FILTER('Summary Info'!$AD$4:$AD$101,
        INT('Summary Info'!$AE$4:$AE$101) = AF24
      )
    ),
    ""
  )
)</f>
        <v/>
      </c>
    </row>
    <row r="26" spans="2:32" ht="17.399999999999999" x14ac:dyDescent="0.3">
      <c r="B26" s="42" cm="1">
        <f t="array" ref="B26:H26">_xlfn.SEQUENCE(1,7, DATEVALUE(B20&amp;$AA$3) -WEEKDAY( DATEVALUE(B20&amp;$AA$3) ) +15)</f>
        <v>45788</v>
      </c>
      <c r="C26" s="42">
        <v>45789</v>
      </c>
      <c r="D26" s="42">
        <v>45790</v>
      </c>
      <c r="E26" s="42">
        <v>45791</v>
      </c>
      <c r="F26" s="42">
        <v>45792</v>
      </c>
      <c r="G26" s="42">
        <v>45793</v>
      </c>
      <c r="H26" s="42">
        <v>45794</v>
      </c>
      <c r="J26" s="42" cm="1">
        <f t="array" ref="J26:P26">_xlfn.SEQUENCE(1,7, DATEVALUE(J20&amp;$AA$3) -WEEKDAY( DATEVALUE(J20&amp;$AA$3) ) +15)</f>
        <v>45823</v>
      </c>
      <c r="K26" s="42">
        <v>45824</v>
      </c>
      <c r="L26" s="42">
        <v>45825</v>
      </c>
      <c r="M26" s="42">
        <v>45826</v>
      </c>
      <c r="N26" s="42">
        <v>45827</v>
      </c>
      <c r="O26" s="42">
        <v>45828</v>
      </c>
      <c r="P26" s="42">
        <v>45829</v>
      </c>
      <c r="R26" s="42" cm="1">
        <f t="array" ref="R26:X26">_xlfn.SEQUENCE(1,7, DATEVALUE(R20&amp;$AA$3) -WEEKDAY( DATEVALUE(R20&amp;$AA$3) ) +15)</f>
        <v>45851</v>
      </c>
      <c r="S26" s="42">
        <v>45852</v>
      </c>
      <c r="T26" s="42">
        <v>45853</v>
      </c>
      <c r="U26" s="42">
        <v>45854</v>
      </c>
      <c r="V26" s="42">
        <v>45855</v>
      </c>
      <c r="W26" s="42">
        <v>45856</v>
      </c>
      <c r="X26" s="42">
        <v>45857</v>
      </c>
      <c r="Z26" s="42" cm="1">
        <f t="array" ref="Z26:AF26">_xlfn.SEQUENCE(1,7, DATEVALUE(Z20&amp;$AA$3) -WEEKDAY( DATEVALUE(Z20&amp;$AA$3) ) +15)</f>
        <v>45879</v>
      </c>
      <c r="AA26" s="42">
        <v>45880</v>
      </c>
      <c r="AB26" s="42">
        <v>45881</v>
      </c>
      <c r="AC26" s="42">
        <v>45882</v>
      </c>
      <c r="AD26" s="42">
        <v>45883</v>
      </c>
      <c r="AE26" s="42">
        <v>45884</v>
      </c>
      <c r="AF26" s="42">
        <v>45885</v>
      </c>
    </row>
    <row r="27" spans="2:32" ht="49.95" customHeight="1" x14ac:dyDescent="0.3">
      <c r="B27" s="49" t="str" cm="1">
        <f t="array" ref="B27">IF(MONTH(B26)&lt;&gt;5, "",
  IFERROR(
    _xlfn.TEXTJOIN(CHAR(10), TRUE,
      _xlfn._xlws.FILTER('Summary Info'!$AD$4:$AD$101,
        INT('Summary Info'!$AE$4:$AE$101) = B26
      )
    ),
    ""
  )
)</f>
        <v/>
      </c>
      <c r="C27" s="49" t="str" cm="1">
        <f t="array" ref="C27">IF(MONTH(C26)&lt;&gt;5, "",
  IFERROR(
    _xlfn.TEXTJOIN(CHAR(10), TRUE,
      _xlfn._xlws.FILTER('Summary Info'!$AD$4:$AD$101,
        INT('Summary Info'!$AE$4:$AE$101) = C26
      )
    ),
    ""
  )
)</f>
        <v/>
      </c>
      <c r="D27" s="49" t="str" cm="1">
        <f t="array" ref="D27">IF(MONTH(D26)&lt;&gt;5, "",
  IFERROR(
    _xlfn.TEXTJOIN(CHAR(10), TRUE,
      _xlfn._xlws.FILTER('Summary Info'!$AD$4:$AD$101,
        INT('Summary Info'!$AE$4:$AE$101) = D26
      )
    ),
    ""
  )
)</f>
        <v/>
      </c>
      <c r="E27" s="49" t="str" cm="1">
        <f t="array" ref="E27">IF(MONTH(E26)&lt;&gt;5, "",
  IFERROR(
    _xlfn.TEXTJOIN(CHAR(10), TRUE,
      _xlfn._xlws.FILTER('Summary Info'!$AD$4:$AD$101,
        INT('Summary Info'!$AE$4:$AE$101) = E26
      )
    ),
    ""
  )
)</f>
        <v/>
      </c>
      <c r="F27" s="49" t="str" cm="1">
        <f t="array" ref="F27">IF(MONTH(F26)&lt;&gt;5, "",
  IFERROR(
    _xlfn.TEXTJOIN(CHAR(10), TRUE,
      _xlfn._xlws.FILTER('Summary Info'!$AD$4:$AD$101,
        INT('Summary Info'!$AE$4:$AE$101) = F26
      )
    ),
    ""
  )
)</f>
        <v/>
      </c>
      <c r="G27" s="49" t="str" cm="1">
        <f t="array" ref="G27">IF(MONTH(G26)&lt;&gt;5, "",
  IFERROR(
    _xlfn.TEXTJOIN(CHAR(10), TRUE,
      _xlfn._xlws.FILTER('Summary Info'!$AD$4:$AD$101,
        INT('Summary Info'!$AE$4:$AE$101) = G26
      )
    ),
    ""
  )
)</f>
        <v/>
      </c>
      <c r="H27" s="49" t="str" cm="1">
        <f t="array" ref="H27">IF(MONTH(H26)&lt;&gt;5, "",
  IFERROR(
    _xlfn.TEXTJOIN(CHAR(10), TRUE,
      _xlfn._xlws.FILTER('Summary Info'!$AD$4:$AD$101,
        INT('Summary Info'!$AE$4:$AE$101) = H26
      )
    ),
    ""
  )
)</f>
        <v/>
      </c>
      <c r="I27" s="50"/>
      <c r="J27" s="49" t="str" cm="1">
        <f t="array" ref="J27">IF(MONTH(J26)&lt;&gt;6, "",
  IFERROR(
    _xlfn.TEXTJOIN(CHAR(10), TRUE,
      _xlfn._xlws.FILTER('Summary Info'!$AD$4:$AD$101,
        INT('Summary Info'!$AE$4:$AE$101) = J26
      )
    ),
    ""
  )
)</f>
        <v/>
      </c>
      <c r="K27" s="49" t="str" cm="1">
        <f t="array" ref="K27">IF(MONTH(K26)&lt;&gt;6, "",
  IFERROR(
    _xlfn.TEXTJOIN(CHAR(10), TRUE,
      _xlfn._xlws.FILTER('Summary Info'!$AD$4:$AD$101,
        INT('Summary Info'!$AE$4:$AE$101) = K26
      )
    ),
    ""
  )
)</f>
        <v/>
      </c>
      <c r="L27" s="49" t="str" cm="1">
        <f t="array" ref="L27">IF(MONTH(L26)&lt;&gt;6, "",
  IFERROR(
    _xlfn.TEXTJOIN(CHAR(10), TRUE,
      _xlfn._xlws.FILTER('Summary Info'!$AD$4:$AD$101,
        INT('Summary Info'!$AE$4:$AE$101) = L26
      )
    ),
    ""
  )
)</f>
        <v/>
      </c>
      <c r="M27" s="49" t="str" cm="1">
        <f t="array" ref="M27">IF(MONTH(M26)&lt;&gt;6, "",
  IFERROR(
    _xlfn.TEXTJOIN(CHAR(10), TRUE,
      _xlfn._xlws.FILTER('Summary Info'!$AD$4:$AD$101,
        INT('Summary Info'!$AE$4:$AE$101) = M26
      )
    ),
    ""
  )
)</f>
        <v/>
      </c>
      <c r="N27" s="49" t="str" cm="1">
        <f t="array" ref="N27">IF(MONTH(N26)&lt;&gt;6, "",
  IFERROR(
    _xlfn.TEXTJOIN(CHAR(10), TRUE,
      _xlfn._xlws.FILTER('Summary Info'!$AD$4:$AD$101,
        INT('Summary Info'!$AE$4:$AE$101) = N26
      )
    ),
    ""
  )
)</f>
        <v/>
      </c>
      <c r="O27" s="49" t="str" cm="1">
        <f t="array" ref="O27">IF(MONTH(O26)&lt;&gt;6, "",
  IFERROR(
    _xlfn.TEXTJOIN(CHAR(10), TRUE,
      _xlfn._xlws.FILTER('Summary Info'!$AD$4:$AD$101,
        INT('Summary Info'!$AE$4:$AE$101) = O26
      )
    ),
    ""
  )
)</f>
        <v/>
      </c>
      <c r="P27" s="49" t="str" cm="1">
        <f t="array" ref="P27">IF(MONTH(P26)&lt;&gt;6, "",
  IFERROR(
    _xlfn.TEXTJOIN(CHAR(10), TRUE,
      _xlfn._xlws.FILTER('Summary Info'!$AD$4:$AD$101,
        INT('Summary Info'!$AE$4:$AE$101) = P26
      )
    ),
    ""
  )
)</f>
        <v/>
      </c>
      <c r="Q27" s="50"/>
      <c r="R27" s="49" t="str" cm="1">
        <f t="array" ref="R27">IF(MONTH(R26)&lt;&gt;7, "",
  IFERROR(
    _xlfn.TEXTJOIN(CHAR(10), TRUE,
      _xlfn._xlws.FILTER('Summary Info'!$AD$4:$AD$101,
        INT('Summary Info'!$AE$4:$AE$101) = R26
      )
    ),
    ""
  )
)</f>
        <v/>
      </c>
      <c r="S27" s="49" t="str" cm="1">
        <f t="array" ref="S27">IF(MONTH(S26)&lt;&gt;7, "",
  IFERROR(
    _xlfn.TEXTJOIN(CHAR(10), TRUE,
      _xlfn._xlws.FILTER('Summary Info'!$AD$4:$AD$101,
        INT('Summary Info'!$AE$4:$AE$101) = S26
      )
    ),
    ""
  )
)</f>
        <v/>
      </c>
      <c r="T27" s="49" t="str" cm="1">
        <f t="array" ref="T27">IF(MONTH(T26)&lt;&gt;7, "",
  IFERROR(
    _xlfn.TEXTJOIN(CHAR(10), TRUE,
      _xlfn._xlws.FILTER('Summary Info'!$AD$4:$AD$101,
        INT('Summary Info'!$AE$4:$AE$101) = T26
      )
    ),
    ""
  )
)</f>
        <v/>
      </c>
      <c r="U27" s="49" t="str" cm="1">
        <f t="array" ref="U27">IF(MONTH(U26)&lt;&gt;7, "",
  IFERROR(
    _xlfn.TEXTJOIN(CHAR(10), TRUE,
      _xlfn._xlws.FILTER('Summary Info'!$AD$4:$AD$101,
        INT('Summary Info'!$AE$4:$AE$101) = U26
      )
    ),
    ""
  )
)</f>
        <v/>
      </c>
      <c r="V27" s="49" t="str" cm="1">
        <f t="array" ref="V27">IF(MONTH(V26)&lt;&gt;7, "",
  IFERROR(
    _xlfn.TEXTJOIN(CHAR(10), TRUE,
      _xlfn._xlws.FILTER('Summary Info'!$AD$4:$AD$101,
        INT('Summary Info'!$AE$4:$AE$101) = V26
      )
    ),
    ""
  )
)</f>
        <v>car</v>
      </c>
      <c r="W27" s="49" t="str" cm="1">
        <f t="array" ref="W27">IF(MONTH(W26)&lt;&gt;7, "",
  IFERROR(
    _xlfn.TEXTJOIN(CHAR(10), TRUE,
      _xlfn._xlws.FILTER('Summary Info'!$AD$4:$AD$101,
        INT('Summary Info'!$AE$4:$AE$101) = W26
      )
    ),
    ""
  )
)</f>
        <v/>
      </c>
      <c r="X27" s="49" t="str" cm="1">
        <f t="array" ref="X27">IF(MONTH(X26)&lt;&gt;7, "",
  IFERROR(
    _xlfn.TEXTJOIN(CHAR(10), TRUE,
      _xlfn._xlws.FILTER('Summary Info'!$AD$4:$AD$101,
        INT('Summary Info'!$AE$4:$AE$101) = X26
      )
    ),
    ""
  )
)</f>
        <v/>
      </c>
      <c r="Y27" s="50"/>
      <c r="Z27" s="49" t="str" cm="1">
        <f t="array" ref="Z27">IF(MONTH(Z26)&lt;&gt;8, "",
  IFERROR(
    _xlfn.TEXTJOIN(CHAR(10), TRUE,
      _xlfn._xlws.FILTER('Summary Info'!$AD$4:$AD$101,
        INT('Summary Info'!$AE$4:$AE$101) = Z26
      )
    ),
    ""
  )
)</f>
        <v/>
      </c>
      <c r="AA27" s="49" t="str" cm="1">
        <f t="array" ref="AA27">IF(MONTH(AA26)&lt;&gt;8, "",
  IFERROR(
    _xlfn.TEXTJOIN(CHAR(10), TRUE,
      _xlfn._xlws.FILTER('Summary Info'!$AD$4:$AD$101,
        INT('Summary Info'!$AE$4:$AE$101) = AA26
      )
    ),
    ""
  )
)</f>
        <v/>
      </c>
      <c r="AB27" s="49" t="str" cm="1">
        <f t="array" ref="AB27">IF(MONTH(AB26)&lt;&gt;8, "",
  IFERROR(
    _xlfn.TEXTJOIN(CHAR(10), TRUE,
      _xlfn._xlws.FILTER('Summary Info'!$AD$4:$AD$101,
        INT('Summary Info'!$AE$4:$AE$101) = AB26
      )
    ),
    ""
  )
)</f>
        <v/>
      </c>
      <c r="AC27" s="49" t="str" cm="1">
        <f t="array" ref="AC27">IF(MONTH(AC26)&lt;&gt;8, "",
  IFERROR(
    _xlfn.TEXTJOIN(CHAR(10), TRUE,
      _xlfn._xlws.FILTER('Summary Info'!$AD$4:$AD$101,
        INT('Summary Info'!$AE$4:$AE$101) = AC26
      )
    ),
    ""
  )
)</f>
        <v/>
      </c>
      <c r="AD27" s="49" t="str" cm="1">
        <f t="array" ref="AD27">IF(MONTH(AD26)&lt;&gt;8, "",
  IFERROR(
    _xlfn.TEXTJOIN(CHAR(10), TRUE,
      _xlfn._xlws.FILTER('Summary Info'!$AD$4:$AD$101,
        INT('Summary Info'!$AE$4:$AE$101) = AD26
      )
    ),
    ""
  )
)</f>
        <v/>
      </c>
      <c r="AE27" s="49" t="str" cm="1">
        <f t="array" ref="AE27">IF(MONTH(AE26)&lt;&gt;8, "",
  IFERROR(
    _xlfn.TEXTJOIN(CHAR(10), TRUE,
      _xlfn._xlws.FILTER('Summary Info'!$AD$4:$AD$101,
        INT('Summary Info'!$AE$4:$AE$101) = AE26
      )
    ),
    ""
  )
)</f>
        <v>Doctor</v>
      </c>
      <c r="AF27" s="49" t="str" cm="1">
        <f t="array" ref="AF27">IF(MONTH(AF26)&lt;&gt;8, "",
  IFERROR(
    _xlfn.TEXTJOIN(CHAR(10), TRUE,
      _xlfn._xlws.FILTER('Summary Info'!$AD$4:$AD$101,
        INT('Summary Info'!$AE$4:$AE$101) = AF26
      )
    ),
    ""
  )
)</f>
        <v/>
      </c>
    </row>
    <row r="28" spans="2:32" x14ac:dyDescent="0.3">
      <c r="B28" s="28" cm="1">
        <f t="array" ref="B28:H28">_xlfn.SEQUENCE(1,7, DATEVALUE(B20&amp;$AA$3) -WEEKDAY( DATEVALUE(B20&amp;$AA$3) ) +22)</f>
        <v>45795</v>
      </c>
      <c r="C28" s="28">
        <v>45796</v>
      </c>
      <c r="D28" s="28">
        <v>45797</v>
      </c>
      <c r="E28" s="28">
        <v>45798</v>
      </c>
      <c r="F28" s="28">
        <v>45799</v>
      </c>
      <c r="G28" s="28">
        <v>45800</v>
      </c>
      <c r="H28" s="28">
        <v>45801</v>
      </c>
      <c r="J28" s="28" cm="1">
        <f t="array" ref="J28:P28">_xlfn.SEQUENCE(1,7, DATEVALUE(J20&amp;$AA$3) -WEEKDAY( DATEVALUE(J20&amp;$AA$3) ) + 22)</f>
        <v>45830</v>
      </c>
      <c r="K28" s="28">
        <v>45831</v>
      </c>
      <c r="L28" s="28">
        <v>45832</v>
      </c>
      <c r="M28" s="28">
        <v>45833</v>
      </c>
      <c r="N28" s="28">
        <v>45834</v>
      </c>
      <c r="O28" s="28">
        <v>45835</v>
      </c>
      <c r="P28" s="28">
        <v>45836</v>
      </c>
      <c r="R28" s="28" cm="1">
        <f t="array" ref="R28:X28">_xlfn.SEQUENCE(1,7, DATEVALUE(R20&amp;$AA$3) -WEEKDAY( DATEVALUE(R20&amp;$AA$3) ) +22)</f>
        <v>45858</v>
      </c>
      <c r="S28" s="28">
        <v>45859</v>
      </c>
      <c r="T28" s="28">
        <v>45860</v>
      </c>
      <c r="U28" s="28">
        <v>45861</v>
      </c>
      <c r="V28" s="28">
        <v>45862</v>
      </c>
      <c r="W28" s="28">
        <v>45863</v>
      </c>
      <c r="X28" s="28">
        <v>45864</v>
      </c>
      <c r="Z28" s="28" cm="1">
        <f t="array" ref="Z28:AF28">_xlfn.SEQUENCE(1,7, DATEVALUE(Z20&amp;$AA$3) -WEEKDAY( DATEVALUE(Z20&amp;$AA$3) ) +22)</f>
        <v>45886</v>
      </c>
      <c r="AA28" s="28">
        <v>45887</v>
      </c>
      <c r="AB28" s="28">
        <v>45888</v>
      </c>
      <c r="AC28" s="28">
        <v>45889</v>
      </c>
      <c r="AD28" s="28">
        <v>45890</v>
      </c>
      <c r="AE28" s="28">
        <v>45891</v>
      </c>
      <c r="AF28" s="28">
        <v>45892</v>
      </c>
    </row>
    <row r="29" spans="2:32" ht="49.95" customHeight="1" x14ac:dyDescent="0.3">
      <c r="B29" s="49" t="str" cm="1">
        <f t="array" ref="B29">IF(MONTH(B28)&lt;&gt;5, "",
  IFERROR(
    _xlfn.TEXTJOIN(CHAR(10), TRUE,
      _xlfn._xlws.FILTER('Summary Info'!$AD$4:$AD$101,
        INT('Summary Info'!$AE$4:$AE$101) = B28
      )
    ),
    ""
  )
)</f>
        <v/>
      </c>
      <c r="C29" s="49" t="str" cm="1">
        <f t="array" ref="C29">IF(MONTH(C28)&lt;&gt;5, "",
  IFERROR(
    _xlfn.TEXTJOIN(CHAR(10), TRUE,
      _xlfn._xlws.FILTER('Summary Info'!$AD$4:$AD$101,
        INT('Summary Info'!$AE$4:$AE$101) = C28
      )
    ),
    ""
  )
)</f>
        <v/>
      </c>
      <c r="D29" s="49" t="str" cm="1">
        <f t="array" ref="D29">IF(MONTH(D28)&lt;&gt;5, "",
  IFERROR(
    _xlfn.TEXTJOIN(CHAR(10), TRUE,
      _xlfn._xlws.FILTER('Summary Info'!$AD$4:$AD$101,
        INT('Summary Info'!$AE$4:$AE$101) = D28
      )
    ),
    ""
  )
)</f>
        <v/>
      </c>
      <c r="E29" s="49" t="str" cm="1">
        <f t="array" ref="E29">IF(MONTH(E28)&lt;&gt;5, "",
  IFERROR(
    _xlfn.TEXTJOIN(CHAR(10), TRUE,
      _xlfn._xlws.FILTER('Summary Info'!$AD$4:$AD$101,
        INT('Summary Info'!$AE$4:$AE$101) = E28
      )
    ),
    ""
  )
)</f>
        <v/>
      </c>
      <c r="F29" s="49" t="str" cm="1">
        <f t="array" ref="F29">IF(MONTH(F28)&lt;&gt;5, "",
  IFERROR(
    _xlfn.TEXTJOIN(CHAR(10), TRUE,
      _xlfn._xlws.FILTER('Summary Info'!$AD$4:$AD$101,
        INT('Summary Info'!$AE$4:$AE$101) = F28
      )
    ),
    ""
  )
)</f>
        <v/>
      </c>
      <c r="G29" s="49" t="str" cm="1">
        <f t="array" ref="G29">IF(MONTH(G28)&lt;&gt;5, "",
  IFERROR(
    _xlfn.TEXTJOIN(CHAR(10), TRUE,
      _xlfn._xlws.FILTER('Summary Info'!$AD$4:$AD$101,
        INT('Summary Info'!$AE$4:$AE$101) = G28
      )
    ),
    ""
  )
)</f>
        <v/>
      </c>
      <c r="H29" s="49" t="str" cm="1">
        <f t="array" ref="H29">IF(MONTH(H28)&lt;&gt;5, "",
  IFERROR(
    _xlfn.TEXTJOIN(CHAR(10), TRUE,
      _xlfn._xlws.FILTER('Summary Info'!$AD$4:$AD$101,
        INT('Summary Info'!$AE$4:$AE$101) = H28
      )
    ),
    ""
  )
)</f>
        <v/>
      </c>
      <c r="I29" s="50"/>
      <c r="J29" s="49" t="str" cm="1">
        <f t="array" ref="J29">IF(MONTH(J28)&lt;&gt;6, "",
  IFERROR(
    _xlfn.TEXTJOIN(CHAR(10), TRUE,
      _xlfn._xlws.FILTER('Summary Info'!$AD$4:$AD$101,
        INT('Summary Info'!$AE$4:$AE$101) = J28
      )
    ),
    ""
  )
)</f>
        <v/>
      </c>
      <c r="K29" s="49" t="str" cm="1">
        <f t="array" ref="K29">IF(MONTH(K28)&lt;&gt;6, "",
  IFERROR(
    _xlfn.TEXTJOIN(CHAR(10), TRUE,
      _xlfn._xlws.FILTER('Summary Info'!$AD$4:$AD$101,
        INT('Summary Info'!$AE$4:$AE$101) = K28
      )
    ),
    ""
  )
)</f>
        <v/>
      </c>
      <c r="L29" s="49" t="str" cm="1">
        <f t="array" ref="L29">IF(MONTH(L28)&lt;&gt;6, "",
  IFERROR(
    _xlfn.TEXTJOIN(CHAR(10), TRUE,
      _xlfn._xlws.FILTER('Summary Info'!$AD$4:$AD$101,
        INT('Summary Info'!$AE$4:$AE$101) = L28
      )
    ),
    ""
  )
)</f>
        <v/>
      </c>
      <c r="M29" s="49" t="str" cm="1">
        <f t="array" ref="M29">IF(MONTH(M28)&lt;&gt;6, "",
  IFERROR(
    _xlfn.TEXTJOIN(CHAR(10), TRUE,
      _xlfn._xlws.FILTER('Summary Info'!$AD$4:$AD$101,
        INT('Summary Info'!$AE$4:$AE$101) = M28
      )
    ),
    ""
  )
)</f>
        <v/>
      </c>
      <c r="N29" s="49" t="str" cm="1">
        <f t="array" ref="N29">IF(MONTH(N28)&lt;&gt;6, "",
  IFERROR(
    _xlfn.TEXTJOIN(CHAR(10), TRUE,
      _xlfn._xlws.FILTER('Summary Info'!$AD$4:$AD$101,
        INT('Summary Info'!$AE$4:$AE$101) = N28
      )
    ),
    ""
  )
)</f>
        <v/>
      </c>
      <c r="O29" s="49" t="str" cm="1">
        <f t="array" ref="O29">IF(MONTH(O28)&lt;&gt;6, "",
  IFERROR(
    _xlfn.TEXTJOIN(CHAR(10), TRUE,
      _xlfn._xlws.FILTER('Summary Info'!$AD$4:$AD$101,
        INT('Summary Info'!$AE$4:$AE$101) = O28
      )
    ),
    ""
  )
)</f>
        <v/>
      </c>
      <c r="P29" s="49" t="str" cm="1">
        <f t="array" ref="P29">IF(MONTH(P28)&lt;&gt;6, "",
  IFERROR(
    _xlfn.TEXTJOIN(CHAR(10), TRUE,
      _xlfn._xlws.FILTER('Summary Info'!$AD$4:$AD$101,
        INT('Summary Info'!$AE$4:$AE$101) = P28
      )
    ),
    ""
  )
)</f>
        <v/>
      </c>
      <c r="Q29" s="50"/>
      <c r="R29" s="49" t="str" cm="1">
        <f t="array" ref="R29">IF(MONTH(R28)&lt;&gt;7, "",
  IFERROR(
    _xlfn.TEXTJOIN(CHAR(10), TRUE,
      _xlfn._xlws.FILTER('Summary Info'!$AD$4:$AD$101,
        INT('Summary Info'!$AE$4:$AE$101) = R28
      )
    ),
    ""
  )
)</f>
        <v/>
      </c>
      <c r="S29" s="49" t="str" cm="1">
        <f t="array" ref="S29">IF(MONTH(S28)&lt;&gt;7, "",
  IFERROR(
    _xlfn.TEXTJOIN(CHAR(10), TRUE,
      _xlfn._xlws.FILTER('Summary Info'!$AD$4:$AD$101,
        INT('Summary Info'!$AE$4:$AE$101) = S28
      )
    ),
    ""
  )
)</f>
        <v/>
      </c>
      <c r="T29" s="49" t="str" cm="1">
        <f t="array" ref="T29">IF(MONTH(T28)&lt;&gt;7, "",
  IFERROR(
    _xlfn.TEXTJOIN(CHAR(10), TRUE,
      _xlfn._xlws.FILTER('Summary Info'!$AD$4:$AD$101,
        INT('Summary Info'!$AE$4:$AE$101) = T28
      )
    ),
    ""
  )
)</f>
        <v/>
      </c>
      <c r="U29" s="49" t="str" cm="1">
        <f t="array" ref="U29">IF(MONTH(U28)&lt;&gt;7, "",
  IFERROR(
    _xlfn.TEXTJOIN(CHAR(10), TRUE,
      _xlfn._xlws.FILTER('Summary Info'!$AD$4:$AD$101,
        INT('Summary Info'!$AE$4:$AE$101) = U28
      )
    ),
    ""
  )
)</f>
        <v/>
      </c>
      <c r="V29" s="49" t="str" cm="1">
        <f t="array" ref="V29">IF(MONTH(V28)&lt;&gt;7, "",
  IFERROR(
    _xlfn.TEXTJOIN(CHAR(10), TRUE,
      _xlfn._xlws.FILTER('Summary Info'!$AD$4:$AD$101,
        INT('Summary Info'!$AE$4:$AE$101) = V28
      )
    ),
    ""
  )
)</f>
        <v/>
      </c>
      <c r="W29" s="49" t="str" cm="1">
        <f t="array" ref="W29">IF(MONTH(W28)&lt;&gt;7, "",
  IFERROR(
    _xlfn.TEXTJOIN(CHAR(10), TRUE,
      _xlfn._xlws.FILTER('Summary Info'!$AD$4:$AD$101,
        INT('Summary Info'!$AE$4:$AE$101) = W28
      )
    ),
    ""
  )
)</f>
        <v/>
      </c>
      <c r="X29" s="49" t="str" cm="1">
        <f t="array" ref="X29">IF(MONTH(X28)&lt;&gt;7, "",
  IFERROR(
    _xlfn.TEXTJOIN(CHAR(10), TRUE,
      _xlfn._xlws.FILTER('Summary Info'!$AD$4:$AD$101,
        INT('Summary Info'!$AE$4:$AE$101) = X28
      )
    ),
    ""
  )
)</f>
        <v/>
      </c>
      <c r="Y29" s="50"/>
      <c r="Z29" s="49" t="str" cm="1">
        <f t="array" ref="Z29">IF(MONTH(Z28)&lt;&gt;8, "",
  IFERROR(
    _xlfn.TEXTJOIN(CHAR(10), TRUE,
      _xlfn._xlws.FILTER('Summary Info'!$AD$4:$AD$101,
        INT('Summary Info'!$AE$4:$AE$101) = Z28
      )
    ),
    ""
  )
)</f>
        <v/>
      </c>
      <c r="AA29" s="49" t="str" cm="1">
        <f t="array" ref="AA29">IF(MONTH(AA28)&lt;&gt;8, "",
  IFERROR(
    _xlfn.TEXTJOIN(CHAR(10), TRUE,
      _xlfn._xlws.FILTER('Summary Info'!$AD$4:$AD$101,
        INT('Summary Info'!$AE$4:$AE$101) = AA28
      )
    ),
    ""
  )
)</f>
        <v/>
      </c>
      <c r="AB29" s="49" t="str" cm="1">
        <f t="array" ref="AB29">IF(MONTH(AB28)&lt;&gt;8, "",
  IFERROR(
    _xlfn.TEXTJOIN(CHAR(10), TRUE,
      _xlfn._xlws.FILTER('Summary Info'!$AD$4:$AD$101,
        INT('Summary Info'!$AE$4:$AE$101) = AB28
      )
    ),
    ""
  )
)</f>
        <v/>
      </c>
      <c r="AC29" s="49" t="str" cm="1">
        <f t="array" ref="AC29">IF(MONTH(AC28)&lt;&gt;8, "",
  IFERROR(
    _xlfn.TEXTJOIN(CHAR(10), TRUE,
      _xlfn._xlws.FILTER('Summary Info'!$AD$4:$AD$101,
        INT('Summary Info'!$AE$4:$AE$101) = AC28
      )
    ),
    ""
  )
)</f>
        <v/>
      </c>
      <c r="AD29" s="49" t="str" cm="1">
        <f t="array" ref="AD29">IF(MONTH(AD28)&lt;&gt;8, "",
  IFERROR(
    _xlfn.TEXTJOIN(CHAR(10), TRUE,
      _xlfn._xlws.FILTER('Summary Info'!$AD$4:$AD$101,
        INT('Summary Info'!$AE$4:$AE$101) = AD28
      )
    ),
    ""
  )
)</f>
        <v/>
      </c>
      <c r="AE29" s="49" t="str" cm="1">
        <f t="array" ref="AE29">IF(MONTH(AE28)&lt;&gt;8, "",
  IFERROR(
    _xlfn.TEXTJOIN(CHAR(10), TRUE,
      _xlfn._xlws.FILTER('Summary Info'!$AD$4:$AD$101,
        INT('Summary Info'!$AE$4:$AE$101) = AE28
      )
    ),
    ""
  )
)</f>
        <v/>
      </c>
      <c r="AF29" s="49" t="str" cm="1">
        <f t="array" ref="AF29">IF(MONTH(AF28)&lt;&gt;8, "",
  IFERROR(
    _xlfn.TEXTJOIN(CHAR(10), TRUE,
      _xlfn._xlws.FILTER('Summary Info'!$AD$4:$AD$101,
        INT('Summary Info'!$AE$4:$AE$101) = AF28
      )
    ),
    ""
  )
)</f>
        <v/>
      </c>
    </row>
    <row r="30" spans="2:32" x14ac:dyDescent="0.3">
      <c r="B30" s="28" cm="1">
        <f t="array" ref="B30:H30">_xlfn.SEQUENCE(1,7, DATEVALUE(B20&amp;$AA$3) -WEEKDAY( DATEVALUE(B20&amp;$AA$3) ) +29)</f>
        <v>45802</v>
      </c>
      <c r="C30" s="28">
        <v>45803</v>
      </c>
      <c r="D30" s="28">
        <v>45804</v>
      </c>
      <c r="E30" s="28">
        <v>45805</v>
      </c>
      <c r="F30" s="28">
        <v>45806</v>
      </c>
      <c r="G30" s="28">
        <v>45807</v>
      </c>
      <c r="H30" s="28">
        <v>45808</v>
      </c>
      <c r="J30" s="28" cm="1">
        <f t="array" ref="J30:P30">_xlfn.SEQUENCE(1,7, DATEVALUE(J20&amp;$AA$3) -WEEKDAY( DATEVALUE(J20&amp;$AA$3) ) +29)</f>
        <v>45837</v>
      </c>
      <c r="K30" s="28">
        <v>45838</v>
      </c>
      <c r="L30" s="28">
        <v>45839</v>
      </c>
      <c r="M30" s="28">
        <v>45840</v>
      </c>
      <c r="N30" s="28">
        <v>45841</v>
      </c>
      <c r="O30" s="28">
        <v>45842</v>
      </c>
      <c r="P30" s="28">
        <v>45843</v>
      </c>
      <c r="R30" s="28" cm="1">
        <f t="array" ref="R30:X30">_xlfn.SEQUENCE(1,7, DATEVALUE(R20&amp;$AA$3) -WEEKDAY( DATEVALUE(R20&amp;$AA$3) ) +29)</f>
        <v>45865</v>
      </c>
      <c r="S30" s="28">
        <v>45866</v>
      </c>
      <c r="T30" s="28">
        <v>45867</v>
      </c>
      <c r="U30" s="28">
        <v>45868</v>
      </c>
      <c r="V30" s="28">
        <v>45869</v>
      </c>
      <c r="W30" s="28">
        <v>45870</v>
      </c>
      <c r="X30" s="28">
        <v>45871</v>
      </c>
      <c r="Z30" s="28" cm="1">
        <f t="array" ref="Z30:AF30">_xlfn.SEQUENCE(1,7, DATEVALUE(Z20&amp;$AA$3) -WEEKDAY( DATEVALUE(Z20&amp;$AA$3) ) +29)</f>
        <v>45893</v>
      </c>
      <c r="AA30" s="28">
        <v>45894</v>
      </c>
      <c r="AB30" s="28">
        <v>45895</v>
      </c>
      <c r="AC30" s="28">
        <v>45896</v>
      </c>
      <c r="AD30" s="28">
        <v>45897</v>
      </c>
      <c r="AE30" s="28">
        <v>45898</v>
      </c>
      <c r="AF30" s="28">
        <v>45899</v>
      </c>
    </row>
    <row r="31" spans="2:32" ht="49.95" customHeight="1" x14ac:dyDescent="0.3">
      <c r="B31" s="49" t="str" cm="1">
        <f t="array" ref="B31">IF(MONTH(B30)&lt;&gt;5, "",
  IFERROR(
    _xlfn.TEXTJOIN(CHAR(10), TRUE,
      _xlfn._xlws.FILTER('Summary Info'!$AD$4:$AD$101,
        INT('Summary Info'!$AE$4:$AE$101) = B30
      )
    ),
    ""
  )
)</f>
        <v/>
      </c>
      <c r="C31" s="49" t="str" cm="1">
        <f t="array" ref="C31">IF(MONTH(C30)&lt;&gt;5, "",
  IFERROR(
    _xlfn.TEXTJOIN(CHAR(10), TRUE,
      _xlfn._xlws.FILTER('Summary Info'!$AD$4:$AD$101,
        INT('Summary Info'!$AE$4:$AE$101) = C30
      )
    ),
    ""
  )
)</f>
        <v/>
      </c>
      <c r="D31" s="49" t="str" cm="1">
        <f t="array" ref="D31">IF(MONTH(D30)&lt;&gt;5, "",
  IFERROR(
    _xlfn.TEXTJOIN(CHAR(10), TRUE,
      _xlfn._xlws.FILTER('Summary Info'!$AD$4:$AD$101,
        INT('Summary Info'!$AE$4:$AE$101) = D30
      )
    ),
    ""
  )
)</f>
        <v/>
      </c>
      <c r="E31" s="49" t="str" cm="1">
        <f t="array" ref="E31">IF(MONTH(E30)&lt;&gt;5, "",
  IFERROR(
    _xlfn.TEXTJOIN(CHAR(10), TRUE,
      _xlfn._xlws.FILTER('Summary Info'!$AD$4:$AD$101,
        INT('Summary Info'!$AE$4:$AE$101) = E30
      )
    ),
    ""
  )
)</f>
        <v/>
      </c>
      <c r="F31" s="49" t="str" cm="1">
        <f t="array" ref="F31">IF(MONTH(F30)&lt;&gt;5, "",
  IFERROR(
    _xlfn.TEXTJOIN(CHAR(10), TRUE,
      _xlfn._xlws.FILTER('Summary Info'!$AD$4:$AD$101,
        INT('Summary Info'!$AE$4:$AE$101) = F30
      )
    ),
    ""
  )
)</f>
        <v/>
      </c>
      <c r="G31" s="49" t="str" cm="1">
        <f t="array" ref="G31">IF(MONTH(G30)&lt;&gt;5, "",
  IFERROR(
    _xlfn.TEXTJOIN(CHAR(10), TRUE,
      _xlfn._xlws.FILTER('Summary Info'!$AD$4:$AD$101,
        INT('Summary Info'!$AE$4:$AE$101) = G30
      )
    ),
    ""
  )
)</f>
        <v/>
      </c>
      <c r="H31" s="49" t="str" cm="1">
        <f t="array" ref="H31">IF(MONTH(H30)&lt;&gt;5, "",
  IFERROR(
    _xlfn.TEXTJOIN(CHAR(10), TRUE,
      _xlfn._xlws.FILTER('Summary Info'!$AD$4:$AD$101,
        INT('Summary Info'!$AE$4:$AE$101) = H30
      )
    ),
    ""
  )
)</f>
        <v/>
      </c>
      <c r="I31" s="50"/>
      <c r="J31" s="49" t="str" cm="1">
        <f t="array" ref="J31">IF(MONTH(J30)&lt;&gt;6, "",
  IFERROR(
    _xlfn.TEXTJOIN(CHAR(10), TRUE,
      _xlfn._xlws.FILTER('Summary Info'!$AD$4:$AD$101,
        INT('Summary Info'!$AE$4:$AE$101) = J30
      )
    ),
    ""
  )
)</f>
        <v/>
      </c>
      <c r="K31" s="49" t="str" cm="1">
        <f t="array" ref="K31">IF(MONTH(K30)&lt;&gt;6, "",
  IFERROR(
    _xlfn.TEXTJOIN(CHAR(10), TRUE,
      _xlfn._xlws.FILTER('Summary Info'!$AD$4:$AD$101,
        INT('Summary Info'!$AE$4:$AE$101) = K30
      )
    ),
    ""
  )
)</f>
        <v/>
      </c>
      <c r="L31" s="49" t="str" cm="1">
        <f t="array" ref="L31">IF(MONTH(L30)&lt;&gt;6, "",
  IFERROR(
    _xlfn.TEXTJOIN(CHAR(10), TRUE,
      _xlfn._xlws.FILTER('Summary Info'!$AD$4:$AD$101,
        INT('Summary Info'!$AE$4:$AE$101) = L30
      )
    ),
    ""
  )
)</f>
        <v/>
      </c>
      <c r="M31" s="49" t="str" cm="1">
        <f t="array" ref="M31">IF(MONTH(M30)&lt;&gt;6, "",
  IFERROR(
    _xlfn.TEXTJOIN(CHAR(10), TRUE,
      _xlfn._xlws.FILTER('Summary Info'!$AD$4:$AD$101,
        INT('Summary Info'!$AE$4:$AE$101) = M30
      )
    ),
    ""
  )
)</f>
        <v/>
      </c>
      <c r="N31" s="49" t="str" cm="1">
        <f t="array" ref="N31">IF(MONTH(N30)&lt;&gt;6, "",
  IFERROR(
    _xlfn.TEXTJOIN(CHAR(10), TRUE,
      _xlfn._xlws.FILTER('Summary Info'!$AD$4:$AD$101,
        INT('Summary Info'!$AE$4:$AE$101) = N30
      )
    ),
    ""
  )
)</f>
        <v/>
      </c>
      <c r="O31" s="49" t="str" cm="1">
        <f t="array" ref="O31">IF(MONTH(O30)&lt;&gt;6, "",
  IFERROR(
    _xlfn.TEXTJOIN(CHAR(10), TRUE,
      _xlfn._xlws.FILTER('Summary Info'!$AD$4:$AD$101,
        INT('Summary Info'!$AE$4:$AE$101) = O30
      )
    ),
    ""
  )
)</f>
        <v/>
      </c>
      <c r="P31" s="49" t="str" cm="1">
        <f t="array" ref="P31">IF(MONTH(P30)&lt;&gt;6, "",
  IFERROR(
    _xlfn.TEXTJOIN(CHAR(10), TRUE,
      _xlfn._xlws.FILTER('Summary Info'!$AD$4:$AD$101,
        INT('Summary Info'!$AE$4:$AE$101) = P30
      )
    ),
    ""
  )
)</f>
        <v/>
      </c>
      <c r="Q31" s="50"/>
      <c r="R31" s="49" t="str" cm="1">
        <f t="array" ref="R31">IF(MONTH(R30)&lt;&gt;7, "",
  IFERROR(
    _xlfn.TEXTJOIN(CHAR(10), TRUE,
      _xlfn._xlws.FILTER('Summary Info'!$AD$4:$AD$101,
        INT('Summary Info'!$AE$4:$AE$101) = R30
      )
    ),
    ""
  )
)</f>
        <v/>
      </c>
      <c r="S31" s="49" t="str" cm="1">
        <f t="array" ref="S31">IF(MONTH(S30)&lt;&gt;7, "",
  IFERROR(
    _xlfn.TEXTJOIN(CHAR(10), TRUE,
      _xlfn._xlws.FILTER('Summary Info'!$AD$4:$AD$101,
        INT('Summary Info'!$AE$4:$AE$101) = S30
      )
    ),
    ""
  )
)</f>
        <v/>
      </c>
      <c r="T31" s="49" t="str" cm="1">
        <f t="array" ref="T31">IF(MONTH(T30)&lt;&gt;7, "",
  IFERROR(
    _xlfn.TEXTJOIN(CHAR(10), TRUE,
      _xlfn._xlws.FILTER('Summary Info'!$AD$4:$AD$101,
        INT('Summary Info'!$AE$4:$AE$101) = T30
      )
    ),
    ""
  )
)</f>
        <v/>
      </c>
      <c r="U31" s="49" t="str" cm="1">
        <f t="array" ref="U31">IF(MONTH(U30)&lt;&gt;7, "",
  IFERROR(
    _xlfn.TEXTJOIN(CHAR(10), TRUE,
      _xlfn._xlws.FILTER('Summary Info'!$AD$4:$AD$101,
        INT('Summary Info'!$AE$4:$AE$101) = U30
      )
    ),
    ""
  )
)</f>
        <v/>
      </c>
      <c r="V31" s="49" t="str" cm="1">
        <f t="array" ref="V31">IF(MONTH(V30)&lt;&gt;7, "",
  IFERROR(
    _xlfn.TEXTJOIN(CHAR(10), TRUE,
      _xlfn._xlws.FILTER('Summary Info'!$AD$4:$AD$101,
        INT('Summary Info'!$AE$4:$AE$101) = V30
      )
    ),
    ""
  )
)</f>
        <v/>
      </c>
      <c r="W31" s="49" t="str" cm="1">
        <f t="array" ref="W31">IF(MONTH(W30)&lt;&gt;7, "",
  IFERROR(
    _xlfn.TEXTJOIN(CHAR(10), TRUE,
      _xlfn._xlws.FILTER('Summary Info'!$AD$4:$AD$101,
        INT('Summary Info'!$AE$4:$AE$101) = W30
      )
    ),
    ""
  )
)</f>
        <v/>
      </c>
      <c r="X31" s="49" t="str" cm="1">
        <f t="array" ref="X31">IF(MONTH(X30)&lt;&gt;7, "",
  IFERROR(
    _xlfn.TEXTJOIN(CHAR(10), TRUE,
      _xlfn._xlws.FILTER('Summary Info'!$AD$4:$AD$101,
        INT('Summary Info'!$AE$4:$AE$101) = X30
      )
    ),
    ""
  )
)</f>
        <v/>
      </c>
      <c r="Y31" s="50"/>
      <c r="Z31" s="49" t="str" cm="1">
        <f t="array" ref="Z31">IF(MONTH(Z30)&lt;&gt;8, "",
  IFERROR(
    _xlfn.TEXTJOIN(CHAR(10), TRUE,
      _xlfn._xlws.FILTER('Summary Info'!$AD$4:$AD$101,
        INT('Summary Info'!$AE$4:$AE$101) = Z30
      )
    ),
    ""
  )
)</f>
        <v/>
      </c>
      <c r="AA31" s="49" t="str" cm="1">
        <f t="array" ref="AA31">IF(MONTH(AA30)&lt;&gt;8, "",
  IFERROR(
    _xlfn.TEXTJOIN(CHAR(10), TRUE,
      _xlfn._xlws.FILTER('Summary Info'!$AD$4:$AD$101,
        INT('Summary Info'!$AE$4:$AE$101) = AA30
      )
    ),
    ""
  )
)</f>
        <v/>
      </c>
      <c r="AB31" s="49" t="str" cm="1">
        <f t="array" ref="AB31">IF(MONTH(AB30)&lt;&gt;8, "",
  IFERROR(
    _xlfn.TEXTJOIN(CHAR(10), TRUE,
      _xlfn._xlws.FILTER('Summary Info'!$AD$4:$AD$101,
        INT('Summary Info'!$AE$4:$AE$101) = AB30
      )
    ),
    ""
  )
)</f>
        <v/>
      </c>
      <c r="AC31" s="49" t="str" cm="1">
        <f t="array" ref="AC31">IF(MONTH(AC30)&lt;&gt;8, "",
  IFERROR(
    _xlfn.TEXTJOIN(CHAR(10), TRUE,
      _xlfn._xlws.FILTER('Summary Info'!$AD$4:$AD$101,
        INT('Summary Info'!$AE$4:$AE$101) = AC30
      )
    ),
    ""
  )
)</f>
        <v/>
      </c>
      <c r="AD31" s="49" t="str" cm="1">
        <f t="array" ref="AD31">IF(MONTH(AD30)&lt;&gt;8, "",
  IFERROR(
    _xlfn.TEXTJOIN(CHAR(10), TRUE,
      _xlfn._xlws.FILTER('Summary Info'!$AD$4:$AD$101,
        INT('Summary Info'!$AE$4:$AE$101) = AD30
      )
    ),
    ""
  )
)</f>
        <v/>
      </c>
      <c r="AE31" s="49" t="str" cm="1">
        <f t="array" ref="AE31">IF(MONTH(AE30)&lt;&gt;8, "",
  IFERROR(
    _xlfn.TEXTJOIN(CHAR(10), TRUE,
      _xlfn._xlws.FILTER('Summary Info'!$AD$4:$AD$101,
        INT('Summary Info'!$AE$4:$AE$101) = AE30
      )
    ),
    ""
  )
)</f>
        <v/>
      </c>
      <c r="AF31" s="49" t="str" cm="1">
        <f t="array" ref="AF31">IF(MONTH(AF30)&lt;&gt;8, "",
  IFERROR(
    _xlfn.TEXTJOIN(CHAR(10), TRUE,
      _xlfn._xlws.FILTER('Summary Info'!$AD$4:$AD$101,
        INT('Summary Info'!$AE$4:$AE$101) = AF30
      )
    ),
    ""
  )
)</f>
        <v/>
      </c>
    </row>
    <row r="32" spans="2:32" x14ac:dyDescent="0.3">
      <c r="B32" s="28" cm="1">
        <f t="array" ref="B32:H32">_xlfn.SEQUENCE(1,7, DATEVALUE(B20&amp;$AA$3) -WEEKDAY( DATEVALUE(B20&amp;$AA$3) ) +36)</f>
        <v>45809</v>
      </c>
      <c r="C32" s="28">
        <v>45810</v>
      </c>
      <c r="D32" s="28">
        <v>45811</v>
      </c>
      <c r="E32" s="28">
        <v>45812</v>
      </c>
      <c r="F32" s="28">
        <v>45813</v>
      </c>
      <c r="G32" s="28">
        <v>45814</v>
      </c>
      <c r="H32" s="28">
        <v>45815</v>
      </c>
      <c r="I32" s="44"/>
      <c r="J32" s="28" cm="1">
        <f t="array" ref="J32:P32">_xlfn.SEQUENCE(1,7, DATEVALUE(J20&amp;$AA$3) -WEEKDAY( DATEVALUE(J20&amp;$AA$3) ) +36)</f>
        <v>45844</v>
      </c>
      <c r="K32" s="28">
        <v>45845</v>
      </c>
      <c r="L32" s="28">
        <v>45846</v>
      </c>
      <c r="M32" s="28">
        <v>45847</v>
      </c>
      <c r="N32" s="28">
        <v>45848</v>
      </c>
      <c r="O32" s="28">
        <v>45849</v>
      </c>
      <c r="P32" s="28">
        <v>45850</v>
      </c>
      <c r="Q32" s="44"/>
      <c r="R32" s="28" cm="1">
        <f t="array" ref="R32:X32">_xlfn.SEQUENCE(1,7, DATEVALUE(R20&amp;$AA$3) -WEEKDAY( DATEVALUE(R20&amp;$AA$3) ) +36)</f>
        <v>45872</v>
      </c>
      <c r="S32" s="28">
        <v>45873</v>
      </c>
      <c r="T32" s="28">
        <v>45874</v>
      </c>
      <c r="U32" s="28">
        <v>45875</v>
      </c>
      <c r="V32" s="28">
        <v>45876</v>
      </c>
      <c r="W32" s="28">
        <v>45877</v>
      </c>
      <c r="X32" s="28">
        <v>45878</v>
      </c>
      <c r="Y32" s="44"/>
      <c r="Z32" s="28" cm="1">
        <f t="array" ref="Z32:AF32">_xlfn.SEQUENCE(1,7, DATEVALUE(Z20&amp;$AA$3) -WEEKDAY( DATEVALUE(Z20&amp;$AA$3) ) +36)</f>
        <v>45900</v>
      </c>
      <c r="AA32" s="28">
        <v>45901</v>
      </c>
      <c r="AB32" s="28">
        <v>45902</v>
      </c>
      <c r="AC32" s="28">
        <v>45903</v>
      </c>
      <c r="AD32" s="28">
        <v>45904</v>
      </c>
      <c r="AE32" s="28">
        <v>45905</v>
      </c>
      <c r="AF32" s="28">
        <v>45906</v>
      </c>
    </row>
    <row r="33" spans="2:32" ht="49.95" customHeight="1" x14ac:dyDescent="0.3">
      <c r="B33" s="49" t="str" cm="1">
        <f t="array" ref="B33">IF(MONTH(B32)&lt;&gt;5, "",
  IFERROR(
    _xlfn.TEXTJOIN(CHAR(10), TRUE,
      _xlfn._xlws.FILTER('Summary Info'!$AD$4:$AD$101,
        INT('Summary Info'!$AE$4:$AE$101) = B32
      )
    ),
    ""
  )
)</f>
        <v/>
      </c>
      <c r="C33" s="49" t="str" cm="1">
        <f t="array" ref="C33">IF(MONTH(C32)&lt;&gt;5, "",
  IFERROR(
    _xlfn.TEXTJOIN(CHAR(10), TRUE,
      _xlfn._xlws.FILTER('Summary Info'!$AD$4:$AD$101,
        INT('Summary Info'!$AE$4:$AE$101) = C32
      )
    ),
    ""
  )
)</f>
        <v/>
      </c>
      <c r="D33" s="49" t="str" cm="1">
        <f t="array" ref="D33">IF(MONTH(D32)&lt;&gt;5, "",
  IFERROR(
    _xlfn.TEXTJOIN(CHAR(10), TRUE,
      _xlfn._xlws.FILTER('Summary Info'!$AD$4:$AD$101,
        INT('Summary Info'!$AE$4:$AE$101) = D32
      )
    ),
    ""
  )
)</f>
        <v/>
      </c>
      <c r="E33" s="49" t="str" cm="1">
        <f t="array" ref="E33">IF(MONTH(E32)&lt;&gt;5, "",
  IFERROR(
    _xlfn.TEXTJOIN(CHAR(10), TRUE,
      _xlfn._xlws.FILTER('Summary Info'!$AD$4:$AD$101,
        INT('Summary Info'!$AE$4:$AE$101) = E32
      )
    ),
    ""
  )
)</f>
        <v/>
      </c>
      <c r="F33" s="49" t="str" cm="1">
        <f t="array" ref="F33">IF(MONTH(F32)&lt;&gt;5, "",
  IFERROR(
    _xlfn.TEXTJOIN(CHAR(10), TRUE,
      _xlfn._xlws.FILTER('Summary Info'!$AD$4:$AD$101,
        INT('Summary Info'!$AE$4:$AE$101) = F32
      )
    ),
    ""
  )
)</f>
        <v/>
      </c>
      <c r="G33" s="49" t="str" cm="1">
        <f t="array" ref="G33">IF(MONTH(G32)&lt;&gt;5, "",
  IFERROR(
    _xlfn.TEXTJOIN(CHAR(10), TRUE,
      _xlfn._xlws.FILTER('Summary Info'!$AD$4:$AD$101,
        INT('Summary Info'!$AE$4:$AE$101) = G32
      )
    ),
    ""
  )
)</f>
        <v/>
      </c>
      <c r="H33" s="49" t="str" cm="1">
        <f t="array" ref="H33">IF(MONTH(H32)&lt;&gt;5, "",
  IFERROR(
    _xlfn.TEXTJOIN(CHAR(10), TRUE,
      _xlfn._xlws.FILTER('Summary Info'!$AD$4:$AD$101,
        INT('Summary Info'!$AE$4:$AE$101) = H32
      )
    ),
    ""
  )
)</f>
        <v/>
      </c>
      <c r="I33" s="50"/>
      <c r="J33" s="49" t="str" cm="1">
        <f t="array" ref="J33">IF(MONTH(J32)&lt;&gt;6, "",
  IFERROR(
    _xlfn.TEXTJOIN(CHAR(10), TRUE,
      _xlfn._xlws.FILTER('Summary Info'!$AD$4:$AD$101,
        INT('Summary Info'!$AE$4:$AE$101) = J32
      )
    ),
    ""
  )
)</f>
        <v/>
      </c>
      <c r="K33" s="49" t="str" cm="1">
        <f t="array" ref="K33">IF(MONTH(K32)&lt;&gt;6, "",
  IFERROR(
    _xlfn.TEXTJOIN(CHAR(10), TRUE,
      _xlfn._xlws.FILTER('Summary Info'!$AD$4:$AD$101,
        INT('Summary Info'!$AE$4:$AE$101) = K32
      )
    ),
    ""
  )
)</f>
        <v/>
      </c>
      <c r="L33" s="49" t="str" cm="1">
        <f t="array" ref="L33">IF(MONTH(L32)&lt;&gt;6, "",
  IFERROR(
    _xlfn.TEXTJOIN(CHAR(10), TRUE,
      _xlfn._xlws.FILTER('Summary Info'!$AD$4:$AD$101,
        INT('Summary Info'!$AE$4:$AE$101) = L32
      )
    ),
    ""
  )
)</f>
        <v/>
      </c>
      <c r="M33" s="49" t="str" cm="1">
        <f t="array" ref="M33">IF(MONTH(M32)&lt;&gt;6, "",
  IFERROR(
    _xlfn.TEXTJOIN(CHAR(10), TRUE,
      _xlfn._xlws.FILTER('Summary Info'!$AD$4:$AD$101,
        INT('Summary Info'!$AE$4:$AE$101) = M32
      )
    ),
    ""
  )
)</f>
        <v/>
      </c>
      <c r="N33" s="49" t="str" cm="1">
        <f t="array" ref="N33">IF(MONTH(N32)&lt;&gt;6, "",
  IFERROR(
    _xlfn.TEXTJOIN(CHAR(10), TRUE,
      _xlfn._xlws.FILTER('Summary Info'!$AD$4:$AD$101,
        INT('Summary Info'!$AE$4:$AE$101) = N32
      )
    ),
    ""
  )
)</f>
        <v/>
      </c>
      <c r="O33" s="49" t="str" cm="1">
        <f t="array" ref="O33">IF(MONTH(O32)&lt;&gt;6, "",
  IFERROR(
    _xlfn.TEXTJOIN(CHAR(10), TRUE,
      _xlfn._xlws.FILTER('Summary Info'!$AD$4:$AD$101,
        INT('Summary Info'!$AE$4:$AE$101) = O32
      )
    ),
    ""
  )
)</f>
        <v/>
      </c>
      <c r="P33" s="49" t="str" cm="1">
        <f t="array" ref="P33">IF(MONTH(P32)&lt;&gt;6, "",
  IFERROR(
    _xlfn.TEXTJOIN(CHAR(10), TRUE,
      _xlfn._xlws.FILTER('Summary Info'!$AD$4:$AD$101,
        INT('Summary Info'!$AE$4:$AE$101) = P32
      )
    ),
    ""
  )
)</f>
        <v/>
      </c>
      <c r="Q33" s="50"/>
      <c r="R33" s="49" t="str" cm="1">
        <f t="array" ref="R33">IF(MONTH(R32)&lt;&gt;7, "",
  IFERROR(
    _xlfn.TEXTJOIN(CHAR(10), TRUE,
      _xlfn._xlws.FILTER('Summary Info'!$AD$4:$AD$101,
        INT('Summary Info'!$AE$4:$AE$101) = R32
      )
    ),
    ""
  )
)</f>
        <v/>
      </c>
      <c r="S33" s="49" t="str" cm="1">
        <f t="array" ref="S33">IF(MONTH(S32)&lt;&gt;7, "",
  IFERROR(
    _xlfn.TEXTJOIN(CHAR(10), TRUE,
      _xlfn._xlws.FILTER('Summary Info'!$AD$4:$AD$101,
        INT('Summary Info'!$AE$4:$AE$101) = S32
      )
    ),
    ""
  )
)</f>
        <v/>
      </c>
      <c r="T33" s="49" t="str" cm="1">
        <f t="array" ref="T33">IF(MONTH(T32)&lt;&gt;7, "",
  IFERROR(
    _xlfn.TEXTJOIN(CHAR(10), TRUE,
      _xlfn._xlws.FILTER('Summary Info'!$AD$4:$AD$101,
        INT('Summary Info'!$AE$4:$AE$101) = T32
      )
    ),
    ""
  )
)</f>
        <v/>
      </c>
      <c r="U33" s="49" t="str" cm="1">
        <f t="array" ref="U33">IF(MONTH(U32)&lt;&gt;7, "",
  IFERROR(
    _xlfn.TEXTJOIN(CHAR(10), TRUE,
      _xlfn._xlws.FILTER('Summary Info'!$AD$4:$AD$101,
        INT('Summary Info'!$AE$4:$AE$101) = U32
      )
    ),
    ""
  )
)</f>
        <v/>
      </c>
      <c r="V33" s="49" t="str" cm="1">
        <f t="array" ref="V33">IF(MONTH(V32)&lt;&gt;7, "",
  IFERROR(
    _xlfn.TEXTJOIN(CHAR(10), TRUE,
      _xlfn._xlws.FILTER('Summary Info'!$AD$4:$AD$101,
        INT('Summary Info'!$AE$4:$AE$101) = V32
      )
    ),
    ""
  )
)</f>
        <v/>
      </c>
      <c r="W33" s="49" t="str" cm="1">
        <f t="array" ref="W33">IF(MONTH(W32)&lt;&gt;7, "",
  IFERROR(
    _xlfn.TEXTJOIN(CHAR(10), TRUE,
      _xlfn._xlws.FILTER('Summary Info'!$AD$4:$AD$101,
        INT('Summary Info'!$AE$4:$AE$101) = W32
      )
    ),
    ""
  )
)</f>
        <v/>
      </c>
      <c r="X33" s="49" t="str" cm="1">
        <f t="array" ref="X33">IF(MONTH(X32)&lt;&gt;7, "",
  IFERROR(
    _xlfn.TEXTJOIN(CHAR(10), TRUE,
      _xlfn._xlws.FILTER('Summary Info'!$AD$4:$AD$101,
        INT('Summary Info'!$AE$4:$AE$101) = X32
      )
    ),
    ""
  )
)</f>
        <v/>
      </c>
      <c r="Y33" s="50"/>
      <c r="Z33" s="49" t="str" cm="1">
        <f t="array" ref="Z33">IF(MONTH(Z32)&lt;&gt;8, "",
  IFERROR(
    _xlfn.TEXTJOIN(CHAR(10), TRUE,
      _xlfn._xlws.FILTER('Summary Info'!$AD$4:$AD$101,
        INT('Summary Info'!$AE$4:$AE$101) = Z32
      )
    ),
    ""
  )
)</f>
        <v/>
      </c>
      <c r="AA33" s="49" t="str" cm="1">
        <f t="array" ref="AA33">IF(MONTH(AA32)&lt;&gt;8, "",
  IFERROR(
    _xlfn.TEXTJOIN(CHAR(10), TRUE,
      _xlfn._xlws.FILTER('Summary Info'!$AD$4:$AD$101,
        INT('Summary Info'!$AE$4:$AE$101) = AA32
      )
    ),
    ""
  )
)</f>
        <v/>
      </c>
      <c r="AB33" s="49" t="str" cm="1">
        <f t="array" ref="AB33">IF(MONTH(AB32)&lt;&gt;8, "",
  IFERROR(
    _xlfn.TEXTJOIN(CHAR(10), TRUE,
      _xlfn._xlws.FILTER('Summary Info'!$AD$4:$AD$101,
        INT('Summary Info'!$AE$4:$AE$101) = AB32
      )
    ),
    ""
  )
)</f>
        <v/>
      </c>
      <c r="AC33" s="49" t="str" cm="1">
        <f t="array" ref="AC33">IF(MONTH(AC32)&lt;&gt;8, "",
  IFERROR(
    _xlfn.TEXTJOIN(CHAR(10), TRUE,
      _xlfn._xlws.FILTER('Summary Info'!$AD$4:$AD$101,
        INT('Summary Info'!$AE$4:$AE$101) = AC32
      )
    ),
    ""
  )
)</f>
        <v/>
      </c>
      <c r="AD33" s="49" t="str" cm="1">
        <f t="array" ref="AD33">IF(MONTH(AD32)&lt;&gt;8, "",
  IFERROR(
    _xlfn.TEXTJOIN(CHAR(10), TRUE,
      _xlfn._xlws.FILTER('Summary Info'!$AD$4:$AD$101,
        INT('Summary Info'!$AE$4:$AE$101) = AD32
      )
    ),
    ""
  )
)</f>
        <v/>
      </c>
      <c r="AE33" s="49" t="str" cm="1">
        <f t="array" ref="AE33">IF(MONTH(AE32)&lt;&gt;8, "",
  IFERROR(
    _xlfn.TEXTJOIN(CHAR(10), TRUE,
      _xlfn._xlws.FILTER('Summary Info'!$AD$4:$AD$101,
        INT('Summary Info'!$AE$4:$AE$101) = AE32
      )
    ),
    ""
  )
)</f>
        <v/>
      </c>
      <c r="AF33" s="49" t="str" cm="1">
        <f t="array" ref="AF33">IF(MONTH(AF32)&lt;&gt;8, "",
  IFERROR(
    _xlfn.TEXTJOIN(CHAR(10), TRUE,
      _xlfn._xlws.FILTER('Summary Info'!$AD$4:$AD$101,
        INT('Summary Info'!$AE$4:$AE$101) = AF32
      )
    ),
    ""
  )
)</f>
        <v/>
      </c>
    </row>
    <row r="35" spans="2:32" ht="20.399999999999999" x14ac:dyDescent="0.35">
      <c r="B35" s="26" t="s">
        <v>47</v>
      </c>
      <c r="C35" s="26"/>
      <c r="D35" s="26"/>
      <c r="H35">
        <f>MONTH(DATEVALUE("1 "&amp;B35&amp;" "&amp;$AA$3))</f>
        <v>9</v>
      </c>
      <c r="J35" s="26" t="s">
        <v>48</v>
      </c>
      <c r="K35" s="26"/>
      <c r="L35" s="26"/>
      <c r="P35">
        <f>MONTH(DATEVALUE("1 "&amp;J35&amp;" "&amp;$AA$3))</f>
        <v>10</v>
      </c>
      <c r="R35" s="26" t="s">
        <v>49</v>
      </c>
      <c r="S35" s="26"/>
      <c r="T35" s="26"/>
      <c r="X35">
        <f>MONTH(DATEVALUE("1 "&amp;R35&amp;" "&amp;$AA$3))</f>
        <v>11</v>
      </c>
      <c r="Z35" s="26" t="s">
        <v>50</v>
      </c>
      <c r="AA35" s="26"/>
      <c r="AB35" s="26"/>
      <c r="AF35">
        <f>MONTH(DATEVALUE("1 "&amp;Z35&amp;" "&amp;$AA$3))</f>
        <v>12</v>
      </c>
    </row>
    <row r="36" spans="2:32" ht="17.399999999999999" x14ac:dyDescent="0.3">
      <c r="B36" s="25" t="s">
        <v>37</v>
      </c>
      <c r="C36" s="25" t="s">
        <v>38</v>
      </c>
      <c r="D36" s="25" t="s">
        <v>39</v>
      </c>
      <c r="E36" s="25" t="s">
        <v>40</v>
      </c>
      <c r="F36" s="25" t="s">
        <v>41</v>
      </c>
      <c r="G36" s="25" t="s">
        <v>42</v>
      </c>
      <c r="H36" s="25" t="s">
        <v>37</v>
      </c>
      <c r="J36" s="25" t="s">
        <v>37</v>
      </c>
      <c r="K36" s="25" t="s">
        <v>38</v>
      </c>
      <c r="L36" s="25" t="s">
        <v>39</v>
      </c>
      <c r="M36" s="25" t="s">
        <v>40</v>
      </c>
      <c r="N36" s="25" t="s">
        <v>41</v>
      </c>
      <c r="O36" s="25" t="s">
        <v>42</v>
      </c>
      <c r="P36" s="25" t="s">
        <v>37</v>
      </c>
      <c r="R36" s="25" t="s">
        <v>37</v>
      </c>
      <c r="S36" s="25" t="s">
        <v>38</v>
      </c>
      <c r="T36" s="25" t="s">
        <v>39</v>
      </c>
      <c r="U36" s="25" t="s">
        <v>40</v>
      </c>
      <c r="V36" s="25" t="s">
        <v>41</v>
      </c>
      <c r="W36" s="25" t="s">
        <v>42</v>
      </c>
      <c r="X36" s="25" t="s">
        <v>37</v>
      </c>
      <c r="Z36" s="25" t="s">
        <v>37</v>
      </c>
      <c r="AA36" s="25" t="s">
        <v>38</v>
      </c>
      <c r="AB36" s="25" t="s">
        <v>39</v>
      </c>
      <c r="AC36" s="25" t="s">
        <v>40</v>
      </c>
      <c r="AD36" s="25" t="s">
        <v>41</v>
      </c>
      <c r="AE36" s="25" t="s">
        <v>42</v>
      </c>
      <c r="AF36" s="25" t="s">
        <v>37</v>
      </c>
    </row>
    <row r="37" spans="2:32" ht="17.399999999999999" x14ac:dyDescent="0.3">
      <c r="B37" s="42" cm="1">
        <f t="array" ref="B37:H37">_xlfn.SEQUENCE(1,7, DATEVALUE(B35&amp;$AA$3) -WEEKDAY( DATEVALUE(B35&amp;$AA$3) ) +1)</f>
        <v>45900</v>
      </c>
      <c r="C37" s="42">
        <v>45901</v>
      </c>
      <c r="D37" s="42">
        <v>45902</v>
      </c>
      <c r="E37" s="42">
        <v>45903</v>
      </c>
      <c r="F37" s="42">
        <v>45904</v>
      </c>
      <c r="G37" s="42">
        <v>45905</v>
      </c>
      <c r="H37" s="42">
        <v>45906</v>
      </c>
      <c r="J37" s="42" cm="1">
        <f t="array" ref="J37:P37">_xlfn.SEQUENCE(1,7, DATEVALUE(J35&amp;$AA$3) -WEEKDAY( DATEVALUE(J35&amp;$AA$3) ) +1)</f>
        <v>45928</v>
      </c>
      <c r="K37" s="42">
        <v>45929</v>
      </c>
      <c r="L37" s="42">
        <v>45930</v>
      </c>
      <c r="M37" s="42">
        <v>45931</v>
      </c>
      <c r="N37" s="42">
        <v>45932</v>
      </c>
      <c r="O37" s="42">
        <v>45933</v>
      </c>
      <c r="P37" s="42">
        <v>45934</v>
      </c>
      <c r="Q37" s="44"/>
      <c r="R37" s="42" cm="1">
        <f t="array" ref="R37:X37">_xlfn.SEQUENCE(1,7, DATEVALUE(R35&amp;$AA$3) -WEEKDAY( DATEVALUE(R35&amp;$AA$3) ) +1)</f>
        <v>45956</v>
      </c>
      <c r="S37" s="42">
        <v>45957</v>
      </c>
      <c r="T37" s="42">
        <v>45958</v>
      </c>
      <c r="U37" s="42">
        <v>45959</v>
      </c>
      <c r="V37" s="42">
        <v>45960</v>
      </c>
      <c r="W37" s="42">
        <v>45961</v>
      </c>
      <c r="X37" s="42">
        <v>45962</v>
      </c>
      <c r="Y37" s="44"/>
      <c r="Z37" s="42" cm="1">
        <f t="array" ref="Z37:AF37">_xlfn.SEQUENCE(1,7, DATEVALUE(Z35&amp;$AA$3) -WEEKDAY( DATEVALUE(Z35&amp;$AA$3) ) +1)</f>
        <v>45991</v>
      </c>
      <c r="AA37" s="42">
        <v>45992</v>
      </c>
      <c r="AB37" s="42">
        <v>45993</v>
      </c>
      <c r="AC37" s="42">
        <v>45994</v>
      </c>
      <c r="AD37" s="42">
        <v>45995</v>
      </c>
      <c r="AE37" s="42">
        <v>45996</v>
      </c>
      <c r="AF37" s="42">
        <v>45997</v>
      </c>
    </row>
    <row r="38" spans="2:32" ht="49.95" customHeight="1" x14ac:dyDescent="0.3">
      <c r="B38" s="49" t="str" cm="1">
        <f t="array" ref="B38">IF(MONTH(B37)&lt;&gt;9, "",
  IFERROR(
    _xlfn.TEXTJOIN(CHAR(10), TRUE,
      _xlfn._xlws.FILTER('Summary Info'!$AD$4:$AD$101,
        INT('Summary Info'!$AE$4:$AE$101) = B37
      )
    ),
    ""
  )
)</f>
        <v/>
      </c>
      <c r="C38" s="49" t="str" cm="1">
        <f t="array" ref="C38">IF(MONTH(C37)&lt;&gt;9, "",
  IFERROR(
    _xlfn.TEXTJOIN(CHAR(10), TRUE,
      _xlfn._xlws.FILTER('Summary Info'!$AD$4:$AD$101,
        INT('Summary Info'!$AE$4:$AE$101) = C37
      )
    ),
    ""
  )
)</f>
        <v/>
      </c>
      <c r="D38" s="49" t="str" cm="1">
        <f t="array" ref="D38">IF(MONTH(D37)&lt;&gt;9, "",
  IFERROR(
    _xlfn.TEXTJOIN(CHAR(10), TRUE,
      _xlfn._xlws.FILTER('Summary Info'!$AD$4:$AD$101,
        INT('Summary Info'!$AE$4:$AE$101) = D37
      )
    ),
    ""
  )
)</f>
        <v/>
      </c>
      <c r="E38" s="49" t="str" cm="1">
        <f t="array" ref="E38">IF(MONTH(E37)&lt;&gt;9, "",
  IFERROR(
    _xlfn.TEXTJOIN(CHAR(10), TRUE,
      _xlfn._xlws.FILTER('Summary Info'!$AD$4:$AD$101,
        INT('Summary Info'!$AE$4:$AE$101) = E37
      )
    ),
    ""
  )
)</f>
        <v/>
      </c>
      <c r="F38" s="49" t="str" cm="1">
        <f t="array" ref="F38">IF(MONTH(F37)&lt;&gt;9, "",
  IFERROR(
    _xlfn.TEXTJOIN(CHAR(10), TRUE,
      _xlfn._xlws.FILTER('Summary Info'!$AD$4:$AD$101,
        INT('Summary Info'!$AE$4:$AE$101) = F37
      )
    ),
    ""
  )
)</f>
        <v/>
      </c>
      <c r="G38" s="49" t="str" cm="1">
        <f t="array" ref="G38">IF(MONTH(G37)&lt;&gt;9, "",
  IFERROR(
    _xlfn.TEXTJOIN(CHAR(10), TRUE,
      _xlfn._xlws.FILTER('Summary Info'!$AD$4:$AD$101,
        INT('Summary Info'!$AE$4:$AE$101) = G37
      )
    ),
    ""
  )
)</f>
        <v/>
      </c>
      <c r="H38" s="49" t="str" cm="1">
        <f t="array" ref="H38">IF(MONTH(H37)&lt;&gt;9, "",
  IFERROR(
    _xlfn.TEXTJOIN(CHAR(10), TRUE,
      _xlfn._xlws.FILTER('Summary Info'!$AD$4:$AD$101,
        INT('Summary Info'!$AE$4:$AE$101) = H37
      )
    ),
    ""
  )
)</f>
        <v/>
      </c>
      <c r="I38" s="50"/>
      <c r="J38" s="49" t="str" cm="1">
        <f t="array" ref="J38">IF(MONTH(J37)&lt;&gt;10, "",
  IFERROR(
    _xlfn.TEXTJOIN(CHAR(10), TRUE,
      _xlfn._xlws.FILTER('Summary Info'!$AD$4:$AD$101,
        INT('Summary Info'!$AE$4:$AE$101) = J37
      )
    ),
    ""
  )
)</f>
        <v/>
      </c>
      <c r="K38" s="49" t="str" cm="1">
        <f t="array" ref="K38">IF(MONTH(K37)&lt;&gt;10, "",
  IFERROR(
    _xlfn.TEXTJOIN(CHAR(10), TRUE,
      _xlfn._xlws.FILTER('Summary Info'!$AD$4:$AD$101,
        INT('Summary Info'!$AE$4:$AE$101) = K37
      )
    ),
    ""
  )
)</f>
        <v/>
      </c>
      <c r="L38" s="49" t="str" cm="1">
        <f t="array" ref="L38">IF(MONTH(L37)&lt;&gt;10, "",
  IFERROR(
    _xlfn.TEXTJOIN(CHAR(10), TRUE,
      _xlfn._xlws.FILTER('Summary Info'!$AD$4:$AD$101,
        INT('Summary Info'!$AE$4:$AE$101) = L37
      )
    ),
    ""
  )
)</f>
        <v/>
      </c>
      <c r="M38" s="49" t="str" cm="1">
        <f t="array" ref="M38">IF(MONTH(M37)&lt;&gt;10, "",
  IFERROR(
    _xlfn.TEXTJOIN(CHAR(10), TRUE,
      _xlfn._xlws.FILTER('Summary Info'!$AD$4:$AD$101,
        INT('Summary Info'!$AE$4:$AE$101) = M37
      )
    ),
    ""
  )
)</f>
        <v/>
      </c>
      <c r="N38" s="49" t="str" cm="1">
        <f t="array" ref="N38">IF(MONTH(N37)&lt;&gt;10, "",
  IFERROR(
    _xlfn.TEXTJOIN(CHAR(10), TRUE,
      _xlfn._xlws.FILTER('Summary Info'!$AD$4:$AD$101,
        INT('Summary Info'!$AE$4:$AE$101) = N37
      )
    ),
    ""
  )
)</f>
        <v/>
      </c>
      <c r="O38" s="49" t="str" cm="1">
        <f t="array" ref="O38">IF(MONTH(O37)&lt;&gt;10, "",
  IFERROR(
    _xlfn.TEXTJOIN(CHAR(10), TRUE,
      _xlfn._xlws.FILTER('Summary Info'!$AD$4:$AD$101,
        INT('Summary Info'!$AE$4:$AE$101) = O37
      )
    ),
    ""
  )
)</f>
        <v/>
      </c>
      <c r="P38" s="49" t="str" cm="1">
        <f t="array" ref="P38">IF(MONTH(P37)&lt;&gt;10, "",
  IFERROR(
    _xlfn.TEXTJOIN(CHAR(10), TRUE,
      _xlfn._xlws.FILTER('Summary Info'!$AD$4:$AD$101,
        INT('Summary Info'!$AE$4:$AE$101) = P37
      )
    ),
    ""
  )
)</f>
        <v/>
      </c>
      <c r="Q38" s="50"/>
      <c r="R38" s="49" t="str" cm="1">
        <f t="array" ref="R38">IF(MONTH(R37)&lt;&gt;11, "",
  IFERROR(
    _xlfn.TEXTJOIN(CHAR(10), TRUE,
      _xlfn._xlws.FILTER('Summary Info'!$AD$4:$AD$101,
        INT('Summary Info'!$AE$4:$AE$101) = R37
      )
    ),
    ""
  )
)</f>
        <v/>
      </c>
      <c r="S38" s="49" t="str" cm="1">
        <f t="array" ref="S38">IF(MONTH(S37)&lt;&gt;11, "",
  IFERROR(
    _xlfn.TEXTJOIN(CHAR(10), TRUE,
      _xlfn._xlws.FILTER('Summary Info'!$AD$4:$AD$101,
        INT('Summary Info'!$AE$4:$AE$101) = S37
      )
    ),
    ""
  )
)</f>
        <v/>
      </c>
      <c r="T38" s="49" t="str" cm="1">
        <f t="array" ref="T38">IF(MONTH(T37)&lt;&gt;11, "",
  IFERROR(
    _xlfn.TEXTJOIN(CHAR(10), TRUE,
      _xlfn._xlws.FILTER('Summary Info'!$AD$4:$AD$101,
        INT('Summary Info'!$AE$4:$AE$101) = T37
      )
    ),
    ""
  )
)</f>
        <v/>
      </c>
      <c r="U38" s="49" t="str" cm="1">
        <f t="array" ref="U38">IF(MONTH(U37)&lt;&gt;11, "",
  IFERROR(
    _xlfn.TEXTJOIN(CHAR(10), TRUE,
      _xlfn._xlws.FILTER('Summary Info'!$AD$4:$AD$101,
        INT('Summary Info'!$AE$4:$AE$101) = U37
      )
    ),
    ""
  )
)</f>
        <v/>
      </c>
      <c r="V38" s="49" t="str" cm="1">
        <f t="array" ref="V38">IF(MONTH(V37)&lt;&gt;11, "",
  IFERROR(
    _xlfn.TEXTJOIN(CHAR(10), TRUE,
      _xlfn._xlws.FILTER('Summary Info'!$AD$4:$AD$101,
        INT('Summary Info'!$AE$4:$AE$101) = V37
      )
    ),
    ""
  )
)</f>
        <v/>
      </c>
      <c r="W38" s="49" t="str" cm="1">
        <f t="array" ref="W38">IF(MONTH(W37)&lt;&gt;11, "",
  IFERROR(
    _xlfn.TEXTJOIN(CHAR(10), TRUE,
      _xlfn._xlws.FILTER('Summary Info'!$AD$4:$AD$101,
        INT('Summary Info'!$AE$4:$AE$101) = W37
      )
    ),
    ""
  )
)</f>
        <v/>
      </c>
      <c r="X38" s="49" t="str" cm="1">
        <f t="array" ref="X38">IF(MONTH(X37)&lt;&gt;11, "",
  IFERROR(
    _xlfn.TEXTJOIN(CHAR(10), TRUE,
      _xlfn._xlws.FILTER('Summary Info'!$AD$4:$AD$101,
        INT('Summary Info'!$AE$4:$AE$101) = X37
      )
    ),
    ""
  )
)</f>
        <v/>
      </c>
      <c r="Y38" s="50"/>
      <c r="Z38" s="49" t="str" cm="1">
        <f t="array" ref="Z38">IF(MONTH(Z37)&lt;&gt;12, "",
  IFERROR(
    _xlfn.TEXTJOIN(CHAR(10), TRUE,
      _xlfn._xlws.FILTER('Summary Info'!$AD$4:$AD$101,
        INT('Summary Info'!$AE$4:$AE$101) = Z37
      )
    ),
    ""
  )
)</f>
        <v/>
      </c>
      <c r="AA38" s="49" t="str" cm="1">
        <f t="array" ref="AA38">IF(MONTH(AA37)&lt;&gt;12, "",
  IFERROR(
    _xlfn.TEXTJOIN(CHAR(10), TRUE,
      _xlfn._xlws.FILTER('Summary Info'!$AD$4:$AD$101,
        INT('Summary Info'!$AE$4:$AE$101) = AA37
      )
    ),
    ""
  )
)</f>
        <v/>
      </c>
      <c r="AB38" s="49" t="str" cm="1">
        <f t="array" ref="AB38">IF(MONTH(AB37)&lt;&gt;12, "",
  IFERROR(
    _xlfn.TEXTJOIN(CHAR(10), TRUE,
      _xlfn._xlws.FILTER('Summary Info'!$AD$4:$AD$101,
        INT('Summary Info'!$AE$4:$AE$101) = AB37
      )
    ),
    ""
  )
)</f>
        <v/>
      </c>
      <c r="AC38" s="49" t="str" cm="1">
        <f t="array" ref="AC38">IF(MONTH(AC37)&lt;&gt;12, "",
  IFERROR(
    _xlfn.TEXTJOIN(CHAR(10), TRUE,
      _xlfn._xlws.FILTER('Summary Info'!$AD$4:$AD$101,
        INT('Summary Info'!$AE$4:$AE$101) = AC37
      )
    ),
    ""
  )
)</f>
        <v/>
      </c>
      <c r="AD38" s="49" t="str" cm="1">
        <f t="array" ref="AD38">IF(MONTH(AD37)&lt;&gt;12, "",
  IFERROR(
    _xlfn.TEXTJOIN(CHAR(10), TRUE,
      _xlfn._xlws.FILTER('Summary Info'!$AD$4:$AD$101,
        INT('Summary Info'!$AE$4:$AE$101) = AD37
      )
    ),
    ""
  )
)</f>
        <v/>
      </c>
      <c r="AE38" s="49" t="str" cm="1">
        <f t="array" ref="AE38">IF(MONTH(AE37)&lt;&gt;12, "",
  IFERROR(
    _xlfn.TEXTJOIN(CHAR(10), TRUE,
      _xlfn._xlws.FILTER('Summary Info'!$AD$4:$AD$101,
        INT('Summary Info'!$AE$4:$AE$101) = AE37
      )
    ),
    ""
  )
)</f>
        <v/>
      </c>
      <c r="AF38" s="49" t="str" cm="1">
        <f t="array" ref="AF38">IF(MONTH(AF37)&lt;&gt;12, "",
  IFERROR(
    _xlfn.TEXTJOIN(CHAR(10), TRUE,
      _xlfn._xlws.FILTER('Summary Info'!$AD$4:$AD$101,
        INT('Summary Info'!$AE$4:$AE$101) = AF37
      )
    ),
    ""
  )
)</f>
        <v/>
      </c>
    </row>
    <row r="39" spans="2:32" ht="17.399999999999999" x14ac:dyDescent="0.3">
      <c r="B39" s="42" cm="1">
        <f t="array" ref="B39:H39">_xlfn.SEQUENCE(1,7, DATEVALUE(B35&amp;$AA$3) -WEEKDAY( DATEVALUE(B35&amp;$AA$3) ) +8)</f>
        <v>45907</v>
      </c>
      <c r="C39" s="42">
        <v>45908</v>
      </c>
      <c r="D39" s="42">
        <v>45909</v>
      </c>
      <c r="E39" s="42">
        <v>45910</v>
      </c>
      <c r="F39" s="42">
        <v>45911</v>
      </c>
      <c r="G39" s="42">
        <v>45912</v>
      </c>
      <c r="H39" s="42">
        <v>45913</v>
      </c>
      <c r="J39" s="42" cm="1">
        <f t="array" ref="J39:P39">_xlfn.SEQUENCE(1,7, DATEVALUE(J35&amp;$AA$3) -WEEKDAY( DATEVALUE(J35&amp;$AA$3) ) +8)</f>
        <v>45935</v>
      </c>
      <c r="K39" s="42">
        <v>45936</v>
      </c>
      <c r="L39" s="42">
        <v>45937</v>
      </c>
      <c r="M39" s="42">
        <v>45938</v>
      </c>
      <c r="N39" s="42">
        <v>45939</v>
      </c>
      <c r="O39" s="42">
        <v>45940</v>
      </c>
      <c r="P39" s="42">
        <v>45941</v>
      </c>
      <c r="Q39" s="44"/>
      <c r="R39" s="42" cm="1">
        <f t="array" ref="R39:X39">_xlfn.SEQUENCE(1,7, DATEVALUE(R35&amp;$AA$3) -WEEKDAY( DATEVALUE(R35&amp;$AA$3) ) +8)</f>
        <v>45963</v>
      </c>
      <c r="S39" s="42">
        <v>45964</v>
      </c>
      <c r="T39" s="42">
        <v>45965</v>
      </c>
      <c r="U39" s="42">
        <v>45966</v>
      </c>
      <c r="V39" s="42">
        <v>45967</v>
      </c>
      <c r="W39" s="42">
        <v>45968</v>
      </c>
      <c r="X39" s="42">
        <v>45969</v>
      </c>
      <c r="Y39" s="44"/>
      <c r="Z39" s="42" cm="1">
        <f t="array" ref="Z39:AF39">_xlfn.SEQUENCE(1,7, DATEVALUE(Z35&amp;$AA$3) -WEEKDAY( DATEVALUE(Z35&amp;$AA$3) ) +8)</f>
        <v>45998</v>
      </c>
      <c r="AA39" s="42">
        <v>45999</v>
      </c>
      <c r="AB39" s="42">
        <v>46000</v>
      </c>
      <c r="AC39" s="42">
        <v>46001</v>
      </c>
      <c r="AD39" s="42">
        <v>46002</v>
      </c>
      <c r="AE39" s="42">
        <v>46003</v>
      </c>
      <c r="AF39" s="42">
        <v>46004</v>
      </c>
    </row>
    <row r="40" spans="2:32" ht="49.95" customHeight="1" x14ac:dyDescent="0.3">
      <c r="B40" s="49" t="str" cm="1">
        <f t="array" ref="B40">IF(MONTH(B39)&lt;&gt;9, "",
  IFERROR(
    _xlfn.TEXTJOIN(CHAR(10), TRUE,
      _xlfn._xlws.FILTER('Summary Info'!$AD$4:$AD$101,
        INT('Summary Info'!$AE$4:$AE$101) = B39
      )
    ),
    ""
  )
)</f>
        <v/>
      </c>
      <c r="C40" s="49" t="str" cm="1">
        <f t="array" ref="C40">IF(MONTH(C39)&lt;&gt;9, "",
  IFERROR(
    _xlfn.TEXTJOIN(CHAR(10), TRUE,
      _xlfn._xlws.FILTER('Summary Info'!$AD$4:$AD$101,
        INT('Summary Info'!$AE$4:$AE$101) = C39
      )
    ),
    ""
  )
)</f>
        <v/>
      </c>
      <c r="D40" s="49" t="str" cm="1">
        <f t="array" ref="D40">IF(MONTH(D39)&lt;&gt;9, "",
  IFERROR(
    _xlfn.TEXTJOIN(CHAR(10), TRUE,
      _xlfn._xlws.FILTER('Summary Info'!$AD$4:$AD$101,
        INT('Summary Info'!$AE$4:$AE$101) = D39
      )
    ),
    ""
  )
)</f>
        <v/>
      </c>
      <c r="E40" s="49" t="str" cm="1">
        <f t="array" ref="E40">IF(MONTH(E39)&lt;&gt;9, "",
  IFERROR(
    _xlfn.TEXTJOIN(CHAR(10), TRUE,
      _xlfn._xlws.FILTER('Summary Info'!$AD$4:$AD$101,
        INT('Summary Info'!$AE$4:$AE$101) = E39
      )
    ),
    ""
  )
)</f>
        <v/>
      </c>
      <c r="F40" s="49" t="str" cm="1">
        <f t="array" ref="F40">IF(MONTH(F39)&lt;&gt;9, "",
  IFERROR(
    _xlfn.TEXTJOIN(CHAR(10), TRUE,
      _xlfn._xlws.FILTER('Summary Info'!$AD$4:$AD$101,
        INT('Summary Info'!$AE$4:$AE$101) = F39
      )
    ),
    ""
  )
)</f>
        <v/>
      </c>
      <c r="G40" s="49" t="str" cm="1">
        <f t="array" ref="G40">IF(MONTH(G39)&lt;&gt;9, "",
  IFERROR(
    _xlfn.TEXTJOIN(CHAR(10), TRUE,
      _xlfn._xlws.FILTER('Summary Info'!$AD$4:$AD$101,
        INT('Summary Info'!$AE$4:$AE$101) = G39
      )
    ),
    ""
  )
)</f>
        <v/>
      </c>
      <c r="H40" s="49" t="str" cm="1">
        <f t="array" ref="H40">IF(MONTH(H39)&lt;&gt;9, "",
  IFERROR(
    _xlfn.TEXTJOIN(CHAR(10), TRUE,
      _xlfn._xlws.FILTER('Summary Info'!$AD$4:$AD$101,
        INT('Summary Info'!$AE$4:$AE$101) = H39
      )
    ),
    ""
  )
)</f>
        <v/>
      </c>
      <c r="I40" s="50"/>
      <c r="J40" s="49" t="str" cm="1">
        <f t="array" ref="J40">IF(MONTH(J39)&lt;&gt;10, "",
  IFERROR(
    _xlfn.TEXTJOIN(CHAR(10), TRUE,
      _xlfn._xlws.FILTER('Summary Info'!$AD$4:$AD$101,
        INT('Summary Info'!$AE$4:$AE$101) = J39
      )
    ),
    ""
  )
)</f>
        <v/>
      </c>
      <c r="K40" s="49" t="str" cm="1">
        <f t="array" ref="K40">IF(MONTH(K39)&lt;&gt;10, "",
  IFERROR(
    _xlfn.TEXTJOIN(CHAR(10), TRUE,
      _xlfn._xlws.FILTER('Summary Info'!$AD$4:$AD$101,
        INT('Summary Info'!$AE$4:$AE$101) = K39
      )
    ),
    ""
  )
)</f>
        <v/>
      </c>
      <c r="L40" s="49" t="str" cm="1">
        <f t="array" ref="L40">IF(MONTH(L39)&lt;&gt;10, "",
  IFERROR(
    _xlfn.TEXTJOIN(CHAR(10), TRUE,
      _xlfn._xlws.FILTER('Summary Info'!$AD$4:$AD$101,
        INT('Summary Info'!$AE$4:$AE$101) = L39
      )
    ),
    ""
  )
)</f>
        <v/>
      </c>
      <c r="M40" s="49" t="str" cm="1">
        <f t="array" ref="M40">IF(MONTH(M39)&lt;&gt;10, "",
  IFERROR(
    _xlfn.TEXTJOIN(CHAR(10), TRUE,
      _xlfn._xlws.FILTER('Summary Info'!$AD$4:$AD$101,
        INT('Summary Info'!$AE$4:$AE$101) = M39
      )
    ),
    ""
  )
)</f>
        <v/>
      </c>
      <c r="N40" s="49" t="str" cm="1">
        <f t="array" ref="N40">IF(MONTH(N39)&lt;&gt;10, "",
  IFERROR(
    _xlfn.TEXTJOIN(CHAR(10), TRUE,
      _xlfn._xlws.FILTER('Summary Info'!$AD$4:$AD$101,
        INT('Summary Info'!$AE$4:$AE$101) = N39
      )
    ),
    ""
  )
)</f>
        <v/>
      </c>
      <c r="O40" s="49" t="str" cm="1">
        <f t="array" ref="O40">IF(MONTH(O39)&lt;&gt;10, "",
  IFERROR(
    _xlfn.TEXTJOIN(CHAR(10), TRUE,
      _xlfn._xlws.FILTER('Summary Info'!$AD$4:$AD$101,
        INT('Summary Info'!$AE$4:$AE$101) = O39
      )
    ),
    ""
  )
)</f>
        <v/>
      </c>
      <c r="P40" s="49" t="str" cm="1">
        <f t="array" ref="P40">IF(MONTH(P39)&lt;&gt;10, "",
  IFERROR(
    _xlfn.TEXTJOIN(CHAR(10), TRUE,
      _xlfn._xlws.FILTER('Summary Info'!$AD$4:$AD$101,
        INT('Summary Info'!$AE$4:$AE$101) = P39
      )
    ),
    ""
  )
)</f>
        <v/>
      </c>
      <c r="Q40" s="50"/>
      <c r="R40" s="49" t="str" cm="1">
        <f t="array" ref="R40">IF(MONTH(R39)&lt;&gt;11, "",
  IFERROR(
    _xlfn.TEXTJOIN(CHAR(10), TRUE,
      _xlfn._xlws.FILTER('Summary Info'!$AD$4:$AD$101,
        INT('Summary Info'!$AE$4:$AE$101) = R39
      )
    ),
    ""
  )
)</f>
        <v/>
      </c>
      <c r="S40" s="49" t="str" cm="1">
        <f t="array" ref="S40">IF(MONTH(S39)&lt;&gt;11, "",
  IFERROR(
    _xlfn.TEXTJOIN(CHAR(10), TRUE,
      _xlfn._xlws.FILTER('Summary Info'!$AD$4:$AD$101,
        INT('Summary Info'!$AE$4:$AE$101) = S39
      )
    ),
    ""
  )
)</f>
        <v/>
      </c>
      <c r="T40" s="49" t="str" cm="1">
        <f t="array" ref="T40">IF(MONTH(T39)&lt;&gt;11, "",
  IFERROR(
    _xlfn.TEXTJOIN(CHAR(10), TRUE,
      _xlfn._xlws.FILTER('Summary Info'!$AD$4:$AD$101,
        INT('Summary Info'!$AE$4:$AE$101) = T39
      )
    ),
    ""
  )
)</f>
        <v/>
      </c>
      <c r="U40" s="49" t="str" cm="1">
        <f t="array" ref="U40">IF(MONTH(U39)&lt;&gt;11, "",
  IFERROR(
    _xlfn.TEXTJOIN(CHAR(10), TRUE,
      _xlfn._xlws.FILTER('Summary Info'!$AD$4:$AD$101,
        INT('Summary Info'!$AE$4:$AE$101) = U39
      )
    ),
    ""
  )
)</f>
        <v/>
      </c>
      <c r="V40" s="49" t="str" cm="1">
        <f t="array" ref="V40">IF(MONTH(V39)&lt;&gt;11, "",
  IFERROR(
    _xlfn.TEXTJOIN(CHAR(10), TRUE,
      _xlfn._xlws.FILTER('Summary Info'!$AD$4:$AD$101,
        INT('Summary Info'!$AE$4:$AE$101) = V39
      )
    ),
    ""
  )
)</f>
        <v/>
      </c>
      <c r="W40" s="49" t="str" cm="1">
        <f t="array" ref="W40">IF(MONTH(W39)&lt;&gt;11, "",
  IFERROR(
    _xlfn.TEXTJOIN(CHAR(10), TRUE,
      _xlfn._xlws.FILTER('Summary Info'!$AD$4:$AD$101,
        INT('Summary Info'!$AE$4:$AE$101) = W39
      )
    ),
    ""
  )
)</f>
        <v/>
      </c>
      <c r="X40" s="49" t="str" cm="1">
        <f t="array" ref="X40">IF(MONTH(X39)&lt;&gt;11, "",
  IFERROR(
    _xlfn.TEXTJOIN(CHAR(10), TRUE,
      _xlfn._xlws.FILTER('Summary Info'!$AD$4:$AD$101,
        INT('Summary Info'!$AE$4:$AE$101) = X39
      )
    ),
    ""
  )
)</f>
        <v/>
      </c>
      <c r="Y40" s="50"/>
      <c r="Z40" s="49" t="str" cm="1">
        <f t="array" ref="Z40">IF(MONTH(Z39)&lt;&gt;12, "",
  IFERROR(
    _xlfn.TEXTJOIN(CHAR(10), TRUE,
      _xlfn._xlws.FILTER('Summary Info'!$AD$4:$AD$101,
        INT('Summary Info'!$AE$4:$AE$101) = Z39
      )
    ),
    ""
  )
)</f>
        <v/>
      </c>
      <c r="AA40" s="49" t="str" cm="1">
        <f t="array" ref="AA40">IF(MONTH(AA39)&lt;&gt;12, "",
  IFERROR(
    _xlfn.TEXTJOIN(CHAR(10), TRUE,
      _xlfn._xlws.FILTER('Summary Info'!$AD$4:$AD$101,
        INT('Summary Info'!$AE$4:$AE$101) = AA39
      )
    ),
    ""
  )
)</f>
        <v/>
      </c>
      <c r="AB40" s="49" t="str" cm="1">
        <f t="array" ref="AB40">IF(MONTH(AB39)&lt;&gt;12, "",
  IFERROR(
    _xlfn.TEXTJOIN(CHAR(10), TRUE,
      _xlfn._xlws.FILTER('Summary Info'!$AD$4:$AD$101,
        INT('Summary Info'!$AE$4:$AE$101) = AB39
      )
    ),
    ""
  )
)</f>
        <v/>
      </c>
      <c r="AC40" s="49" t="str" cm="1">
        <f t="array" ref="AC40">IF(MONTH(AC39)&lt;&gt;12, "",
  IFERROR(
    _xlfn.TEXTJOIN(CHAR(10), TRUE,
      _xlfn._xlws.FILTER('Summary Info'!$AD$4:$AD$101,
        INT('Summary Info'!$AE$4:$AE$101) = AC39
      )
    ),
    ""
  )
)</f>
        <v/>
      </c>
      <c r="AD40" s="49" t="str" cm="1">
        <f t="array" ref="AD40">IF(MONTH(AD39)&lt;&gt;12, "",
  IFERROR(
    _xlfn.TEXTJOIN(CHAR(10), TRUE,
      _xlfn._xlws.FILTER('Summary Info'!$AD$4:$AD$101,
        INT('Summary Info'!$AE$4:$AE$101) = AD39
      )
    ),
    ""
  )
)</f>
        <v/>
      </c>
      <c r="AE40" s="49" t="str" cm="1">
        <f t="array" ref="AE40">IF(MONTH(AE39)&lt;&gt;12, "",
  IFERROR(
    _xlfn.TEXTJOIN(CHAR(10), TRUE,
      _xlfn._xlws.FILTER('Summary Info'!$AD$4:$AD$101,
        INT('Summary Info'!$AE$4:$AE$101) = AE39
      )
    ),
    ""
  )
)</f>
        <v/>
      </c>
      <c r="AF40" s="49" t="str" cm="1">
        <f t="array" ref="AF40">IF(MONTH(AF39)&lt;&gt;12, "",
  IFERROR(
    _xlfn.TEXTJOIN(CHAR(10), TRUE,
      _xlfn._xlws.FILTER('Summary Info'!$AD$4:$AD$101,
        INT('Summary Info'!$AE$4:$AE$101) = AF39
      )
    ),
    ""
  )
)</f>
        <v/>
      </c>
    </row>
    <row r="41" spans="2:32" ht="17.399999999999999" x14ac:dyDescent="0.3">
      <c r="B41" s="42" cm="1">
        <f t="array" ref="B41:H41">_xlfn.SEQUENCE(1,7, DATEVALUE(B35&amp;$AA$3) -WEEKDAY( DATEVALUE(B35&amp;$AA$3) ) +15)</f>
        <v>45914</v>
      </c>
      <c r="C41" s="42">
        <v>45915</v>
      </c>
      <c r="D41" s="42">
        <v>45916</v>
      </c>
      <c r="E41" s="42">
        <v>45917</v>
      </c>
      <c r="F41" s="42">
        <v>45918</v>
      </c>
      <c r="G41" s="42">
        <v>45919</v>
      </c>
      <c r="H41" s="42">
        <v>45920</v>
      </c>
      <c r="J41" s="42" cm="1">
        <f t="array" ref="J41:P41">_xlfn.SEQUENCE(1,7, DATEVALUE(J35&amp;$AA$3) -WEEKDAY( DATEVALUE(J35&amp;$AA$3) ) +15)</f>
        <v>45942</v>
      </c>
      <c r="K41" s="42">
        <v>45943</v>
      </c>
      <c r="L41" s="42">
        <v>45944</v>
      </c>
      <c r="M41" s="42">
        <v>45945</v>
      </c>
      <c r="N41" s="42">
        <v>45946</v>
      </c>
      <c r="O41" s="42">
        <v>45947</v>
      </c>
      <c r="P41" s="42">
        <v>45948</v>
      </c>
      <c r="Q41" s="44"/>
      <c r="R41" s="42" cm="1">
        <f t="array" ref="R41:X41">_xlfn.SEQUENCE(1,7, DATEVALUE(R35&amp;$AA$3) -WEEKDAY( DATEVALUE(R35&amp;$AA$3) ) +15)</f>
        <v>45970</v>
      </c>
      <c r="S41" s="42">
        <v>45971</v>
      </c>
      <c r="T41" s="42">
        <v>45972</v>
      </c>
      <c r="U41" s="42">
        <v>45973</v>
      </c>
      <c r="V41" s="42">
        <v>45974</v>
      </c>
      <c r="W41" s="42">
        <v>45975</v>
      </c>
      <c r="X41" s="42">
        <v>45976</v>
      </c>
      <c r="Y41" s="44"/>
      <c r="Z41" s="42" cm="1">
        <f t="array" ref="Z41:AF41">_xlfn.SEQUENCE(1,7, DATEVALUE(Z35&amp;$AA$3) -WEEKDAY( DATEVALUE(Z35&amp;$AA$3) ) +15)</f>
        <v>46005</v>
      </c>
      <c r="AA41" s="42">
        <v>46006</v>
      </c>
      <c r="AB41" s="42">
        <v>46007</v>
      </c>
      <c r="AC41" s="42">
        <v>46008</v>
      </c>
      <c r="AD41" s="42">
        <v>46009</v>
      </c>
      <c r="AE41" s="42">
        <v>46010</v>
      </c>
      <c r="AF41" s="42">
        <v>46011</v>
      </c>
    </row>
    <row r="42" spans="2:32" ht="49.95" customHeight="1" x14ac:dyDescent="0.3">
      <c r="B42" s="49" t="str" cm="1">
        <f t="array" ref="B42">IF(MONTH(B41)&lt;&gt;9, "",
  IFERROR(
    _xlfn.TEXTJOIN(CHAR(10), TRUE,
      _xlfn._xlws.FILTER('Summary Info'!$AD$4:$AD$101,
        INT('Summary Info'!$AE$4:$AE$101) = B41
      )
    ),
    ""
  )
)</f>
        <v/>
      </c>
      <c r="C42" s="49" t="str" cm="1">
        <f t="array" ref="C42">IF(MONTH(C41)&lt;&gt;9, "",
  IFERROR(
    _xlfn.TEXTJOIN(CHAR(10), TRUE,
      _xlfn._xlws.FILTER('Summary Info'!$AD$4:$AD$101,
        INT('Summary Info'!$AE$4:$AE$101) = C41
      )
    ),
    ""
  )
)</f>
        <v/>
      </c>
      <c r="D42" s="49" t="str" cm="1">
        <f t="array" ref="D42">IF(MONTH(D41)&lt;&gt;9, "",
  IFERROR(
    _xlfn.TEXTJOIN(CHAR(10), TRUE,
      _xlfn._xlws.FILTER('Summary Info'!$AD$4:$AD$101,
        INT('Summary Info'!$AE$4:$AE$101) = D41
      )
    ),
    ""
  )
)</f>
        <v/>
      </c>
      <c r="E42" s="49" t="str" cm="1">
        <f t="array" ref="E42">IF(MONTH(E41)&lt;&gt;9, "",
  IFERROR(
    _xlfn.TEXTJOIN(CHAR(10), TRUE,
      _xlfn._xlws.FILTER('Summary Info'!$AD$4:$AD$101,
        INT('Summary Info'!$AE$4:$AE$101) = E41
      )
    ),
    ""
  )
)</f>
        <v/>
      </c>
      <c r="F42" s="49" t="str" cm="1">
        <f t="array" ref="F42">IF(MONTH(F41)&lt;&gt;9, "",
  IFERROR(
    _xlfn.TEXTJOIN(CHAR(10), TRUE,
      _xlfn._xlws.FILTER('Summary Info'!$AD$4:$AD$101,
        INT('Summary Info'!$AE$4:$AE$101) = F41
      )
    ),
    ""
  )
)</f>
        <v/>
      </c>
      <c r="G42" s="49" t="str" cm="1">
        <f t="array" ref="G42">IF(MONTH(G41)&lt;&gt;9, "",
  IFERROR(
    _xlfn.TEXTJOIN(CHAR(10), TRUE,
      _xlfn._xlws.FILTER('Summary Info'!$AD$4:$AD$101,
        INT('Summary Info'!$AE$4:$AE$101) = G41
      )
    ),
    ""
  )
)</f>
        <v/>
      </c>
      <c r="H42" s="49" t="str" cm="1">
        <f t="array" ref="H42">IF(MONTH(H41)&lt;&gt;9, "",
  IFERROR(
    _xlfn.TEXTJOIN(CHAR(10), TRUE,
      _xlfn._xlws.FILTER('Summary Info'!$AD$4:$AD$101,
        INT('Summary Info'!$AE$4:$AE$101) = H41
      )
    ),
    ""
  )
)</f>
        <v/>
      </c>
      <c r="I42" s="50"/>
      <c r="J42" s="49" t="str" cm="1">
        <f t="array" ref="J42">IF(MONTH(J41)&lt;&gt;10, "",
  IFERROR(
    _xlfn.TEXTJOIN(CHAR(10), TRUE,
      _xlfn._xlws.FILTER('Summary Info'!$AD$4:$AD$101,
        INT('Summary Info'!$AE$4:$AE$101) = J41
      )
    ),
    ""
  )
)</f>
        <v/>
      </c>
      <c r="K42" s="49" t="str" cm="1">
        <f t="array" ref="K42">IF(MONTH(K41)&lt;&gt;10, "",
  IFERROR(
    _xlfn.TEXTJOIN(CHAR(10), TRUE,
      _xlfn._xlws.FILTER('Summary Info'!$AD$4:$AD$101,
        INT('Summary Info'!$AE$4:$AE$101) = K41
      )
    ),
    ""
  )
)</f>
        <v/>
      </c>
      <c r="L42" s="49" t="str" cm="1">
        <f t="array" ref="L42">IF(MONTH(L41)&lt;&gt;10, "",
  IFERROR(
    _xlfn.TEXTJOIN(CHAR(10), TRUE,
      _xlfn._xlws.FILTER('Summary Info'!$AD$4:$AD$101,
        INT('Summary Info'!$AE$4:$AE$101) = L41
      )
    ),
    ""
  )
)</f>
        <v/>
      </c>
      <c r="M42" s="49" t="str" cm="1">
        <f t="array" ref="M42">IF(MONTH(M41)&lt;&gt;10, "",
  IFERROR(
    _xlfn.TEXTJOIN(CHAR(10), TRUE,
      _xlfn._xlws.FILTER('Summary Info'!$AD$4:$AD$101,
        INT('Summary Info'!$AE$4:$AE$101) = M41
      )
    ),
    ""
  )
)</f>
        <v/>
      </c>
      <c r="N42" s="49" t="str" cm="1">
        <f t="array" ref="N42">IF(MONTH(N41)&lt;&gt;10, "",
  IFERROR(
    _xlfn.TEXTJOIN(CHAR(10), TRUE,
      _xlfn._xlws.FILTER('Summary Info'!$AD$4:$AD$101,
        INT('Summary Info'!$AE$4:$AE$101) = N41
      )
    ),
    ""
  )
)</f>
        <v/>
      </c>
      <c r="O42" s="49" t="str" cm="1">
        <f t="array" ref="O42">IF(MONTH(O41)&lt;&gt;10, "",
  IFERROR(
    _xlfn.TEXTJOIN(CHAR(10), TRUE,
      _xlfn._xlws.FILTER('Summary Info'!$AD$4:$AD$101,
        INT('Summary Info'!$AE$4:$AE$101) = O41
      )
    ),
    ""
  )
)</f>
        <v/>
      </c>
      <c r="P42" s="49" t="str" cm="1">
        <f t="array" ref="P42">IF(MONTH(P41)&lt;&gt;10, "",
  IFERROR(
    _xlfn.TEXTJOIN(CHAR(10), TRUE,
      _xlfn._xlws.FILTER('Summary Info'!$AD$4:$AD$101,
        INT('Summary Info'!$AE$4:$AE$101) = P41
      )
    ),
    ""
  )
)</f>
        <v/>
      </c>
      <c r="Q42" s="50"/>
      <c r="R42" s="49" t="str" cm="1">
        <f t="array" ref="R42">IF(MONTH(R41)&lt;&gt;11, "",
  IFERROR(
    _xlfn.TEXTJOIN(CHAR(10), TRUE,
      _xlfn._xlws.FILTER('Summary Info'!$AD$4:$AD$101,
        INT('Summary Info'!$AE$4:$AE$101) = R41
      )
    ),
    ""
  )
)</f>
        <v/>
      </c>
      <c r="S42" s="49" t="str" cm="1">
        <f t="array" ref="S42">IF(MONTH(S41)&lt;&gt;11, "",
  IFERROR(
    _xlfn.TEXTJOIN(CHAR(10), TRUE,
      _xlfn._xlws.FILTER('Summary Info'!$AD$4:$AD$101,
        INT('Summary Info'!$AE$4:$AE$101) = S41
      )
    ),
    ""
  )
)</f>
        <v/>
      </c>
      <c r="T42" s="49" t="str" cm="1">
        <f t="array" ref="T42">IF(MONTH(T41)&lt;&gt;11, "",
  IFERROR(
    _xlfn.TEXTJOIN(CHAR(10), TRUE,
      _xlfn._xlws.FILTER('Summary Info'!$AD$4:$AD$101,
        INT('Summary Info'!$AE$4:$AE$101) = T41
      )
    ),
    ""
  )
)</f>
        <v/>
      </c>
      <c r="U42" s="49" t="str" cm="1">
        <f t="array" ref="U42">IF(MONTH(U41)&lt;&gt;11, "",
  IFERROR(
    _xlfn.TEXTJOIN(CHAR(10), TRUE,
      _xlfn._xlws.FILTER('Summary Info'!$AD$4:$AD$101,
        INT('Summary Info'!$AE$4:$AE$101) = U41
      )
    ),
    ""
  )
)</f>
        <v/>
      </c>
      <c r="V42" s="49" t="str" cm="1">
        <f t="array" ref="V42">IF(MONTH(V41)&lt;&gt;11, "",
  IFERROR(
    _xlfn.TEXTJOIN(CHAR(10), TRUE,
      _xlfn._xlws.FILTER('Summary Info'!$AD$4:$AD$101,
        INT('Summary Info'!$AE$4:$AE$101) = V41
      )
    ),
    ""
  )
)</f>
        <v/>
      </c>
      <c r="W42" s="49" t="str" cm="1">
        <f t="array" ref="W42">IF(MONTH(W41)&lt;&gt;11, "",
  IFERROR(
    _xlfn.TEXTJOIN(CHAR(10), TRUE,
      _xlfn._xlws.FILTER('Summary Info'!$AD$4:$AD$101,
        INT('Summary Info'!$AE$4:$AE$101) = W41
      )
    ),
    ""
  )
)</f>
        <v/>
      </c>
      <c r="X42" s="49" t="str" cm="1">
        <f t="array" ref="X42">IF(MONTH(X41)&lt;&gt;11, "",
  IFERROR(
    _xlfn.TEXTJOIN(CHAR(10), TRUE,
      _xlfn._xlws.FILTER('Summary Info'!$AD$4:$AD$101,
        INT('Summary Info'!$AE$4:$AE$101) = X41
      )
    ),
    ""
  )
)</f>
        <v/>
      </c>
      <c r="Y42" s="50"/>
      <c r="Z42" s="49" t="str" cm="1">
        <f t="array" ref="Z42">IF(MONTH(Z41)&lt;&gt;12, "",
  IFERROR(
    _xlfn.TEXTJOIN(CHAR(10), TRUE,
      _xlfn._xlws.FILTER('Summary Info'!$AD$4:$AD$101,
        INT('Summary Info'!$AE$4:$AE$101) = Z41
      )
    ),
    ""
  )
)</f>
        <v/>
      </c>
      <c r="AA42" s="49" t="str" cm="1">
        <f t="array" ref="AA42">IF(MONTH(AA41)&lt;&gt;12, "",
  IFERROR(
    _xlfn.TEXTJOIN(CHAR(10), TRUE,
      _xlfn._xlws.FILTER('Summary Info'!$AD$4:$AD$101,
        INT('Summary Info'!$AE$4:$AE$101) = AA41
      )
    ),
    ""
  )
)</f>
        <v/>
      </c>
      <c r="AB42" s="49" t="str" cm="1">
        <f t="array" ref="AB42">IF(MONTH(AB41)&lt;&gt;12, "",
  IFERROR(
    _xlfn.TEXTJOIN(CHAR(10), TRUE,
      _xlfn._xlws.FILTER('Summary Info'!$AD$4:$AD$101,
        INT('Summary Info'!$AE$4:$AE$101) = AB41
      )
    ),
    ""
  )
)</f>
        <v/>
      </c>
      <c r="AC42" s="49" t="str" cm="1">
        <f t="array" ref="AC42">IF(MONTH(AC41)&lt;&gt;12, "",
  IFERROR(
    _xlfn.TEXTJOIN(CHAR(10), TRUE,
      _xlfn._xlws.FILTER('Summary Info'!$AD$4:$AD$101,
        INT('Summary Info'!$AE$4:$AE$101) = AC41
      )
    ),
    ""
  )
)</f>
        <v/>
      </c>
      <c r="AD42" s="49" t="str" cm="1">
        <f t="array" ref="AD42">IF(MONTH(AD41)&lt;&gt;12, "",
  IFERROR(
    _xlfn.TEXTJOIN(CHAR(10), TRUE,
      _xlfn._xlws.FILTER('Summary Info'!$AD$4:$AD$101,
        INT('Summary Info'!$AE$4:$AE$101) = AD41
      )
    ),
    ""
  )
)</f>
        <v/>
      </c>
      <c r="AE42" s="49" t="str" cm="1">
        <f t="array" ref="AE42">IF(MONTH(AE41)&lt;&gt;12, "",
  IFERROR(
    _xlfn.TEXTJOIN(CHAR(10), TRUE,
      _xlfn._xlws.FILTER('Summary Info'!$AD$4:$AD$101,
        INT('Summary Info'!$AE$4:$AE$101) = AE41
      )
    ),
    ""
  )
)</f>
        <v/>
      </c>
      <c r="AF42" s="49" t="str" cm="1">
        <f t="array" ref="AF42">IF(MONTH(AF41)&lt;&gt;12, "",
  IFERROR(
    _xlfn.TEXTJOIN(CHAR(10), TRUE,
      _xlfn._xlws.FILTER('Summary Info'!$AD$4:$AD$101,
        INT('Summary Info'!$AE$4:$AE$101) = AF41
      )
    ),
    ""
  )
)</f>
        <v/>
      </c>
    </row>
    <row r="43" spans="2:32" x14ac:dyDescent="0.3">
      <c r="B43" s="28" cm="1">
        <f t="array" ref="B43:H43">_xlfn.SEQUENCE(1,7, DATEVALUE(B35&amp;$AA$3) -WEEKDAY( DATEVALUE(B35&amp;$AA$3) ) +22)</f>
        <v>45921</v>
      </c>
      <c r="C43" s="28">
        <v>45922</v>
      </c>
      <c r="D43" s="28">
        <v>45923</v>
      </c>
      <c r="E43" s="28">
        <v>45924</v>
      </c>
      <c r="F43" s="28">
        <v>45925</v>
      </c>
      <c r="G43" s="28">
        <v>45926</v>
      </c>
      <c r="H43" s="28">
        <v>45927</v>
      </c>
      <c r="J43" s="28" cm="1">
        <f t="array" ref="J43:P43">_xlfn.SEQUENCE(1,7, DATEVALUE(J35&amp;$AA$3) -WEEKDAY( DATEVALUE(J35&amp;$AA$3) ) +22)</f>
        <v>45949</v>
      </c>
      <c r="K43" s="28">
        <v>45950</v>
      </c>
      <c r="L43" s="28">
        <v>45951</v>
      </c>
      <c r="M43" s="28">
        <v>45952</v>
      </c>
      <c r="N43" s="28">
        <v>45953</v>
      </c>
      <c r="O43" s="28">
        <v>45954</v>
      </c>
      <c r="P43" s="28">
        <v>45955</v>
      </c>
      <c r="R43" s="28" cm="1">
        <f t="array" ref="R43:X43">_xlfn.SEQUENCE(1,7, DATEVALUE(R35&amp;$AA$3) -WEEKDAY( DATEVALUE(R35&amp;$AA$3) ) +22)</f>
        <v>45977</v>
      </c>
      <c r="S43" s="28">
        <v>45978</v>
      </c>
      <c r="T43" s="28">
        <v>45979</v>
      </c>
      <c r="U43" s="28">
        <v>45980</v>
      </c>
      <c r="V43" s="28">
        <v>45981</v>
      </c>
      <c r="W43" s="28">
        <v>45982</v>
      </c>
      <c r="X43" s="28">
        <v>45983</v>
      </c>
      <c r="Z43" s="28" cm="1">
        <f t="array" ref="Z43:AF43">_xlfn.SEQUENCE(1,7, DATEVALUE(Z35&amp;$AA$3) -WEEKDAY( DATEVALUE(Z35&amp;$AA$3) ) +22)</f>
        <v>46012</v>
      </c>
      <c r="AA43" s="28">
        <v>46013</v>
      </c>
      <c r="AB43" s="28">
        <v>46014</v>
      </c>
      <c r="AC43" s="28">
        <v>46015</v>
      </c>
      <c r="AD43" s="28">
        <v>46016</v>
      </c>
      <c r="AE43" s="28">
        <v>46017</v>
      </c>
      <c r="AF43" s="28">
        <v>46018</v>
      </c>
    </row>
    <row r="44" spans="2:32" ht="49.95" customHeight="1" x14ac:dyDescent="0.3">
      <c r="B44" s="49" t="str" cm="1">
        <f t="array" ref="B44">IF(MONTH(B43)&lt;&gt;9, "",
  IFERROR(
    _xlfn.TEXTJOIN(CHAR(10), TRUE,
      _xlfn._xlws.FILTER('Summary Info'!$AD$4:$AD$101,
        INT('Summary Info'!$AE$4:$AE$101) = B43
      )
    ),
    ""
  )
)</f>
        <v/>
      </c>
      <c r="C44" s="49" t="str" cm="1">
        <f t="array" ref="C44">IF(MONTH(C43)&lt;&gt;9, "",
  IFERROR(
    _xlfn.TEXTJOIN(CHAR(10), TRUE,
      _xlfn._xlws.FILTER('Summary Info'!$AD$4:$AD$101,
        INT('Summary Info'!$AE$4:$AE$101) = C43
      )
    ),
    ""
  )
)</f>
        <v/>
      </c>
      <c r="D44" s="49" t="str" cm="1">
        <f t="array" ref="D44">IF(MONTH(D43)&lt;&gt;9, "",
  IFERROR(
    _xlfn.TEXTJOIN(CHAR(10), TRUE,
      _xlfn._xlws.FILTER('Summary Info'!$AD$4:$AD$101,
        INT('Summary Info'!$AE$4:$AE$101) = D43
      )
    ),
    ""
  )
)</f>
        <v/>
      </c>
      <c r="E44" s="49" t="str" cm="1">
        <f t="array" ref="E44">IF(MONTH(E43)&lt;&gt;9, "",
  IFERROR(
    _xlfn.TEXTJOIN(CHAR(10), TRUE,
      _xlfn._xlws.FILTER('Summary Info'!$AD$4:$AD$101,
        INT('Summary Info'!$AE$4:$AE$101) = E43
      )
    ),
    ""
  )
)</f>
        <v/>
      </c>
      <c r="F44" s="49" t="str" cm="1">
        <f t="array" ref="F44">IF(MONTH(F43)&lt;&gt;9, "",
  IFERROR(
    _xlfn.TEXTJOIN(CHAR(10), TRUE,
      _xlfn._xlws.FILTER('Summary Info'!$AD$4:$AD$101,
        INT('Summary Info'!$AE$4:$AE$101) = F43
      )
    ),
    ""
  )
)</f>
        <v/>
      </c>
      <c r="G44" s="49" t="str" cm="1">
        <f t="array" ref="G44">IF(MONTH(G43)&lt;&gt;9, "",
  IFERROR(
    _xlfn.TEXTJOIN(CHAR(10), TRUE,
      _xlfn._xlws.FILTER('Summary Info'!$AD$4:$AD$101,
        INT('Summary Info'!$AE$4:$AE$101) = G43
      )
    ),
    ""
  )
)</f>
        <v/>
      </c>
      <c r="H44" s="49" t="str" cm="1">
        <f t="array" ref="H44">IF(MONTH(H43)&lt;&gt;9, "",
  IFERROR(
    _xlfn.TEXTJOIN(CHAR(10), TRUE,
      _xlfn._xlws.FILTER('Summary Info'!$AD$4:$AD$101,
        INT('Summary Info'!$AE$4:$AE$101) = H43
      )
    ),
    ""
  )
)</f>
        <v/>
      </c>
      <c r="I44" s="50"/>
      <c r="J44" s="49" t="str" cm="1">
        <f t="array" ref="J44">IF(MONTH(J43)&lt;&gt;10, "",
  IFERROR(
    _xlfn.TEXTJOIN(CHAR(10), TRUE,
      _xlfn._xlws.FILTER('Summary Info'!$AD$4:$AD$101,
        INT('Summary Info'!$AE$4:$AE$101) = J43
      )
    ),
    ""
  )
)</f>
        <v/>
      </c>
      <c r="K44" s="49" t="str" cm="1">
        <f t="array" ref="K44">IF(MONTH(K43)&lt;&gt;10, "",
  IFERROR(
    _xlfn.TEXTJOIN(CHAR(10), TRUE,
      _xlfn._xlws.FILTER('Summary Info'!$AD$4:$AD$101,
        INT('Summary Info'!$AE$4:$AE$101) = K43
      )
    ),
    ""
  )
)</f>
        <v/>
      </c>
      <c r="L44" s="49" t="str" cm="1">
        <f t="array" ref="L44">IF(MONTH(L43)&lt;&gt;10, "",
  IFERROR(
    _xlfn.TEXTJOIN(CHAR(10), TRUE,
      _xlfn._xlws.FILTER('Summary Info'!$AD$4:$AD$101,
        INT('Summary Info'!$AE$4:$AE$101) = L43
      )
    ),
    ""
  )
)</f>
        <v/>
      </c>
      <c r="M44" s="49" t="str" cm="1">
        <f t="array" ref="M44">IF(MONTH(M43)&lt;&gt;10, "",
  IFERROR(
    _xlfn.TEXTJOIN(CHAR(10), TRUE,
      _xlfn._xlws.FILTER('Summary Info'!$AD$4:$AD$101,
        INT('Summary Info'!$AE$4:$AE$101) = M43
      )
    ),
    ""
  )
)</f>
        <v/>
      </c>
      <c r="N44" s="49" t="str" cm="1">
        <f t="array" ref="N44">IF(MONTH(N43)&lt;&gt;10, "",
  IFERROR(
    _xlfn.TEXTJOIN(CHAR(10), TRUE,
      _xlfn._xlws.FILTER('Summary Info'!$AD$4:$AD$101,
        INT('Summary Info'!$AE$4:$AE$101) = N43
      )
    ),
    ""
  )
)</f>
        <v/>
      </c>
      <c r="O44" s="49" t="str" cm="1">
        <f t="array" ref="O44">IF(MONTH(O43)&lt;&gt;10, "",
  IFERROR(
    _xlfn.TEXTJOIN(CHAR(10), TRUE,
      _xlfn._xlws.FILTER('Summary Info'!$AD$4:$AD$101,
        INT('Summary Info'!$AE$4:$AE$101) = O43
      )
    ),
    ""
  )
)</f>
        <v/>
      </c>
      <c r="P44" s="49" t="str" cm="1">
        <f t="array" ref="P44">IF(MONTH(P43)&lt;&gt;10, "",
  IFERROR(
    _xlfn.TEXTJOIN(CHAR(10), TRUE,
      _xlfn._xlws.FILTER('Summary Info'!$AD$4:$AD$101,
        INT('Summary Info'!$AE$4:$AE$101) = P43
      )
    ),
    ""
  )
)</f>
        <v/>
      </c>
      <c r="Q44" s="50"/>
      <c r="R44" s="49" t="str" cm="1">
        <f t="array" ref="R44">IF(MONTH(R43)&lt;&gt;11, "",
  IFERROR(
    _xlfn.TEXTJOIN(CHAR(10), TRUE,
      _xlfn._xlws.FILTER('Summary Info'!$AD$4:$AD$101,
        INT('Summary Info'!$AE$4:$AE$101) = R43
      )
    ),
    ""
  )
)</f>
        <v/>
      </c>
      <c r="S44" s="49" t="str" cm="1">
        <f t="array" ref="S44">IF(MONTH(S43)&lt;&gt;11, "",
  IFERROR(
    _xlfn.TEXTJOIN(CHAR(10), TRUE,
      _xlfn._xlws.FILTER('Summary Info'!$AD$4:$AD$101,
        INT('Summary Info'!$AE$4:$AE$101) = S43
      )
    ),
    ""
  )
)</f>
        <v/>
      </c>
      <c r="T44" s="49" t="str" cm="1">
        <f t="array" ref="T44">IF(MONTH(T43)&lt;&gt;11, "",
  IFERROR(
    _xlfn.TEXTJOIN(CHAR(10), TRUE,
      _xlfn._xlws.FILTER('Summary Info'!$AD$4:$AD$101,
        INT('Summary Info'!$AE$4:$AE$101) = T43
      )
    ),
    ""
  )
)</f>
        <v/>
      </c>
      <c r="U44" s="49" t="str" cm="1">
        <f t="array" ref="U44">IF(MONTH(U43)&lt;&gt;11, "",
  IFERROR(
    _xlfn.TEXTJOIN(CHAR(10), TRUE,
      _xlfn._xlws.FILTER('Summary Info'!$AD$4:$AD$101,
        INT('Summary Info'!$AE$4:$AE$101) = U43
      )
    ),
    ""
  )
)</f>
        <v/>
      </c>
      <c r="V44" s="49" t="str" cm="1">
        <f t="array" ref="V44">IF(MONTH(V43)&lt;&gt;11, "",
  IFERROR(
    _xlfn.TEXTJOIN(CHAR(10), TRUE,
      _xlfn._xlws.FILTER('Summary Info'!$AD$4:$AD$101,
        INT('Summary Info'!$AE$4:$AE$101) = V43
      )
    ),
    ""
  )
)</f>
        <v/>
      </c>
      <c r="W44" s="49" t="str" cm="1">
        <f t="array" ref="W44">IF(MONTH(W43)&lt;&gt;11, "",
  IFERROR(
    _xlfn.TEXTJOIN(CHAR(10), TRUE,
      _xlfn._xlws.FILTER('Summary Info'!$AD$4:$AD$101,
        INT('Summary Info'!$AE$4:$AE$101) = W43
      )
    ),
    ""
  )
)</f>
        <v/>
      </c>
      <c r="X44" s="49" t="str" cm="1">
        <f t="array" ref="X44">IF(MONTH(X43)&lt;&gt;11, "",
  IFERROR(
    _xlfn.TEXTJOIN(CHAR(10), TRUE,
      _xlfn._xlws.FILTER('Summary Info'!$AD$4:$AD$101,
        INT('Summary Info'!$AE$4:$AE$101) = X43
      )
    ),
    ""
  )
)</f>
        <v/>
      </c>
      <c r="Y44" s="50"/>
      <c r="Z44" s="49" t="str" cm="1">
        <f t="array" ref="Z44">IF(MONTH(Z43)&lt;&gt;12, "",
  IFERROR(
    _xlfn.TEXTJOIN(CHAR(10), TRUE,
      _xlfn._xlws.FILTER('Summary Info'!$AD$4:$AD$101,
        INT('Summary Info'!$AE$4:$AE$101) = Z43
      )
    ),
    ""
  )
)</f>
        <v/>
      </c>
      <c r="AA44" s="49" t="str" cm="1">
        <f t="array" ref="AA44">IF(MONTH(AA43)&lt;&gt;12, "",
  IFERROR(
    _xlfn.TEXTJOIN(CHAR(10), TRUE,
      _xlfn._xlws.FILTER('Summary Info'!$AD$4:$AD$101,
        INT('Summary Info'!$AE$4:$AE$101) = AA43
      )
    ),
    ""
  )
)</f>
        <v/>
      </c>
      <c r="AB44" s="49" t="str" cm="1">
        <f t="array" ref="AB44">IF(MONTH(AB43)&lt;&gt;12, "",
  IFERROR(
    _xlfn.TEXTJOIN(CHAR(10), TRUE,
      _xlfn._xlws.FILTER('Summary Info'!$AD$4:$AD$101,
        INT('Summary Info'!$AE$4:$AE$101) = AB43
      )
    ),
    ""
  )
)</f>
        <v/>
      </c>
      <c r="AC44" s="49" t="str" cm="1">
        <f t="array" ref="AC44">IF(MONTH(AC43)&lt;&gt;12, "",
  IFERROR(
    _xlfn.TEXTJOIN(CHAR(10), TRUE,
      _xlfn._xlws.FILTER('Summary Info'!$AD$4:$AD$101,
        INT('Summary Info'!$AE$4:$AE$101) = AC43
      )
    ),
    ""
  )
)</f>
        <v/>
      </c>
      <c r="AD44" s="49" t="str" cm="1">
        <f t="array" ref="AD44">IF(MONTH(AD43)&lt;&gt;12, "",
  IFERROR(
    _xlfn.TEXTJOIN(CHAR(10), TRUE,
      _xlfn._xlws.FILTER('Summary Info'!$AD$4:$AD$101,
        INT('Summary Info'!$AE$4:$AE$101) = AD43
      )
    ),
    ""
  )
)</f>
        <v/>
      </c>
      <c r="AE44" s="49" t="str" cm="1">
        <f t="array" ref="AE44">IF(MONTH(AE43)&lt;&gt;12, "",
  IFERROR(
    _xlfn.TEXTJOIN(CHAR(10), TRUE,
      _xlfn._xlws.FILTER('Summary Info'!$AD$4:$AD$101,
        INT('Summary Info'!$AE$4:$AE$101) = AE43
      )
    ),
    ""
  )
)</f>
        <v/>
      </c>
      <c r="AF44" s="49" t="str" cm="1">
        <f t="array" ref="AF44">IF(MONTH(AF43)&lt;&gt;12, "",
  IFERROR(
    _xlfn.TEXTJOIN(CHAR(10), TRUE,
      _xlfn._xlws.FILTER('Summary Info'!$AD$4:$AD$101,
        INT('Summary Info'!$AE$4:$AE$101) = AF43
      )
    ),
    ""
  )
)</f>
        <v/>
      </c>
    </row>
    <row r="45" spans="2:32" x14ac:dyDescent="0.3">
      <c r="B45" s="28" cm="1">
        <f t="array" ref="B45:H45">_xlfn.SEQUENCE(1,7, DATEVALUE(B35&amp;$AA$3) -WEEKDAY( DATEVALUE(B35&amp;$AA$3) ) +29)</f>
        <v>45928</v>
      </c>
      <c r="C45" s="28">
        <v>45929</v>
      </c>
      <c r="D45" s="28">
        <v>45930</v>
      </c>
      <c r="E45" s="28">
        <v>45931</v>
      </c>
      <c r="F45" s="28">
        <v>45932</v>
      </c>
      <c r="G45" s="28">
        <v>45933</v>
      </c>
      <c r="H45" s="28">
        <v>45934</v>
      </c>
      <c r="J45" s="28" cm="1">
        <f t="array" ref="J45:P45">_xlfn.SEQUENCE(1,7, DATEVALUE(J35&amp;$AA$3) -WEEKDAY( DATEVALUE(J35&amp;$AA$3) ) +29)</f>
        <v>45956</v>
      </c>
      <c r="K45" s="28">
        <v>45957</v>
      </c>
      <c r="L45" s="28">
        <v>45958</v>
      </c>
      <c r="M45" s="28">
        <v>45959</v>
      </c>
      <c r="N45" s="28">
        <v>45960</v>
      </c>
      <c r="O45" s="28">
        <v>45961</v>
      </c>
      <c r="P45" s="28">
        <v>45962</v>
      </c>
      <c r="R45" s="28" cm="1">
        <f t="array" ref="R45:X45">_xlfn.SEQUENCE(1,7, DATEVALUE(R35&amp;$AA$3) -WEEKDAY( DATEVALUE(R35&amp;$AA$3) ) +29)</f>
        <v>45984</v>
      </c>
      <c r="S45" s="28">
        <v>45985</v>
      </c>
      <c r="T45" s="28">
        <v>45986</v>
      </c>
      <c r="U45" s="28">
        <v>45987</v>
      </c>
      <c r="V45" s="28">
        <v>45988</v>
      </c>
      <c r="W45" s="28">
        <v>45989</v>
      </c>
      <c r="X45" s="28">
        <v>45990</v>
      </c>
      <c r="Z45" s="28" cm="1">
        <f t="array" ref="Z45:AF45">_xlfn.SEQUENCE(1,7, DATEVALUE(Z35&amp;$AA$3) -WEEKDAY( DATEVALUE(Z35&amp;$AA$3) ) +29)</f>
        <v>46019</v>
      </c>
      <c r="AA45" s="28">
        <v>46020</v>
      </c>
      <c r="AB45" s="28">
        <v>46021</v>
      </c>
      <c r="AC45" s="28">
        <v>46022</v>
      </c>
      <c r="AD45" s="28">
        <v>46023</v>
      </c>
      <c r="AE45" s="28">
        <v>46024</v>
      </c>
      <c r="AF45" s="28">
        <v>46025</v>
      </c>
    </row>
    <row r="46" spans="2:32" ht="49.95" customHeight="1" x14ac:dyDescent="0.3">
      <c r="B46" s="49" t="str" cm="1">
        <f t="array" ref="B46">IF(MONTH(B45)&lt;&gt;9, "",
  IFERROR(
    _xlfn.TEXTJOIN(CHAR(10), TRUE,
      _xlfn._xlws.FILTER('Summary Info'!$AD$4:$AD$101,
        INT('Summary Info'!$AE$4:$AE$101) = B45
      )
    ),
    ""
  )
)</f>
        <v/>
      </c>
      <c r="C46" s="49" t="str" cm="1">
        <f t="array" ref="C46">IF(MONTH(C45)&lt;&gt;9, "",
  IFERROR(
    _xlfn.TEXTJOIN(CHAR(10), TRUE,
      _xlfn._xlws.FILTER('Summary Info'!$AD$4:$AD$101,
        INT('Summary Info'!$AE$4:$AE$101) = C45
      )
    ),
    ""
  )
)</f>
        <v/>
      </c>
      <c r="D46" s="49" t="str" cm="1">
        <f t="array" ref="D46">IF(MONTH(D45)&lt;&gt;9, "",
  IFERROR(
    _xlfn.TEXTJOIN(CHAR(10), TRUE,
      _xlfn._xlws.FILTER('Summary Info'!$AD$4:$AD$101,
        INT('Summary Info'!$AE$4:$AE$101) = D45
      )
    ),
    ""
  )
)</f>
        <v/>
      </c>
      <c r="E46" s="49" t="str" cm="1">
        <f t="array" ref="E46">IF(MONTH(E45)&lt;&gt;9, "",
  IFERROR(
    _xlfn.TEXTJOIN(CHAR(10), TRUE,
      _xlfn._xlws.FILTER('Summary Info'!$AD$4:$AD$101,
        INT('Summary Info'!$AE$4:$AE$101) = E45
      )
    ),
    ""
  )
)</f>
        <v/>
      </c>
      <c r="F46" s="49" t="str" cm="1">
        <f t="array" ref="F46">IF(MONTH(F45)&lt;&gt;9, "",
  IFERROR(
    _xlfn.TEXTJOIN(CHAR(10), TRUE,
      _xlfn._xlws.FILTER('Summary Info'!$AD$4:$AD$101,
        INT('Summary Info'!$AE$4:$AE$101) = F45
      )
    ),
    ""
  )
)</f>
        <v/>
      </c>
      <c r="G46" s="49" t="str" cm="1">
        <f t="array" ref="G46">IF(MONTH(G45)&lt;&gt;9, "",
  IFERROR(
    _xlfn.TEXTJOIN(CHAR(10), TRUE,
      _xlfn._xlws.FILTER('Summary Info'!$AD$4:$AD$101,
        INT('Summary Info'!$AE$4:$AE$101) = G45
      )
    ),
    ""
  )
)</f>
        <v/>
      </c>
      <c r="H46" s="49" t="str" cm="1">
        <f t="array" ref="H46">IF(MONTH(H45)&lt;&gt;9, "",
  IFERROR(
    _xlfn.TEXTJOIN(CHAR(10), TRUE,
      _xlfn._xlws.FILTER('Summary Info'!$AD$4:$AD$101,
        INT('Summary Info'!$AE$4:$AE$101) = H45
      )
    ),
    ""
  )
)</f>
        <v/>
      </c>
      <c r="I46" s="50"/>
      <c r="J46" s="49" t="str" cm="1">
        <f t="array" ref="J46">IF(MONTH(J45)&lt;&gt;10, "",
  IFERROR(
    _xlfn.TEXTJOIN(CHAR(10), TRUE,
      _xlfn._xlws.FILTER('Summary Info'!$AD$4:$AD$101,
        INT('Summary Info'!$AE$4:$AE$101) = J45
      )
    ),
    ""
  )
)</f>
        <v/>
      </c>
      <c r="K46" s="49" t="str" cm="1">
        <f t="array" ref="K46">IF(MONTH(K45)&lt;&gt;10, "",
  IFERROR(
    _xlfn.TEXTJOIN(CHAR(10), TRUE,
      _xlfn._xlws.FILTER('Summary Info'!$AD$4:$AD$101,
        INT('Summary Info'!$AE$4:$AE$101) = K45
      )
    ),
    ""
  )
)</f>
        <v/>
      </c>
      <c r="L46" s="49" t="str" cm="1">
        <f t="array" ref="L46">IF(MONTH(L45)&lt;&gt;10, "",
  IFERROR(
    _xlfn.TEXTJOIN(CHAR(10), TRUE,
      _xlfn._xlws.FILTER('Summary Info'!$AD$4:$AD$101,
        INT('Summary Info'!$AE$4:$AE$101) = L45
      )
    ),
    ""
  )
)</f>
        <v/>
      </c>
      <c r="M46" s="49" t="str" cm="1">
        <f t="array" ref="M46">IF(MONTH(M45)&lt;&gt;10, "",
  IFERROR(
    _xlfn.TEXTJOIN(CHAR(10), TRUE,
      _xlfn._xlws.FILTER('Summary Info'!$AD$4:$AD$101,
        INT('Summary Info'!$AE$4:$AE$101) = M45
      )
    ),
    ""
  )
)</f>
        <v/>
      </c>
      <c r="N46" s="49" t="str" cm="1">
        <f t="array" ref="N46">IF(MONTH(N45)&lt;&gt;10, "",
  IFERROR(
    _xlfn.TEXTJOIN(CHAR(10), TRUE,
      _xlfn._xlws.FILTER('Summary Info'!$AD$4:$AD$101,
        INT('Summary Info'!$AE$4:$AE$101) = N45
      )
    ),
    ""
  )
)</f>
        <v/>
      </c>
      <c r="O46" s="49" t="str" cm="1">
        <f t="array" ref="O46">IF(MONTH(O45)&lt;&gt;10, "",
  IFERROR(
    _xlfn.TEXTJOIN(CHAR(10), TRUE,
      _xlfn._xlws.FILTER('Summary Info'!$AD$4:$AD$101,
        INT('Summary Info'!$AE$4:$AE$101) = O45
      )
    ),
    ""
  )
)</f>
        <v/>
      </c>
      <c r="P46" s="49" t="str" cm="1">
        <f t="array" ref="P46">IF(MONTH(P45)&lt;&gt;10, "",
  IFERROR(
    _xlfn.TEXTJOIN(CHAR(10), TRUE,
      _xlfn._xlws.FILTER('Summary Info'!$AD$4:$AD$101,
        INT('Summary Info'!$AE$4:$AE$101) = P45
      )
    ),
    ""
  )
)</f>
        <v/>
      </c>
      <c r="Q46" s="50"/>
      <c r="R46" s="49" t="str" cm="1">
        <f t="array" ref="R46">IF(MONTH(R45)&lt;&gt;11, "",
  IFERROR(
    _xlfn.TEXTJOIN(CHAR(10), TRUE,
      _xlfn._xlws.FILTER('Summary Info'!$AD$4:$AD$101,
        INT('Summary Info'!$AE$4:$AE$101) = R45
      )
    ),
    ""
  )
)</f>
        <v/>
      </c>
      <c r="S46" s="49" t="str" cm="1">
        <f t="array" ref="S46">IF(MONTH(S45)&lt;&gt;11, "",
  IFERROR(
    _xlfn.TEXTJOIN(CHAR(10), TRUE,
      _xlfn._xlws.FILTER('Summary Info'!$AD$4:$AD$101,
        INT('Summary Info'!$AE$4:$AE$101) = S45
      )
    ),
    ""
  )
)</f>
        <v/>
      </c>
      <c r="T46" s="49" t="str" cm="1">
        <f t="array" ref="T46">IF(MONTH(T45)&lt;&gt;11, "",
  IFERROR(
    _xlfn.TEXTJOIN(CHAR(10), TRUE,
      _xlfn._xlws.FILTER('Summary Info'!$AD$4:$AD$101,
        INT('Summary Info'!$AE$4:$AE$101) = T45
      )
    ),
    ""
  )
)</f>
        <v/>
      </c>
      <c r="U46" s="49" t="str" cm="1">
        <f t="array" ref="U46">IF(MONTH(U45)&lt;&gt;11, "",
  IFERROR(
    _xlfn.TEXTJOIN(CHAR(10), TRUE,
      _xlfn._xlws.FILTER('Summary Info'!$AD$4:$AD$101,
        INT('Summary Info'!$AE$4:$AE$101) = U45
      )
    ),
    ""
  )
)</f>
        <v/>
      </c>
      <c r="V46" s="49" t="str" cm="1">
        <f t="array" ref="V46">IF(MONTH(V45)&lt;&gt;11, "",
  IFERROR(
    _xlfn.TEXTJOIN(CHAR(10), TRUE,
      _xlfn._xlws.FILTER('Summary Info'!$AD$4:$AD$101,
        INT('Summary Info'!$AE$4:$AE$101) = V45
      )
    ),
    ""
  )
)</f>
        <v/>
      </c>
      <c r="W46" s="49" t="str" cm="1">
        <f t="array" ref="W46">IF(MONTH(W45)&lt;&gt;11, "",
  IFERROR(
    _xlfn.TEXTJOIN(CHAR(10), TRUE,
      _xlfn._xlws.FILTER('Summary Info'!$AD$4:$AD$101,
        INT('Summary Info'!$AE$4:$AE$101) = W45
      )
    ),
    ""
  )
)</f>
        <v/>
      </c>
      <c r="X46" s="49" t="str" cm="1">
        <f t="array" ref="X46">IF(MONTH(X45)&lt;&gt;11, "",
  IFERROR(
    _xlfn.TEXTJOIN(CHAR(10), TRUE,
      _xlfn._xlws.FILTER('Summary Info'!$AD$4:$AD$101,
        INT('Summary Info'!$AE$4:$AE$101) = X45
      )
    ),
    ""
  )
)</f>
        <v/>
      </c>
      <c r="Y46" s="50"/>
      <c r="Z46" s="49" t="str" cm="1">
        <f t="array" ref="Z46">IF(MONTH(Z45)&lt;&gt;12, "",
  IFERROR(
    _xlfn.TEXTJOIN(CHAR(10), TRUE,
      _xlfn._xlws.FILTER('Summary Info'!$AD$4:$AD$101,
        INT('Summary Info'!$AE$4:$AE$101) = Z45
      )
    ),
    ""
  )
)</f>
        <v/>
      </c>
      <c r="AA46" s="49" t="str" cm="1">
        <f t="array" ref="AA46">IF(MONTH(AA45)&lt;&gt;12, "",
  IFERROR(
    _xlfn.TEXTJOIN(CHAR(10), TRUE,
      _xlfn._xlws.FILTER('Summary Info'!$AD$4:$AD$101,
        INT('Summary Info'!$AE$4:$AE$101) = AA45
      )
    ),
    ""
  )
)</f>
        <v/>
      </c>
      <c r="AB46" s="49" t="str" cm="1">
        <f t="array" ref="AB46">IF(MONTH(AB45)&lt;&gt;12, "",
  IFERROR(
    _xlfn.TEXTJOIN(CHAR(10), TRUE,
      _xlfn._xlws.FILTER('Summary Info'!$AD$4:$AD$101,
        INT('Summary Info'!$AE$4:$AE$101) = AB45
      )
    ),
    ""
  )
)</f>
        <v/>
      </c>
      <c r="AC46" s="49" t="str" cm="1">
        <f t="array" ref="AC46">IF(MONTH(AC45)&lt;&gt;12, "",
  IFERROR(
    _xlfn.TEXTJOIN(CHAR(10), TRUE,
      _xlfn._xlws.FILTER('Summary Info'!$AD$4:$AD$101,
        INT('Summary Info'!$AE$4:$AE$101) = AC45
      )
    ),
    ""
  )
)</f>
        <v/>
      </c>
      <c r="AD46" s="49" t="str" cm="1">
        <f t="array" ref="AD46">IF(MONTH(AD45)&lt;&gt;12, "",
  IFERROR(
    _xlfn.TEXTJOIN(CHAR(10), TRUE,
      _xlfn._xlws.FILTER('Summary Info'!$AD$4:$AD$101,
        INT('Summary Info'!$AE$4:$AE$101) = AD45
      )
    ),
    ""
  )
)</f>
        <v/>
      </c>
      <c r="AE46" s="49" t="str" cm="1">
        <f t="array" ref="AE46">IF(MONTH(AE45)&lt;&gt;12, "",
  IFERROR(
    _xlfn.TEXTJOIN(CHAR(10), TRUE,
      _xlfn._xlws.FILTER('Summary Info'!$AD$4:$AD$101,
        INT('Summary Info'!$AE$4:$AE$101) = AE45
      )
    ),
    ""
  )
)</f>
        <v/>
      </c>
      <c r="AF46" s="49" t="str" cm="1">
        <f t="array" ref="AF46">IF(MONTH(AF45)&lt;&gt;12, "",
  IFERROR(
    _xlfn.TEXTJOIN(CHAR(10), TRUE,
      _xlfn._xlws.FILTER('Summary Info'!$AD$4:$AD$101,
        INT('Summary Info'!$AE$4:$AE$101) = AF45
      )
    ),
    ""
  )
)</f>
        <v/>
      </c>
    </row>
    <row r="47" spans="2:32" x14ac:dyDescent="0.3">
      <c r="B47" s="28" cm="1">
        <f t="array" ref="B47:H47">_xlfn.SEQUENCE(1,7, DATEVALUE(B35&amp;$AA$3) -WEEKDAY( DATEVALUE(B35&amp;$AA$3) ) +36)</f>
        <v>45935</v>
      </c>
      <c r="C47" s="28">
        <v>45936</v>
      </c>
      <c r="D47" s="28">
        <v>45937</v>
      </c>
      <c r="E47" s="28">
        <v>45938</v>
      </c>
      <c r="F47" s="28">
        <v>45939</v>
      </c>
      <c r="G47" s="28">
        <v>45940</v>
      </c>
      <c r="H47" s="28">
        <v>45941</v>
      </c>
      <c r="J47" s="28" cm="1">
        <f t="array" ref="J47:P47">_xlfn.SEQUENCE(1,7, DATEVALUE(J35&amp;$AA$3) -WEEKDAY( DATEVALUE(J35&amp;$AA$3) ) +36)</f>
        <v>45963</v>
      </c>
      <c r="K47" s="28">
        <v>45964</v>
      </c>
      <c r="L47" s="28">
        <v>45965</v>
      </c>
      <c r="M47" s="28">
        <v>45966</v>
      </c>
      <c r="N47" s="28">
        <v>45967</v>
      </c>
      <c r="O47" s="28">
        <v>45968</v>
      </c>
      <c r="P47" s="28">
        <v>45969</v>
      </c>
      <c r="R47" s="28" cm="1">
        <f t="array" ref="R47:X47">_xlfn.SEQUENCE(1,7, DATEVALUE(R35&amp;$AA$3) -WEEKDAY( DATEVALUE(R35&amp;$AA$3) ) +36)</f>
        <v>45991</v>
      </c>
      <c r="S47" s="28">
        <v>45992</v>
      </c>
      <c r="T47" s="28">
        <v>45993</v>
      </c>
      <c r="U47" s="28">
        <v>45994</v>
      </c>
      <c r="V47" s="28">
        <v>45995</v>
      </c>
      <c r="W47" s="28">
        <v>45996</v>
      </c>
      <c r="X47" s="28">
        <v>45997</v>
      </c>
      <c r="Z47" s="28" cm="1">
        <f t="array" ref="Z47:AF47">_xlfn.SEQUENCE(1,7, DATEVALUE(Z35&amp;$AA$3) -WEEKDAY( DATEVALUE(Z35&amp;$AA$3) ) +36)</f>
        <v>46026</v>
      </c>
      <c r="AA47" s="28">
        <v>46027</v>
      </c>
      <c r="AB47" s="28">
        <v>46028</v>
      </c>
      <c r="AC47" s="28">
        <v>46029</v>
      </c>
      <c r="AD47" s="28">
        <v>46030</v>
      </c>
      <c r="AE47" s="28">
        <v>46031</v>
      </c>
      <c r="AF47" s="28">
        <v>46032</v>
      </c>
    </row>
    <row r="48" spans="2:32" ht="49.95" customHeight="1" x14ac:dyDescent="0.3">
      <c r="B48" s="49" t="str" cm="1">
        <f t="array" ref="B48">IF(MONTH(B47)&lt;&gt;9, "",
  IFERROR(
    _xlfn.TEXTJOIN(CHAR(10), TRUE,
      _xlfn._xlws.FILTER('Summary Info'!$AD$4:$AD$101,
        INT('Summary Info'!$AE$4:$AE$101) = B47
      )
    ),
    ""
  )
)</f>
        <v/>
      </c>
      <c r="C48" s="49" t="str" cm="1">
        <f t="array" ref="C48">IF(MONTH(C47)&lt;&gt;9, "",
  IFERROR(
    _xlfn.TEXTJOIN(CHAR(10), TRUE,
      _xlfn._xlws.FILTER('Summary Info'!$AD$4:$AD$101,
        INT('Summary Info'!$AE$4:$AE$101) = C47
      )
    ),
    ""
  )
)</f>
        <v/>
      </c>
      <c r="D48" s="49" t="str" cm="1">
        <f t="array" ref="D48">IF(MONTH(D47)&lt;&gt;9, "",
  IFERROR(
    _xlfn.TEXTJOIN(CHAR(10), TRUE,
      _xlfn._xlws.FILTER('Summary Info'!$AD$4:$AD$101,
        INT('Summary Info'!$AE$4:$AE$101) = D47
      )
    ),
    ""
  )
)</f>
        <v/>
      </c>
      <c r="E48" s="49" t="str" cm="1">
        <f t="array" ref="E48">IF(MONTH(E47)&lt;&gt;9, "",
  IFERROR(
    _xlfn.TEXTJOIN(CHAR(10), TRUE,
      _xlfn._xlws.FILTER('Summary Info'!$AD$4:$AD$101,
        INT('Summary Info'!$AE$4:$AE$101) = E47
      )
    ),
    ""
  )
)</f>
        <v/>
      </c>
      <c r="F48" s="49" t="str" cm="1">
        <f t="array" ref="F48">IF(MONTH(F47)&lt;&gt;9, "",
  IFERROR(
    _xlfn.TEXTJOIN(CHAR(10), TRUE,
      _xlfn._xlws.FILTER('Summary Info'!$AD$4:$AD$101,
        INT('Summary Info'!$AE$4:$AE$101) = F47
      )
    ),
    ""
  )
)</f>
        <v/>
      </c>
      <c r="G48" s="49" t="str" cm="1">
        <f t="array" ref="G48">IF(MONTH(G47)&lt;&gt;9, "",
  IFERROR(
    _xlfn.TEXTJOIN(CHAR(10), TRUE,
      _xlfn._xlws.FILTER('Summary Info'!$AD$4:$AD$101,
        INT('Summary Info'!$AE$4:$AE$101) = G47
      )
    ),
    ""
  )
)</f>
        <v/>
      </c>
      <c r="H48" s="49" t="str" cm="1">
        <f t="array" ref="H48">IF(MONTH(H47)&lt;&gt;9, "",
  IFERROR(
    _xlfn.TEXTJOIN(CHAR(10), TRUE,
      _xlfn._xlws.FILTER('Summary Info'!$AD$4:$AD$101,
        INT('Summary Info'!$AE$4:$AE$101) = H47
      )
    ),
    ""
  )
)</f>
        <v/>
      </c>
      <c r="I48" s="50"/>
      <c r="J48" s="49" t="str" cm="1">
        <f t="array" ref="J48">IF(MONTH(J47)&lt;&gt;10, "",
  IFERROR(
    _xlfn.TEXTJOIN(CHAR(10), TRUE,
      _xlfn._xlws.FILTER('Summary Info'!$AD$4:$AD$101,
        INT('Summary Info'!$AE$4:$AE$101) = J47
      )
    ),
    ""
  )
)</f>
        <v/>
      </c>
      <c r="K48" s="49" t="str" cm="1">
        <f t="array" ref="K48">IF(MONTH(K47)&lt;&gt;10, "",
  IFERROR(
    _xlfn.TEXTJOIN(CHAR(10), TRUE,
      _xlfn._xlws.FILTER('Summary Info'!$AD$4:$AD$101,
        INT('Summary Info'!$AE$4:$AE$101) = K47
      )
    ),
    ""
  )
)</f>
        <v/>
      </c>
      <c r="L48" s="49" t="str" cm="1">
        <f t="array" ref="L48">IF(MONTH(L47)&lt;&gt;10, "",
  IFERROR(
    _xlfn.TEXTJOIN(CHAR(10), TRUE,
      _xlfn._xlws.FILTER('Summary Info'!$AD$4:$AD$101,
        INT('Summary Info'!$AE$4:$AE$101) = L47
      )
    ),
    ""
  )
)</f>
        <v/>
      </c>
      <c r="M48" s="49" t="str" cm="1">
        <f t="array" ref="M48">IF(MONTH(M47)&lt;&gt;10, "",
  IFERROR(
    _xlfn.TEXTJOIN(CHAR(10), TRUE,
      _xlfn._xlws.FILTER('Summary Info'!$AD$4:$AD$101,
        INT('Summary Info'!$AE$4:$AE$101) = M47
      )
    ),
    ""
  )
)</f>
        <v/>
      </c>
      <c r="N48" s="49" t="str" cm="1">
        <f t="array" ref="N48">IF(MONTH(N47)&lt;&gt;10, "",
  IFERROR(
    _xlfn.TEXTJOIN(CHAR(10), TRUE,
      _xlfn._xlws.FILTER('Summary Info'!$AD$4:$AD$101,
        INT('Summary Info'!$AE$4:$AE$101) = N47
      )
    ),
    ""
  )
)</f>
        <v/>
      </c>
      <c r="O48" s="49" t="str" cm="1">
        <f t="array" ref="O48">IF(MONTH(O47)&lt;&gt;10, "",
  IFERROR(
    _xlfn.TEXTJOIN(CHAR(10), TRUE,
      _xlfn._xlws.FILTER('Summary Info'!$AD$4:$AD$101,
        INT('Summary Info'!$AE$4:$AE$101) = O47
      )
    ),
    ""
  )
)</f>
        <v/>
      </c>
      <c r="P48" s="49" t="str" cm="1">
        <f t="array" ref="P48">IF(MONTH(P47)&lt;&gt;10, "",
  IFERROR(
    _xlfn.TEXTJOIN(CHAR(10), TRUE,
      _xlfn._xlws.FILTER('Summary Info'!$AD$4:$AD$101,
        INT('Summary Info'!$AE$4:$AE$101) = P47
      )
    ),
    ""
  )
)</f>
        <v/>
      </c>
      <c r="Q48" s="50"/>
      <c r="R48" s="49" t="str" cm="1">
        <f t="array" ref="R48">IF(MONTH(R47)&lt;&gt;11, "",
  IFERROR(
    _xlfn.TEXTJOIN(CHAR(10), TRUE,
      _xlfn._xlws.FILTER('Summary Info'!$AD$4:$AD$101,
        INT('Summary Info'!$AE$4:$AE$101) = R47
      )
    ),
    ""
  )
)</f>
        <v/>
      </c>
      <c r="S48" s="49" t="str" cm="1">
        <f t="array" ref="S48">IF(MONTH(S47)&lt;&gt;11, "",
  IFERROR(
    _xlfn.TEXTJOIN(CHAR(10), TRUE,
      _xlfn._xlws.FILTER('Summary Info'!$AD$4:$AD$101,
        INT('Summary Info'!$AE$4:$AE$101) = S47
      )
    ),
    ""
  )
)</f>
        <v/>
      </c>
      <c r="T48" s="49" t="str" cm="1">
        <f t="array" ref="T48">IF(MONTH(T47)&lt;&gt;11, "",
  IFERROR(
    _xlfn.TEXTJOIN(CHAR(10), TRUE,
      _xlfn._xlws.FILTER('Summary Info'!$AD$4:$AD$101,
        INT('Summary Info'!$AE$4:$AE$101) = T47
      )
    ),
    ""
  )
)</f>
        <v/>
      </c>
      <c r="U48" s="49" t="str" cm="1">
        <f t="array" ref="U48">IF(MONTH(U47)&lt;&gt;11, "",
  IFERROR(
    _xlfn.TEXTJOIN(CHAR(10), TRUE,
      _xlfn._xlws.FILTER('Summary Info'!$AD$4:$AD$101,
        INT('Summary Info'!$AE$4:$AE$101) = U47
      )
    ),
    ""
  )
)</f>
        <v/>
      </c>
      <c r="V48" s="49" t="str" cm="1">
        <f t="array" ref="V48">IF(MONTH(V47)&lt;&gt;11, "",
  IFERROR(
    _xlfn.TEXTJOIN(CHAR(10), TRUE,
      _xlfn._xlws.FILTER('Summary Info'!$AD$4:$AD$101,
        INT('Summary Info'!$AE$4:$AE$101) = V47
      )
    ),
    ""
  )
)</f>
        <v/>
      </c>
      <c r="W48" s="49" t="str" cm="1">
        <f t="array" ref="W48">IF(MONTH(W47)&lt;&gt;11, "",
  IFERROR(
    _xlfn.TEXTJOIN(CHAR(10), TRUE,
      _xlfn._xlws.FILTER('Summary Info'!$AD$4:$AD$101,
        INT('Summary Info'!$AE$4:$AE$101) = W47
      )
    ),
    ""
  )
)</f>
        <v/>
      </c>
      <c r="X48" s="49" t="str" cm="1">
        <f t="array" ref="X48">IF(MONTH(X47)&lt;&gt;11, "",
  IFERROR(
    _xlfn.TEXTJOIN(CHAR(10), TRUE,
      _xlfn._xlws.FILTER('Summary Info'!$AD$4:$AD$101,
        INT('Summary Info'!$AE$4:$AE$101) = X47
      )
    ),
    ""
  )
)</f>
        <v/>
      </c>
      <c r="Y48" s="50"/>
      <c r="Z48" s="49" t="str" cm="1">
        <f t="array" ref="Z48">IF(MONTH(Z47)&lt;&gt;12, "",
  IFERROR(
    _xlfn.TEXTJOIN(CHAR(10), TRUE,
      _xlfn._xlws.FILTER('Summary Info'!$AD$4:$AD$101,
        INT('Summary Info'!$AE$4:$AE$101) = Z47
      )
    ),
    ""
  )
)</f>
        <v/>
      </c>
      <c r="AA48" s="49" t="str" cm="1">
        <f t="array" ref="AA48">IF(MONTH(AA47)&lt;&gt;12, "",
  IFERROR(
    _xlfn.TEXTJOIN(CHAR(10), TRUE,
      _xlfn._xlws.FILTER('Summary Info'!$AD$4:$AD$101,
        INT('Summary Info'!$AE$4:$AE$101) = AA47
      )
    ),
    ""
  )
)</f>
        <v/>
      </c>
      <c r="AB48" s="49" t="str" cm="1">
        <f t="array" ref="AB48">IF(MONTH(AB47)&lt;&gt;12, "",
  IFERROR(
    _xlfn.TEXTJOIN(CHAR(10), TRUE,
      _xlfn._xlws.FILTER('Summary Info'!$AD$4:$AD$101,
        INT('Summary Info'!$AE$4:$AE$101) = AB47
      )
    ),
    ""
  )
)</f>
        <v/>
      </c>
      <c r="AC48" s="49" t="str" cm="1">
        <f t="array" ref="AC48">IF(MONTH(AC47)&lt;&gt;12, "",
  IFERROR(
    _xlfn.TEXTJOIN(CHAR(10), TRUE,
      _xlfn._xlws.FILTER('Summary Info'!$AD$4:$AD$101,
        INT('Summary Info'!$AE$4:$AE$101) = AC47
      )
    ),
    ""
  )
)</f>
        <v/>
      </c>
      <c r="AD48" s="49" t="str" cm="1">
        <f t="array" ref="AD48">IF(MONTH(AD47)&lt;&gt;12, "",
  IFERROR(
    _xlfn.TEXTJOIN(CHAR(10), TRUE,
      _xlfn._xlws.FILTER('Summary Info'!$AD$4:$AD$101,
        INT('Summary Info'!$AE$4:$AE$101) = AD47
      )
    ),
    ""
  )
)</f>
        <v/>
      </c>
      <c r="AE48" s="49" t="str" cm="1">
        <f t="array" ref="AE48">IF(MONTH(AE47)&lt;&gt;12, "",
  IFERROR(
    _xlfn.TEXTJOIN(CHAR(10), TRUE,
      _xlfn._xlws.FILTER('Summary Info'!$AD$4:$AD$101,
        INT('Summary Info'!$AE$4:$AE$101) = AE47
      )
    ),
    ""
  )
)</f>
        <v/>
      </c>
      <c r="AF48" s="49" t="str" cm="1">
        <f t="array" ref="AF48">IF(MONTH(AF47)&lt;&gt;12, "",
  IFERROR(
    _xlfn.TEXTJOIN(CHAR(10), TRUE,
      _xlfn._xlws.FILTER('Summary Info'!$AD$4:$AD$101,
        INT('Summary Info'!$AE$4:$AE$101) = AF47
      )
    ),
    ""
  )
)</f>
        <v/>
      </c>
    </row>
  </sheetData>
  <mergeCells count="1">
    <mergeCell ref="A1:AF2"/>
  </mergeCells>
  <conditionalFormatting sqref="B7:H18">
    <cfRule type="expression" dxfId="83" priority="197">
      <formula>MONTH(B7) &lt;&gt; $H$5</formula>
    </cfRule>
  </conditionalFormatting>
  <conditionalFormatting sqref="B22:H22 B24:H24 B26:H26 B28:H28 B30:H30 B32:H32">
    <cfRule type="expression" dxfId="82" priority="193">
      <formula>MONTH(B22)&lt;&gt;$H$20</formula>
    </cfRule>
  </conditionalFormatting>
  <conditionalFormatting sqref="B23:H23">
    <cfRule type="expression" dxfId="81" priority="103">
      <formula>MONTH(B23) &lt;&gt; $H$5</formula>
    </cfRule>
  </conditionalFormatting>
  <conditionalFormatting sqref="B25:H25">
    <cfRule type="expression" dxfId="80" priority="40">
      <formula>MONTH(B25) &lt;&gt; $H$5</formula>
    </cfRule>
  </conditionalFormatting>
  <conditionalFormatting sqref="B27:H27">
    <cfRule type="expression" dxfId="79" priority="39">
      <formula>MONTH(B27) &lt;&gt; $H$5</formula>
    </cfRule>
  </conditionalFormatting>
  <conditionalFormatting sqref="B29:H29">
    <cfRule type="expression" dxfId="78" priority="38">
      <formula>MONTH(B29) &lt;&gt; $H$5</formula>
    </cfRule>
  </conditionalFormatting>
  <conditionalFormatting sqref="B31:H31">
    <cfRule type="expression" dxfId="77" priority="37">
      <formula>MONTH(B31) &lt;&gt; $H$5</formula>
    </cfRule>
  </conditionalFormatting>
  <conditionalFormatting sqref="B33:H33">
    <cfRule type="expression" dxfId="76" priority="36">
      <formula>MONTH(B33) &lt;&gt; $H$5</formula>
    </cfRule>
  </conditionalFormatting>
  <conditionalFormatting sqref="B37:H37 B39:H39 B41:H41 B43:H43 B45:H45 B47:H47">
    <cfRule type="expression" dxfId="75" priority="189">
      <formula>MONTH(B37)&lt;&gt;$H$35</formula>
    </cfRule>
  </conditionalFormatting>
  <conditionalFormatting sqref="B38:H38">
    <cfRule type="expression" dxfId="74" priority="84">
      <formula>MONTH(B38) &lt;&gt; $H$5</formula>
    </cfRule>
  </conditionalFormatting>
  <conditionalFormatting sqref="B40:H40">
    <cfRule type="expression" dxfId="73" priority="20">
      <formula>MONTH(B40) &lt;&gt; $H$5</formula>
    </cfRule>
  </conditionalFormatting>
  <conditionalFormatting sqref="B42:H42">
    <cfRule type="expression" dxfId="72" priority="19">
      <formula>MONTH(B42) &lt;&gt; $H$5</formula>
    </cfRule>
  </conditionalFormatting>
  <conditionalFormatting sqref="B44:H44">
    <cfRule type="expression" dxfId="71" priority="18">
      <formula>MONTH(B44) &lt;&gt; $H$5</formula>
    </cfRule>
  </conditionalFormatting>
  <conditionalFormatting sqref="B46:H46">
    <cfRule type="expression" dxfId="70" priority="17">
      <formula>MONTH(B46) &lt;&gt; $H$5</formula>
    </cfRule>
  </conditionalFormatting>
  <conditionalFormatting sqref="B48:H48">
    <cfRule type="expression" dxfId="69" priority="16">
      <formula>MONTH(B48) &lt;&gt; $H$5</formula>
    </cfRule>
  </conditionalFormatting>
  <conditionalFormatting sqref="J7:P7 J9:P9 J11:P11 J13:P13 J15:P15 J17:P17">
    <cfRule type="expression" dxfId="68" priority="196">
      <formula>MONTH(J7) &lt;&gt; $P$5</formula>
    </cfRule>
  </conditionalFormatting>
  <conditionalFormatting sqref="J8:P8">
    <cfRule type="expression" dxfId="67" priority="130">
      <formula>MONTH(J8) &lt;&gt; $H$5</formula>
    </cfRule>
  </conditionalFormatting>
  <conditionalFormatting sqref="J10:P10">
    <cfRule type="expression" dxfId="66" priority="55">
      <formula>MONTH(J10) &lt;&gt; $H$5</formula>
    </cfRule>
  </conditionalFormatting>
  <conditionalFormatting sqref="J12:P12">
    <cfRule type="expression" dxfId="65" priority="54">
      <formula>MONTH(J12) &lt;&gt; $H$5</formula>
    </cfRule>
  </conditionalFormatting>
  <conditionalFormatting sqref="J14:P14">
    <cfRule type="expression" dxfId="64" priority="53">
      <formula>MONTH(J14) &lt;&gt; $H$5</formula>
    </cfRule>
  </conditionalFormatting>
  <conditionalFormatting sqref="J16:P16">
    <cfRule type="expression" dxfId="63" priority="52">
      <formula>MONTH(J16) &lt;&gt; $H$5</formula>
    </cfRule>
  </conditionalFormatting>
  <conditionalFormatting sqref="J18:P18">
    <cfRule type="expression" dxfId="62" priority="51">
      <formula>MONTH(J18) &lt;&gt; $H$5</formula>
    </cfRule>
  </conditionalFormatting>
  <conditionalFormatting sqref="J23:P23">
    <cfRule type="expression" dxfId="61" priority="102">
      <formula>MONTH(J23) &lt;&gt; $H$5</formula>
    </cfRule>
  </conditionalFormatting>
  <conditionalFormatting sqref="J25:P25">
    <cfRule type="expression" dxfId="60" priority="35">
      <formula>MONTH(J25) &lt;&gt; $H$5</formula>
    </cfRule>
  </conditionalFormatting>
  <conditionalFormatting sqref="J27:P27">
    <cfRule type="expression" dxfId="59" priority="34">
      <formula>MONTH(J27) &lt;&gt; $H$5</formula>
    </cfRule>
  </conditionalFormatting>
  <conditionalFormatting sqref="J28:P28 J30:P30 J32:P32">
    <cfRule type="expression" dxfId="58" priority="192">
      <formula>MONTH(J28)&lt;&gt;$P$20</formula>
    </cfRule>
  </conditionalFormatting>
  <conditionalFormatting sqref="J29:P29">
    <cfRule type="expression" dxfId="57" priority="33">
      <formula>MONTH(J29) &lt;&gt; $H$5</formula>
    </cfRule>
  </conditionalFormatting>
  <conditionalFormatting sqref="J31:P31">
    <cfRule type="expression" dxfId="56" priority="32">
      <formula>MONTH(J31) &lt;&gt; $H$5</formula>
    </cfRule>
  </conditionalFormatting>
  <conditionalFormatting sqref="J33:P33">
    <cfRule type="expression" dxfId="55" priority="31">
      <formula>MONTH(J33) &lt;&gt; $H$5</formula>
    </cfRule>
  </conditionalFormatting>
  <conditionalFormatting sqref="J37:P37 J39:P39 J41:P41 J43:P43 J45:P45 J47:P47">
    <cfRule type="expression" dxfId="54" priority="188">
      <formula>MONTH(J37)&lt;&gt;$P$35</formula>
    </cfRule>
  </conditionalFormatting>
  <conditionalFormatting sqref="J38:P38">
    <cfRule type="expression" dxfId="53" priority="78">
      <formula>MONTH(J38) &lt;&gt; $H$5</formula>
    </cfRule>
  </conditionalFormatting>
  <conditionalFormatting sqref="J40:P40">
    <cfRule type="expression" dxfId="52" priority="15">
      <formula>MONTH(J40) &lt;&gt; $H$5</formula>
    </cfRule>
  </conditionalFormatting>
  <conditionalFormatting sqref="J42:P42">
    <cfRule type="expression" dxfId="51" priority="14">
      <formula>MONTH(J42) &lt;&gt; $H$5</formula>
    </cfRule>
  </conditionalFormatting>
  <conditionalFormatting sqref="J44:P44">
    <cfRule type="expression" dxfId="50" priority="13">
      <formula>MONTH(J44) &lt;&gt; $H$5</formula>
    </cfRule>
  </conditionalFormatting>
  <conditionalFormatting sqref="J46:P46">
    <cfRule type="expression" dxfId="49" priority="12">
      <formula>MONTH(J46) &lt;&gt; $H$5</formula>
    </cfRule>
  </conditionalFormatting>
  <conditionalFormatting sqref="J48:P48">
    <cfRule type="expression" dxfId="48" priority="11">
      <formula>MONTH(J48) &lt;&gt; $H$5</formula>
    </cfRule>
  </conditionalFormatting>
  <conditionalFormatting sqref="R7:X7 R9:X9 R11:X11 R13:X13 R15:X15 R17:X17">
    <cfRule type="expression" dxfId="47" priority="195">
      <formula>MONTH(R7) &lt;&gt; $X$5</formula>
    </cfRule>
  </conditionalFormatting>
  <conditionalFormatting sqref="R8:X8">
    <cfRule type="expression" dxfId="46" priority="124">
      <formula>MONTH(R8) &lt;&gt; $H$5</formula>
    </cfRule>
  </conditionalFormatting>
  <conditionalFormatting sqref="R10:X10">
    <cfRule type="expression" dxfId="45" priority="50">
      <formula>MONTH(R10) &lt;&gt; $H$5</formula>
    </cfRule>
  </conditionalFormatting>
  <conditionalFormatting sqref="R12:X12">
    <cfRule type="expression" dxfId="44" priority="49">
      <formula>MONTH(R12) &lt;&gt; $H$5</formula>
    </cfRule>
  </conditionalFormatting>
  <conditionalFormatting sqref="R14:X14">
    <cfRule type="expression" dxfId="43" priority="48">
      <formula>MONTH(R14) &lt;&gt; $H$5</formula>
    </cfRule>
  </conditionalFormatting>
  <conditionalFormatting sqref="R16:X16">
    <cfRule type="expression" dxfId="42" priority="47">
      <formula>MONTH(R16) &lt;&gt; $H$5</formula>
    </cfRule>
  </conditionalFormatting>
  <conditionalFormatting sqref="R18:X18">
    <cfRule type="expression" dxfId="41" priority="46">
      <formula>MONTH(R18) &lt;&gt; $H$5</formula>
    </cfRule>
  </conditionalFormatting>
  <conditionalFormatting sqref="R22:X22 R24:X24 R26:X26 R28:X28 R30:X30 R32:X32">
    <cfRule type="expression" dxfId="40" priority="191">
      <formula>MONTH(R22)&lt;&gt;$X$20</formula>
    </cfRule>
  </conditionalFormatting>
  <conditionalFormatting sqref="R23:X23">
    <cfRule type="expression" dxfId="39" priority="96">
      <formula>MONTH(R23) &lt;&gt; $H$5</formula>
    </cfRule>
  </conditionalFormatting>
  <conditionalFormatting sqref="R25:X25">
    <cfRule type="expression" dxfId="38" priority="30">
      <formula>MONTH(R25) &lt;&gt; $H$5</formula>
    </cfRule>
  </conditionalFormatting>
  <conditionalFormatting sqref="R27:X27">
    <cfRule type="expression" dxfId="37" priority="29">
      <formula>MONTH(R27) &lt;&gt; $H$5</formula>
    </cfRule>
  </conditionalFormatting>
  <conditionalFormatting sqref="R29:X29">
    <cfRule type="expression" dxfId="36" priority="28">
      <formula>MONTH(R29) &lt;&gt; $H$5</formula>
    </cfRule>
  </conditionalFormatting>
  <conditionalFormatting sqref="R31:X31">
    <cfRule type="expression" dxfId="35" priority="27">
      <formula>MONTH(R31) &lt;&gt; $H$5</formula>
    </cfRule>
  </conditionalFormatting>
  <conditionalFormatting sqref="R33:X33">
    <cfRule type="expression" dxfId="34" priority="26">
      <formula>MONTH(R33) &lt;&gt; $H$5</formula>
    </cfRule>
  </conditionalFormatting>
  <conditionalFormatting sqref="R37:X37 R39:X39 R41:X41 R43:X43 R45:X45 R47:X47">
    <cfRule type="expression" dxfId="33" priority="187">
      <formula>MONTH(R37)&lt;&gt;$X$35</formula>
    </cfRule>
  </conditionalFormatting>
  <conditionalFormatting sqref="R38:X38">
    <cfRule type="expression" dxfId="32" priority="67">
      <formula>MONTH(R38) &lt;&gt; $H$5</formula>
    </cfRule>
  </conditionalFormatting>
  <conditionalFormatting sqref="R40:X40">
    <cfRule type="expression" dxfId="31" priority="10">
      <formula>MONTH(R40) &lt;&gt; $H$5</formula>
    </cfRule>
  </conditionalFormatting>
  <conditionalFormatting sqref="R42:X42">
    <cfRule type="expression" dxfId="30" priority="9">
      <formula>MONTH(R42) &lt;&gt; $H$5</formula>
    </cfRule>
  </conditionalFormatting>
  <conditionalFormatting sqref="R44:X44">
    <cfRule type="expression" dxfId="29" priority="8">
      <formula>MONTH(R44) &lt;&gt; $H$5</formula>
    </cfRule>
  </conditionalFormatting>
  <conditionalFormatting sqref="R46:X46">
    <cfRule type="expression" dxfId="28" priority="7">
      <formula>MONTH(R46) &lt;&gt; $H$5</formula>
    </cfRule>
  </conditionalFormatting>
  <conditionalFormatting sqref="R48:X48">
    <cfRule type="expression" dxfId="27" priority="6">
      <formula>MONTH(R48) &lt;&gt; $H$5</formula>
    </cfRule>
  </conditionalFormatting>
  <conditionalFormatting sqref="Z7:AF7 Z9:AF9 Z11:AF11 Z13:AF13 Z15:AF15 Z17:AF17">
    <cfRule type="expression" dxfId="26" priority="194">
      <formula>MONTH(Z7)&lt;&gt;$AF$5</formula>
    </cfRule>
  </conditionalFormatting>
  <conditionalFormatting sqref="Z8:AF8">
    <cfRule type="expression" dxfId="25" priority="118">
      <formula>MONTH(Z8) &lt;&gt; $H$5</formula>
    </cfRule>
  </conditionalFormatting>
  <conditionalFormatting sqref="Z10:AF10">
    <cfRule type="expression" dxfId="24" priority="45">
      <formula>MONTH(Z10) &lt;&gt; $H$5</formula>
    </cfRule>
  </conditionalFormatting>
  <conditionalFormatting sqref="Z12:AF12">
    <cfRule type="expression" dxfId="23" priority="44">
      <formula>MONTH(Z12) &lt;&gt; $H$5</formula>
    </cfRule>
  </conditionalFormatting>
  <conditionalFormatting sqref="Z14:AF14">
    <cfRule type="expression" dxfId="22" priority="43">
      <formula>MONTH(Z14) &lt;&gt; $H$5</formula>
    </cfRule>
  </conditionalFormatting>
  <conditionalFormatting sqref="Z16:AF16">
    <cfRule type="expression" dxfId="21" priority="42">
      <formula>MONTH(Z16) &lt;&gt; $H$5</formula>
    </cfRule>
  </conditionalFormatting>
  <conditionalFormatting sqref="Z18:AF18">
    <cfRule type="expression" dxfId="20" priority="41">
      <formula>MONTH(Z18) &lt;&gt; $H$5</formula>
    </cfRule>
  </conditionalFormatting>
  <conditionalFormatting sqref="Z22:AF22 Z24:AF24 Z26:AF26 Z28:AF28 Z30:AF30 Z32:AF32">
    <cfRule type="expression" dxfId="19" priority="190">
      <formula>MONTH(Z22)&lt;&gt;$AF$20</formula>
    </cfRule>
  </conditionalFormatting>
  <conditionalFormatting sqref="Z23:AF23">
    <cfRule type="expression" dxfId="18" priority="90">
      <formula>MONTH(Z23) &lt;&gt; $H$5</formula>
    </cfRule>
  </conditionalFormatting>
  <conditionalFormatting sqref="Z25:AF25">
    <cfRule type="expression" dxfId="17" priority="25">
      <formula>MONTH(Z25) &lt;&gt; $H$5</formula>
    </cfRule>
  </conditionalFormatting>
  <conditionalFormatting sqref="Z27:AF27">
    <cfRule type="expression" dxfId="16" priority="24">
      <formula>MONTH(Z27) &lt;&gt; $H$5</formula>
    </cfRule>
  </conditionalFormatting>
  <conditionalFormatting sqref="Z29:AF29">
    <cfRule type="expression" dxfId="15" priority="23">
      <formula>MONTH(Z29) &lt;&gt; $H$5</formula>
    </cfRule>
  </conditionalFormatting>
  <conditionalFormatting sqref="Z31:AF31">
    <cfRule type="expression" dxfId="14" priority="22">
      <formula>MONTH(Z31) &lt;&gt; $H$5</formula>
    </cfRule>
  </conditionalFormatting>
  <conditionalFormatting sqref="Z33:AF33">
    <cfRule type="expression" dxfId="13" priority="21">
      <formula>MONTH(Z33) &lt;&gt; $H$5</formula>
    </cfRule>
  </conditionalFormatting>
  <conditionalFormatting sqref="Z37:AF37 Z39:AF39 Z41:AF41 Z43:AF43 Z45:AF45 Z47:AF47">
    <cfRule type="expression" dxfId="12" priority="186">
      <formula>MONTH(Z37)&lt;&gt;$AF$35</formula>
    </cfRule>
  </conditionalFormatting>
  <conditionalFormatting sqref="Z38:AF38">
    <cfRule type="expression" dxfId="11" priority="61">
      <formula>MONTH(Z38) &lt;&gt; $H$5</formula>
    </cfRule>
  </conditionalFormatting>
  <conditionalFormatting sqref="Z40:AF40">
    <cfRule type="expression" dxfId="10" priority="5">
      <formula>MONTH(Z40) &lt;&gt; $H$5</formula>
    </cfRule>
  </conditionalFormatting>
  <conditionalFormatting sqref="Z42:AF42">
    <cfRule type="expression" dxfId="9" priority="4">
      <formula>MONTH(Z42) &lt;&gt; $H$5</formula>
    </cfRule>
  </conditionalFormatting>
  <conditionalFormatting sqref="Z44:AF44">
    <cfRule type="expression" dxfId="8" priority="3">
      <formula>MONTH(Z44) &lt;&gt; $H$5</formula>
    </cfRule>
  </conditionalFormatting>
  <conditionalFormatting sqref="Z46:AF46">
    <cfRule type="expression" dxfId="7" priority="2">
      <formula>MONTH(Z46) &lt;&gt; $H$5</formula>
    </cfRule>
  </conditionalFormatting>
  <conditionalFormatting sqref="Z48:AF48">
    <cfRule type="expression" dxfId="6" priority="1">
      <formula>MONTH(Z48) &lt;&gt; $H$5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3" name="Spinner 1">
              <controlPr defaultSize="0" autoPict="0">
                <anchor moveWithCells="1" sizeWithCells="1">
                  <from>
                    <xdr:col>31</xdr:col>
                    <xdr:colOff>15240</xdr:colOff>
                    <xdr:row>2</xdr:row>
                    <xdr:rowOff>15240</xdr:rowOff>
                  </from>
                  <to>
                    <xdr:col>31</xdr:col>
                    <xdr:colOff>1379220</xdr:colOff>
                    <xdr:row>2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82" workbookViewId="0">
      <selection activeCell="E3" sqref="E3"/>
    </sheetView>
  </sheetViews>
  <sheetFormatPr defaultRowHeight="14.4" x14ac:dyDescent="0.3"/>
  <cols>
    <col min="1" max="1" width="20.109375" bestFit="1" customWidth="1"/>
    <col min="2" max="2" width="26.44140625" bestFit="1" customWidth="1"/>
    <col min="3" max="3" width="18" bestFit="1" customWidth="1"/>
    <col min="4" max="4" width="15" bestFit="1" customWidth="1"/>
    <col min="5" max="5" width="16.5546875" bestFit="1" customWidth="1"/>
    <col min="6" max="6" width="25.6640625" bestFit="1" customWidth="1"/>
    <col min="7" max="7" width="12.44140625" bestFit="1" customWidth="1"/>
    <col min="8" max="8" width="10.33203125" bestFit="1" customWidth="1"/>
    <col min="9" max="9" width="12.109375" bestFit="1" customWidth="1"/>
    <col min="10" max="10" width="26.5546875" bestFit="1" customWidth="1"/>
  </cols>
  <sheetData>
    <row r="1" spans="1:10" s="46" customFormat="1" ht="21.6" thickBot="1" x14ac:dyDescent="0.35">
      <c r="A1" s="59" t="str">
        <f>'Initial Project CHECKLIST'!B4 &amp; " - " &amp; 'Initial Project CHECKLIST'!B3</f>
        <v>911 - More Oreos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1.6" thickBot="1" x14ac:dyDescent="0.35">
      <c r="A2" s="56">
        <f ca="1">TODAY()</f>
        <v>45859</v>
      </c>
      <c r="B2" s="57"/>
      <c r="C2" s="57"/>
      <c r="D2" s="57"/>
      <c r="E2" s="57"/>
      <c r="F2" s="57"/>
      <c r="G2" s="57"/>
      <c r="H2" s="57"/>
      <c r="I2" s="57"/>
      <c r="J2" s="58"/>
    </row>
    <row r="3" spans="1:10" ht="18.600000000000001" thickBot="1" x14ac:dyDescent="0.35">
      <c r="A3" s="31" t="s">
        <v>51</v>
      </c>
      <c r="B3" s="32" t="s">
        <v>52</v>
      </c>
      <c r="C3" s="32" t="s">
        <v>53</v>
      </c>
      <c r="D3" s="32" t="s">
        <v>30</v>
      </c>
      <c r="E3" s="32" t="s">
        <v>54</v>
      </c>
      <c r="F3" s="32" t="s">
        <v>55</v>
      </c>
      <c r="G3" s="32" t="s">
        <v>56</v>
      </c>
      <c r="H3" s="32" t="s">
        <v>57</v>
      </c>
      <c r="I3" s="32" t="s">
        <v>58</v>
      </c>
      <c r="J3" s="33" t="s">
        <v>59</v>
      </c>
    </row>
    <row r="4" spans="1:10" ht="31.8" thickBot="1" x14ac:dyDescent="0.35">
      <c r="A4" s="13">
        <v>123456</v>
      </c>
      <c r="B4" s="11">
        <v>78910</v>
      </c>
      <c r="C4" s="11" t="s">
        <v>60</v>
      </c>
      <c r="D4" s="34">
        <v>45884</v>
      </c>
      <c r="E4" s="11">
        <v>67</v>
      </c>
      <c r="F4" s="11">
        <v>25</v>
      </c>
      <c r="G4" s="11" t="s">
        <v>13</v>
      </c>
      <c r="H4" s="11" t="s">
        <v>61</v>
      </c>
      <c r="I4" s="11"/>
      <c r="J4" s="18" t="s">
        <v>62</v>
      </c>
    </row>
    <row r="5" spans="1:10" ht="16.2" thickBot="1" x14ac:dyDescent="0.35">
      <c r="A5" s="13"/>
      <c r="B5" s="11"/>
      <c r="C5" s="11" t="s">
        <v>63</v>
      </c>
      <c r="D5" s="34">
        <v>45855</v>
      </c>
      <c r="E5" s="11"/>
      <c r="F5" s="11"/>
      <c r="G5" s="11"/>
      <c r="H5" s="11"/>
      <c r="I5" s="11"/>
      <c r="J5" s="18"/>
    </row>
    <row r="6" spans="1:10" ht="16.2" thickBot="1" x14ac:dyDescent="0.35">
      <c r="A6" s="13"/>
      <c r="B6" s="11"/>
      <c r="C6" s="11" t="s">
        <v>64</v>
      </c>
      <c r="D6" s="34">
        <v>45668</v>
      </c>
      <c r="E6" s="11"/>
      <c r="F6" s="11"/>
      <c r="G6" s="11"/>
      <c r="H6" s="11"/>
      <c r="I6" s="11"/>
      <c r="J6" s="11"/>
    </row>
    <row r="7" spans="1:10" ht="16.2" thickBot="1" x14ac:dyDescent="0.35">
      <c r="A7" s="13"/>
      <c r="B7" s="11"/>
      <c r="C7" s="11" t="s">
        <v>65</v>
      </c>
      <c r="D7" s="34">
        <v>45689</v>
      </c>
      <c r="E7" s="11"/>
      <c r="F7" s="11"/>
      <c r="G7" s="11"/>
      <c r="H7" s="11"/>
      <c r="I7" s="11"/>
      <c r="J7" s="18"/>
    </row>
    <row r="8" spans="1:10" ht="16.2" thickBot="1" x14ac:dyDescent="0.35">
      <c r="A8" s="13"/>
      <c r="B8" s="11"/>
      <c r="C8" s="11"/>
      <c r="D8" s="11"/>
      <c r="E8" s="11"/>
      <c r="F8" s="11"/>
      <c r="G8" s="11"/>
      <c r="H8" s="11"/>
      <c r="I8" s="11"/>
      <c r="J8" s="18"/>
    </row>
    <row r="9" spans="1:10" ht="16.2" thickBot="1" x14ac:dyDescent="0.35">
      <c r="A9" s="13"/>
      <c r="B9" s="11"/>
      <c r="C9" s="11"/>
      <c r="D9" s="11"/>
      <c r="E9" s="11"/>
      <c r="F9" s="11"/>
      <c r="G9" s="11"/>
      <c r="H9" s="11"/>
      <c r="I9" s="11"/>
      <c r="J9" s="18"/>
    </row>
    <row r="10" spans="1:10" ht="16.2" thickBot="1" x14ac:dyDescent="0.35">
      <c r="A10" s="13"/>
      <c r="B10" s="11"/>
      <c r="C10" s="11"/>
      <c r="D10" s="11"/>
      <c r="E10" s="11"/>
      <c r="F10" s="11"/>
      <c r="G10" s="11"/>
      <c r="H10" s="11"/>
      <c r="I10" s="11"/>
      <c r="J10" s="18"/>
    </row>
    <row r="11" spans="1:10" ht="16.2" thickBot="1" x14ac:dyDescent="0.35">
      <c r="A11" s="13"/>
      <c r="B11" s="11"/>
      <c r="C11" s="11"/>
      <c r="D11" s="11"/>
      <c r="E11" s="11"/>
      <c r="F11" s="11"/>
      <c r="G11" s="11"/>
      <c r="H11" s="11"/>
      <c r="I11" s="11"/>
      <c r="J11" s="18"/>
    </row>
    <row r="12" spans="1:10" ht="16.2" thickBot="1" x14ac:dyDescent="0.35">
      <c r="A12" s="13"/>
      <c r="B12" s="11"/>
      <c r="C12" s="11"/>
      <c r="D12" s="11"/>
      <c r="E12" s="11"/>
      <c r="F12" s="11"/>
      <c r="G12" s="11"/>
      <c r="H12" s="11"/>
      <c r="I12" s="11"/>
      <c r="J12" s="18"/>
    </row>
    <row r="13" spans="1:10" ht="16.2" thickBot="1" x14ac:dyDescent="0.35">
      <c r="A13" s="13"/>
      <c r="B13" s="11"/>
      <c r="C13" s="11"/>
      <c r="D13" s="11"/>
      <c r="E13" s="11"/>
      <c r="F13" s="11"/>
      <c r="G13" s="11"/>
      <c r="H13" s="11"/>
      <c r="I13" s="11"/>
      <c r="J13" s="18"/>
    </row>
    <row r="14" spans="1:10" ht="16.2" thickBot="1" x14ac:dyDescent="0.35">
      <c r="A14" s="13"/>
      <c r="B14" s="11"/>
      <c r="C14" s="11"/>
      <c r="D14" s="11"/>
      <c r="E14" s="11"/>
      <c r="F14" s="11"/>
      <c r="G14" s="11"/>
      <c r="H14" s="11"/>
      <c r="I14" s="11"/>
      <c r="J14" s="18"/>
    </row>
    <row r="15" spans="1:10" ht="16.2" thickBot="1" x14ac:dyDescent="0.35">
      <c r="A15" s="13"/>
      <c r="B15" s="11"/>
      <c r="C15" s="11"/>
      <c r="D15" s="11"/>
      <c r="E15" s="11"/>
      <c r="F15" s="11"/>
      <c r="G15" s="11"/>
      <c r="H15" s="11"/>
      <c r="I15" s="11"/>
      <c r="J15" s="18"/>
    </row>
    <row r="16" spans="1:10" ht="16.2" thickBot="1" x14ac:dyDescent="0.35">
      <c r="A16" s="13"/>
      <c r="B16" s="11"/>
      <c r="C16" s="11"/>
      <c r="D16" s="11"/>
      <c r="E16" s="11"/>
      <c r="F16" s="11"/>
      <c r="G16" s="11"/>
      <c r="H16" s="11"/>
      <c r="I16" s="11"/>
      <c r="J16" s="18"/>
    </row>
    <row r="17" spans="1:10" ht="16.2" thickBot="1" x14ac:dyDescent="0.35">
      <c r="A17" s="13"/>
      <c r="B17" s="11"/>
      <c r="C17" s="11"/>
      <c r="D17" s="11"/>
      <c r="E17" s="11"/>
      <c r="F17" s="11"/>
      <c r="G17" s="11"/>
      <c r="H17" s="11"/>
      <c r="I17" s="11"/>
      <c r="J17" s="18"/>
    </row>
    <row r="18" spans="1:10" ht="16.2" thickBot="1" x14ac:dyDescent="0.35">
      <c r="A18" s="13"/>
      <c r="B18" s="11"/>
      <c r="C18" s="11"/>
      <c r="D18" s="11"/>
      <c r="E18" s="11"/>
      <c r="F18" s="11"/>
      <c r="G18" s="11"/>
      <c r="H18" s="11"/>
      <c r="I18" s="11"/>
      <c r="J18" s="18"/>
    </row>
    <row r="19" spans="1:10" ht="16.2" thickBot="1" x14ac:dyDescent="0.35">
      <c r="A19" s="13"/>
      <c r="B19" s="11"/>
      <c r="C19" s="11"/>
      <c r="D19" s="11"/>
      <c r="E19" s="11"/>
      <c r="F19" s="11"/>
      <c r="G19" s="11"/>
      <c r="H19" s="11"/>
      <c r="I19" s="11"/>
      <c r="J19" s="18"/>
    </row>
    <row r="20" spans="1:10" ht="16.2" thickBot="1" x14ac:dyDescent="0.35">
      <c r="A20" s="13"/>
      <c r="B20" s="11"/>
      <c r="C20" s="11"/>
      <c r="D20" s="11"/>
      <c r="E20" s="11"/>
      <c r="F20" s="11"/>
      <c r="G20" s="11"/>
      <c r="H20" s="11"/>
      <c r="I20" s="11"/>
      <c r="J20" s="18"/>
    </row>
    <row r="21" spans="1:10" ht="16.2" thickBot="1" x14ac:dyDescent="0.35">
      <c r="A21" s="13"/>
      <c r="B21" s="11"/>
      <c r="C21" s="11"/>
      <c r="D21" s="11"/>
      <c r="E21" s="11"/>
      <c r="F21" s="11"/>
      <c r="G21" s="11"/>
      <c r="H21" s="11"/>
      <c r="I21" s="11"/>
      <c r="J21" s="18"/>
    </row>
    <row r="22" spans="1:10" ht="16.2" thickBot="1" x14ac:dyDescent="0.35">
      <c r="A22" s="13"/>
      <c r="B22" s="11"/>
      <c r="C22" s="11"/>
      <c r="D22" s="11"/>
      <c r="E22" s="11"/>
      <c r="F22" s="11"/>
      <c r="G22" s="11"/>
      <c r="H22" s="11"/>
      <c r="I22" s="11"/>
      <c r="J22" s="18"/>
    </row>
    <row r="23" spans="1:10" ht="16.2" thickBot="1" x14ac:dyDescent="0.35">
      <c r="A23" s="13"/>
      <c r="B23" s="11"/>
      <c r="C23" s="11"/>
      <c r="D23" s="11"/>
      <c r="E23" s="11"/>
      <c r="F23" s="11"/>
      <c r="G23" s="11"/>
      <c r="H23" s="11"/>
      <c r="I23" s="11"/>
      <c r="J23" s="18"/>
    </row>
    <row r="24" spans="1:10" ht="16.2" thickBot="1" x14ac:dyDescent="0.35">
      <c r="A24" s="13"/>
      <c r="B24" s="11"/>
      <c r="C24" s="11"/>
      <c r="D24" s="11"/>
      <c r="E24" s="11"/>
      <c r="F24" s="11"/>
      <c r="G24" s="11"/>
      <c r="H24" s="11"/>
      <c r="I24" s="11"/>
      <c r="J24" s="18"/>
    </row>
    <row r="25" spans="1:10" ht="16.2" thickBot="1" x14ac:dyDescent="0.35">
      <c r="A25" s="13"/>
      <c r="B25" s="11"/>
      <c r="C25" s="11"/>
      <c r="D25" s="11"/>
      <c r="E25" s="11"/>
      <c r="F25" s="11"/>
      <c r="G25" s="11"/>
      <c r="H25" s="11"/>
      <c r="I25" s="11"/>
      <c r="J25" s="18"/>
    </row>
    <row r="26" spans="1:10" ht="16.2" thickBot="1" x14ac:dyDescent="0.35">
      <c r="A26" s="13"/>
      <c r="B26" s="11"/>
      <c r="C26" s="11"/>
      <c r="D26" s="11"/>
      <c r="E26" s="11"/>
      <c r="F26" s="11"/>
      <c r="G26" s="11"/>
      <c r="H26" s="11"/>
      <c r="I26" s="11"/>
      <c r="J26" s="18"/>
    </row>
    <row r="27" spans="1:10" ht="16.2" thickBot="1" x14ac:dyDescent="0.35">
      <c r="A27" s="13"/>
      <c r="B27" s="11"/>
      <c r="C27" s="11"/>
      <c r="D27" s="11"/>
      <c r="E27" s="11"/>
      <c r="F27" s="11"/>
      <c r="G27" s="11"/>
      <c r="H27" s="11"/>
      <c r="I27" s="11"/>
      <c r="J27" s="18"/>
    </row>
    <row r="28" spans="1:10" ht="15.6" x14ac:dyDescent="0.3">
      <c r="A28" s="15"/>
      <c r="B28" s="16"/>
      <c r="C28" s="16"/>
      <c r="D28" s="16"/>
      <c r="E28" s="16"/>
      <c r="F28" s="16"/>
      <c r="G28" s="16"/>
      <c r="H28" s="16"/>
      <c r="I28" s="16"/>
      <c r="J28" s="48"/>
    </row>
  </sheetData>
  <mergeCells count="2">
    <mergeCell ref="A2:J2"/>
    <mergeCell ref="A1:J1"/>
  </mergeCells>
  <conditionalFormatting sqref="D4:D6 D8:D28">
    <cfRule type="expression" dxfId="5" priority="1">
      <formula>I4="Completed"</formula>
    </cfRule>
    <cfRule type="expression" dxfId="4" priority="2">
      <formula>AND(D4&gt;TODAY()+7, I4&lt;&gt;"Completed")</formula>
    </cfRule>
    <cfRule type="expression" dxfId="3" priority="3">
      <formula>AND(D4&gt;=TODAY(), D4&lt;=TODAY()+7, I4&lt;&gt;"Completed")</formula>
    </cfRule>
  </conditionalFormatting>
  <conditionalFormatting sqref="D7">
    <cfRule type="expression" dxfId="2" priority="16">
      <formula>J6="Completed"</formula>
    </cfRule>
    <cfRule type="expression" dxfId="1" priority="17">
      <formula>AND(D7&gt;TODAY()+7, J6&lt;&gt;"Completed")</formula>
    </cfRule>
    <cfRule type="expression" dxfId="0" priority="18">
      <formula>AND(D7&gt;=TODAY(), D7&lt;=TODAY()+7, J6&lt;&gt;"Completed")</formula>
    </cfRule>
  </conditionalFormatting>
  <conditionalFormatting sqref="I4:I6 I8:I28 J6">
    <cfRule type="iconSet" priority="5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D430-C7BA-4366-9B06-022BB2687572}">
  <dimension ref="A1:H27"/>
  <sheetViews>
    <sheetView tabSelected="1" workbookViewId="0">
      <pane ySplit="2" topLeftCell="A3" activePane="bottomLeft" state="frozen"/>
      <selection pane="bottomLeft" activeCell="E24" sqref="E24"/>
    </sheetView>
  </sheetViews>
  <sheetFormatPr defaultRowHeight="14.4" x14ac:dyDescent="0.3"/>
  <cols>
    <col min="1" max="1" width="11.6640625" bestFit="1" customWidth="1"/>
    <col min="2" max="2" width="18.88671875" bestFit="1" customWidth="1"/>
    <col min="3" max="3" width="19" bestFit="1" customWidth="1"/>
    <col min="4" max="4" width="14.6640625" bestFit="1" customWidth="1"/>
    <col min="5" max="5" width="18.88671875" bestFit="1" customWidth="1"/>
    <col min="6" max="6" width="9" bestFit="1" customWidth="1"/>
    <col min="7" max="7" width="17" bestFit="1" customWidth="1"/>
    <col min="8" max="8" width="36.5546875" bestFit="1" customWidth="1"/>
  </cols>
  <sheetData>
    <row r="1" spans="1:8" s="46" customFormat="1" ht="21" x14ac:dyDescent="0.3">
      <c r="A1" s="55" t="str">
        <f>'Initial Project CHECKLIST'!B4 &amp; " - " &amp; 'Initial Project CHECKLIST'!B3</f>
        <v>911 - More Oreos</v>
      </c>
      <c r="B1" s="55"/>
      <c r="C1" s="55"/>
      <c r="D1" s="55"/>
      <c r="E1" s="55"/>
      <c r="F1" s="55"/>
      <c r="G1" s="55"/>
      <c r="H1" s="55"/>
    </row>
    <row r="2" spans="1:8" ht="18" x14ac:dyDescent="0.3">
      <c r="A2" s="4" t="s">
        <v>66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5" t="s">
        <v>59</v>
      </c>
    </row>
    <row r="3" spans="1:8" ht="31.2" x14ac:dyDescent="0.3">
      <c r="A3" s="13" t="s">
        <v>73</v>
      </c>
      <c r="B3" s="11" t="s">
        <v>74</v>
      </c>
      <c r="C3" s="11" t="s">
        <v>75</v>
      </c>
      <c r="D3" s="11" t="s">
        <v>76</v>
      </c>
      <c r="E3" s="11" t="s">
        <v>77</v>
      </c>
      <c r="F3" s="11">
        <v>456</v>
      </c>
      <c r="G3" s="11" t="s">
        <v>78</v>
      </c>
      <c r="H3" s="18" t="s">
        <v>79</v>
      </c>
    </row>
    <row r="4" spans="1:8" ht="15.6" x14ac:dyDescent="0.3">
      <c r="A4" s="13"/>
      <c r="B4" s="11"/>
      <c r="C4" s="11"/>
      <c r="D4" s="11"/>
      <c r="E4" s="11"/>
      <c r="F4" s="11"/>
      <c r="G4" s="11"/>
      <c r="H4" s="18"/>
    </row>
    <row r="5" spans="1:8" ht="15.6" x14ac:dyDescent="0.3">
      <c r="A5" s="13"/>
      <c r="B5" s="11"/>
      <c r="C5" s="11"/>
      <c r="D5" s="11"/>
      <c r="E5" s="11"/>
      <c r="F5" s="11"/>
      <c r="G5" s="11"/>
      <c r="H5" s="18"/>
    </row>
    <row r="6" spans="1:8" ht="15.6" x14ac:dyDescent="0.3">
      <c r="A6" s="13"/>
      <c r="B6" s="11"/>
      <c r="C6" s="11"/>
      <c r="D6" s="11"/>
      <c r="E6" s="11"/>
      <c r="F6" s="11"/>
      <c r="G6" s="11"/>
      <c r="H6" s="18"/>
    </row>
    <row r="7" spans="1:8" ht="15.6" x14ac:dyDescent="0.3">
      <c r="A7" s="13"/>
      <c r="B7" s="11"/>
      <c r="C7" s="11"/>
      <c r="D7" s="11"/>
      <c r="E7" s="11"/>
      <c r="F7" s="11"/>
      <c r="G7" s="11"/>
      <c r="H7" s="18"/>
    </row>
    <row r="8" spans="1:8" ht="15.6" x14ac:dyDescent="0.3">
      <c r="A8" s="13"/>
      <c r="B8" s="11"/>
      <c r="C8" s="11"/>
      <c r="D8" s="11"/>
      <c r="E8" s="11"/>
      <c r="F8" s="11"/>
      <c r="G8" s="11"/>
      <c r="H8" s="18"/>
    </row>
    <row r="9" spans="1:8" ht="15.6" x14ac:dyDescent="0.3">
      <c r="A9" s="13"/>
      <c r="B9" s="11"/>
      <c r="C9" s="11"/>
      <c r="D9" s="11"/>
      <c r="E9" s="11"/>
      <c r="F9" s="11"/>
      <c r="G9" s="11"/>
      <c r="H9" s="18"/>
    </row>
    <row r="10" spans="1:8" ht="15.6" x14ac:dyDescent="0.3">
      <c r="A10" s="13"/>
      <c r="B10" s="11"/>
      <c r="C10" s="11"/>
      <c r="D10" s="11"/>
      <c r="E10" s="11"/>
      <c r="F10" s="11"/>
      <c r="G10" s="11"/>
      <c r="H10" s="18"/>
    </row>
    <row r="11" spans="1:8" ht="15.6" x14ac:dyDescent="0.3">
      <c r="A11" s="13"/>
      <c r="B11" s="11"/>
      <c r="C11" s="11"/>
      <c r="D11" s="11"/>
      <c r="E11" s="11"/>
      <c r="F11" s="11"/>
      <c r="G11" s="11"/>
      <c r="H11" s="18"/>
    </row>
    <row r="12" spans="1:8" ht="15.6" x14ac:dyDescent="0.3">
      <c r="A12" s="13"/>
      <c r="B12" s="11"/>
      <c r="C12" s="11"/>
      <c r="D12" s="11"/>
      <c r="E12" s="11"/>
      <c r="F12" s="11"/>
      <c r="G12" s="11"/>
      <c r="H12" s="18"/>
    </row>
    <row r="13" spans="1:8" ht="15.6" x14ac:dyDescent="0.3">
      <c r="A13" s="13"/>
      <c r="B13" s="11"/>
      <c r="C13" s="11"/>
      <c r="D13" s="11"/>
      <c r="E13" s="11"/>
      <c r="F13" s="11"/>
      <c r="G13" s="11"/>
      <c r="H13" s="18"/>
    </row>
    <row r="14" spans="1:8" ht="15.6" x14ac:dyDescent="0.3">
      <c r="A14" s="13"/>
      <c r="B14" s="11"/>
      <c r="C14" s="11"/>
      <c r="D14" s="11"/>
      <c r="E14" s="11"/>
      <c r="F14" s="11"/>
      <c r="G14" s="11"/>
      <c r="H14" s="18"/>
    </row>
    <row r="15" spans="1:8" ht="15.6" x14ac:dyDescent="0.3">
      <c r="A15" s="13"/>
      <c r="B15" s="11"/>
      <c r="C15" s="11"/>
      <c r="D15" s="11"/>
      <c r="E15" s="11"/>
      <c r="F15" s="11"/>
      <c r="G15" s="11"/>
      <c r="H15" s="18"/>
    </row>
    <row r="16" spans="1:8" ht="15.6" x14ac:dyDescent="0.3">
      <c r="A16" s="13"/>
      <c r="B16" s="11"/>
      <c r="C16" s="11"/>
      <c r="D16" s="11"/>
      <c r="E16" s="11"/>
      <c r="F16" s="11"/>
      <c r="G16" s="11"/>
      <c r="H16" s="18"/>
    </row>
    <row r="17" spans="1:8" ht="15.6" x14ac:dyDescent="0.3">
      <c r="A17" s="13"/>
      <c r="B17" s="11"/>
      <c r="C17" s="11"/>
      <c r="D17" s="11"/>
      <c r="E17" s="11"/>
      <c r="F17" s="11"/>
      <c r="G17" s="11"/>
      <c r="H17" s="18"/>
    </row>
    <row r="18" spans="1:8" ht="15.6" x14ac:dyDescent="0.3">
      <c r="A18" s="13"/>
      <c r="B18" s="11"/>
      <c r="C18" s="11"/>
      <c r="D18" s="11"/>
      <c r="E18" s="11"/>
      <c r="F18" s="11"/>
      <c r="G18" s="11"/>
      <c r="H18" s="18"/>
    </row>
    <row r="19" spans="1:8" ht="15.6" x14ac:dyDescent="0.3">
      <c r="A19" s="13"/>
      <c r="B19" s="11"/>
      <c r="C19" s="11"/>
      <c r="D19" s="11"/>
      <c r="E19" s="11"/>
      <c r="F19" s="11"/>
      <c r="G19" s="11"/>
      <c r="H19" s="18"/>
    </row>
    <row r="20" spans="1:8" ht="15.6" x14ac:dyDescent="0.3">
      <c r="A20" s="13"/>
      <c r="B20" s="11"/>
      <c r="C20" s="11"/>
      <c r="D20" s="11"/>
      <c r="E20" s="11"/>
      <c r="F20" s="11"/>
      <c r="G20" s="11"/>
      <c r="H20" s="18"/>
    </row>
    <row r="21" spans="1:8" ht="15.6" x14ac:dyDescent="0.3">
      <c r="A21" s="13"/>
      <c r="B21" s="11"/>
      <c r="C21" s="11"/>
      <c r="D21" s="11"/>
      <c r="E21" s="11"/>
      <c r="F21" s="11"/>
      <c r="G21" s="11"/>
      <c r="H21" s="18"/>
    </row>
    <row r="22" spans="1:8" ht="15.6" x14ac:dyDescent="0.3">
      <c r="A22" s="13"/>
      <c r="B22" s="11"/>
      <c r="C22" s="11"/>
      <c r="D22" s="11"/>
      <c r="E22" s="11"/>
      <c r="F22" s="11"/>
      <c r="G22" s="11"/>
      <c r="H22" s="18"/>
    </row>
    <row r="23" spans="1:8" ht="15.6" x14ac:dyDescent="0.3">
      <c r="A23" s="13"/>
      <c r="B23" s="11"/>
      <c r="C23" s="11"/>
      <c r="D23" s="11"/>
      <c r="E23" s="11"/>
      <c r="F23" s="11"/>
      <c r="G23" s="11"/>
      <c r="H23" s="18"/>
    </row>
    <row r="24" spans="1:8" ht="15.6" x14ac:dyDescent="0.3">
      <c r="A24" s="13"/>
      <c r="B24" s="11"/>
      <c r="C24" s="11"/>
      <c r="D24" s="11"/>
      <c r="E24" s="11"/>
      <c r="F24" s="11"/>
      <c r="G24" s="11"/>
      <c r="H24" s="18"/>
    </row>
    <row r="25" spans="1:8" ht="15.6" x14ac:dyDescent="0.3">
      <c r="A25" s="13"/>
      <c r="B25" s="11"/>
      <c r="C25" s="11"/>
      <c r="D25" s="11"/>
      <c r="E25" s="11"/>
      <c r="F25" s="11"/>
      <c r="G25" s="11"/>
      <c r="H25" s="18"/>
    </row>
    <row r="26" spans="1:8" ht="15.6" x14ac:dyDescent="0.3">
      <c r="A26" s="13"/>
      <c r="B26" s="11"/>
      <c r="C26" s="11"/>
      <c r="D26" s="11"/>
      <c r="E26" s="11"/>
      <c r="F26" s="11"/>
      <c r="G26" s="11"/>
      <c r="H26" s="18"/>
    </row>
    <row r="27" spans="1:8" ht="15.6" x14ac:dyDescent="0.3">
      <c r="A27" s="15"/>
      <c r="B27" s="16"/>
      <c r="C27" s="16"/>
      <c r="D27" s="16"/>
      <c r="E27" s="16"/>
      <c r="F27" s="16"/>
      <c r="G27" s="16"/>
      <c r="H27" s="48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A2F3-7F87-46A2-9D74-9DDA0593D8C4}">
  <dimension ref="A1:H28"/>
  <sheetViews>
    <sheetView workbookViewId="0">
      <pane ySplit="2" topLeftCell="A3" activePane="bottomLeft" state="frozen"/>
      <selection pane="bottomLeft" activeCell="G18" sqref="G18"/>
    </sheetView>
  </sheetViews>
  <sheetFormatPr defaultRowHeight="14.4" x14ac:dyDescent="0.3"/>
  <cols>
    <col min="1" max="1" width="17.5546875" bestFit="1" customWidth="1"/>
    <col min="2" max="2" width="11.6640625" bestFit="1" customWidth="1"/>
    <col min="3" max="3" width="15.5546875" bestFit="1" customWidth="1"/>
    <col min="4" max="4" width="19.6640625" bestFit="1" customWidth="1"/>
    <col min="5" max="5" width="20.88671875" bestFit="1" customWidth="1"/>
    <col min="6" max="6" width="28.5546875" bestFit="1" customWidth="1"/>
    <col min="7" max="7" width="19" bestFit="1" customWidth="1"/>
    <col min="8" max="8" width="23.33203125" bestFit="1" customWidth="1"/>
  </cols>
  <sheetData>
    <row r="1" spans="1:8" s="46" customFormat="1" ht="21" x14ac:dyDescent="0.3">
      <c r="A1" s="55" t="str">
        <f>'Initial Project CHECKLIST'!B4 &amp; " - " &amp; 'Initial Project CHECKLIST'!B3</f>
        <v>911 - More Oreos</v>
      </c>
      <c r="B1" s="55"/>
      <c r="C1" s="55"/>
      <c r="D1" s="55"/>
      <c r="E1" s="55"/>
      <c r="F1" s="55"/>
      <c r="G1" s="55"/>
      <c r="H1" s="55"/>
    </row>
    <row r="2" spans="1:8" ht="18" x14ac:dyDescent="0.3">
      <c r="A2" s="4" t="s">
        <v>80</v>
      </c>
      <c r="B2" s="3" t="s">
        <v>66</v>
      </c>
      <c r="C2" s="3" t="s">
        <v>81</v>
      </c>
      <c r="D2" s="3" t="s">
        <v>82</v>
      </c>
      <c r="E2" s="3" t="s">
        <v>83</v>
      </c>
      <c r="F2" s="3" t="s">
        <v>84</v>
      </c>
      <c r="G2" s="3" t="s">
        <v>85</v>
      </c>
      <c r="H2" s="5" t="s">
        <v>86</v>
      </c>
    </row>
    <row r="3" spans="1:8" ht="15.6" x14ac:dyDescent="0.3">
      <c r="A3" s="13">
        <v>123456</v>
      </c>
      <c r="B3" s="11" t="s">
        <v>73</v>
      </c>
      <c r="C3" s="11" t="s">
        <v>61</v>
      </c>
      <c r="D3" s="11" t="s">
        <v>87</v>
      </c>
      <c r="E3" s="11">
        <v>654321</v>
      </c>
      <c r="F3" s="11" t="s">
        <v>88</v>
      </c>
      <c r="G3" s="11">
        <v>69</v>
      </c>
      <c r="H3" s="14" t="s">
        <v>89</v>
      </c>
    </row>
    <row r="4" spans="1:8" ht="15.6" x14ac:dyDescent="0.3">
      <c r="A4" s="13"/>
      <c r="B4" s="11"/>
      <c r="C4" s="11"/>
      <c r="D4" s="11"/>
      <c r="E4" s="11"/>
      <c r="F4" s="11"/>
      <c r="G4" s="11"/>
      <c r="H4" s="14"/>
    </row>
    <row r="5" spans="1:8" ht="15.6" x14ac:dyDescent="0.3">
      <c r="A5" s="13"/>
      <c r="B5" s="11"/>
      <c r="C5" s="11"/>
      <c r="D5" s="11"/>
      <c r="E5" s="11"/>
      <c r="F5" s="11"/>
      <c r="G5" s="11"/>
      <c r="H5" s="14"/>
    </row>
    <row r="6" spans="1:8" ht="15.6" x14ac:dyDescent="0.3">
      <c r="A6" s="13"/>
      <c r="B6" s="11"/>
      <c r="C6" s="11"/>
      <c r="D6" s="11"/>
      <c r="E6" s="11"/>
      <c r="F6" s="11"/>
      <c r="G6" s="11"/>
      <c r="H6" s="14"/>
    </row>
    <row r="7" spans="1:8" ht="15.6" x14ac:dyDescent="0.3">
      <c r="A7" s="13"/>
      <c r="B7" s="11"/>
      <c r="C7" s="11"/>
      <c r="D7" s="11"/>
      <c r="E7" s="11"/>
      <c r="F7" s="11"/>
      <c r="G7" s="11"/>
      <c r="H7" s="14"/>
    </row>
    <row r="8" spans="1:8" ht="15.6" x14ac:dyDescent="0.3">
      <c r="A8" s="13"/>
      <c r="B8" s="11"/>
      <c r="C8" s="11"/>
      <c r="D8" s="11"/>
      <c r="E8" s="11"/>
      <c r="F8" s="11"/>
      <c r="G8" s="11"/>
      <c r="H8" s="14"/>
    </row>
    <row r="9" spans="1:8" ht="15.6" x14ac:dyDescent="0.3">
      <c r="A9" s="13"/>
      <c r="B9" s="11"/>
      <c r="C9" s="11"/>
      <c r="D9" s="11"/>
      <c r="E9" s="11"/>
      <c r="F9" s="11"/>
      <c r="G9" s="11"/>
      <c r="H9" s="14"/>
    </row>
    <row r="10" spans="1:8" ht="15.6" x14ac:dyDescent="0.3">
      <c r="A10" s="13"/>
      <c r="B10" s="11"/>
      <c r="C10" s="11"/>
      <c r="D10" s="11"/>
      <c r="E10" s="11"/>
      <c r="F10" s="11"/>
      <c r="G10" s="11"/>
      <c r="H10" s="14"/>
    </row>
    <row r="11" spans="1:8" ht="15.6" x14ac:dyDescent="0.3">
      <c r="A11" s="13"/>
      <c r="B11" s="11"/>
      <c r="C11" s="11"/>
      <c r="D11" s="11"/>
      <c r="E11" s="11"/>
      <c r="F11" s="11"/>
      <c r="G11" s="11"/>
      <c r="H11" s="14"/>
    </row>
    <row r="12" spans="1:8" ht="15.6" x14ac:dyDescent="0.3">
      <c r="A12" s="13"/>
      <c r="B12" s="11"/>
      <c r="C12" s="11"/>
      <c r="D12" s="11"/>
      <c r="E12" s="11"/>
      <c r="F12" s="11"/>
      <c r="G12" s="11"/>
      <c r="H12" s="14"/>
    </row>
    <row r="13" spans="1:8" ht="15.6" x14ac:dyDescent="0.3">
      <c r="A13" s="13"/>
      <c r="B13" s="11"/>
      <c r="C13" s="11"/>
      <c r="D13" s="11"/>
      <c r="E13" s="11"/>
      <c r="F13" s="11"/>
      <c r="G13" s="11"/>
      <c r="H13" s="14"/>
    </row>
    <row r="14" spans="1:8" ht="15.6" x14ac:dyDescent="0.3">
      <c r="A14" s="13"/>
      <c r="B14" s="11"/>
      <c r="C14" s="11"/>
      <c r="D14" s="11"/>
      <c r="E14" s="11"/>
      <c r="F14" s="11"/>
      <c r="G14" s="11"/>
      <c r="H14" s="14"/>
    </row>
    <row r="15" spans="1:8" ht="15.6" x14ac:dyDescent="0.3">
      <c r="A15" s="13"/>
      <c r="B15" s="11"/>
      <c r="C15" s="11"/>
      <c r="D15" s="11"/>
      <c r="E15" s="11"/>
      <c r="F15" s="11"/>
      <c r="G15" s="11"/>
      <c r="H15" s="14"/>
    </row>
    <row r="16" spans="1:8" ht="15.6" x14ac:dyDescent="0.3">
      <c r="A16" s="13"/>
      <c r="B16" s="11"/>
      <c r="C16" s="11"/>
      <c r="D16" s="11"/>
      <c r="E16" s="11"/>
      <c r="F16" s="11"/>
      <c r="G16" s="11"/>
      <c r="H16" s="14"/>
    </row>
    <row r="17" spans="1:8" ht="15.6" x14ac:dyDescent="0.3">
      <c r="A17" s="13"/>
      <c r="B17" s="11"/>
      <c r="C17" s="11"/>
      <c r="D17" s="11"/>
      <c r="E17" s="11"/>
      <c r="F17" s="11"/>
      <c r="G17" s="11"/>
      <c r="H17" s="14"/>
    </row>
    <row r="18" spans="1:8" ht="15.6" x14ac:dyDescent="0.3">
      <c r="A18" s="13"/>
      <c r="B18" s="11"/>
      <c r="C18" s="11"/>
      <c r="D18" s="11"/>
      <c r="E18" s="11"/>
      <c r="F18" s="11"/>
      <c r="G18" s="11"/>
      <c r="H18" s="14"/>
    </row>
    <row r="19" spans="1:8" ht="15.6" x14ac:dyDescent="0.3">
      <c r="A19" s="13"/>
      <c r="B19" s="11"/>
      <c r="C19" s="11"/>
      <c r="D19" s="11"/>
      <c r="E19" s="11"/>
      <c r="F19" s="11"/>
      <c r="G19" s="11"/>
      <c r="H19" s="14"/>
    </row>
    <row r="20" spans="1:8" ht="15.6" x14ac:dyDescent="0.3">
      <c r="A20" s="13"/>
      <c r="B20" s="11"/>
      <c r="C20" s="11"/>
      <c r="D20" s="11"/>
      <c r="E20" s="11"/>
      <c r="F20" s="11"/>
      <c r="G20" s="11"/>
      <c r="H20" s="14"/>
    </row>
    <row r="21" spans="1:8" ht="15.6" x14ac:dyDescent="0.3">
      <c r="A21" s="13"/>
      <c r="B21" s="11"/>
      <c r="C21" s="11"/>
      <c r="D21" s="11"/>
      <c r="E21" s="11"/>
      <c r="F21" s="11"/>
      <c r="G21" s="11"/>
      <c r="H21" s="14"/>
    </row>
    <row r="22" spans="1:8" ht="15.6" x14ac:dyDescent="0.3">
      <c r="A22" s="13"/>
      <c r="B22" s="11"/>
      <c r="C22" s="11"/>
      <c r="D22" s="11"/>
      <c r="E22" s="11"/>
      <c r="F22" s="11"/>
      <c r="G22" s="11"/>
      <c r="H22" s="14"/>
    </row>
    <row r="23" spans="1:8" ht="15.6" x14ac:dyDescent="0.3">
      <c r="A23" s="13"/>
      <c r="B23" s="11"/>
      <c r="C23" s="11"/>
      <c r="D23" s="11"/>
      <c r="E23" s="11"/>
      <c r="F23" s="11"/>
      <c r="G23" s="11"/>
      <c r="H23" s="14"/>
    </row>
    <row r="24" spans="1:8" ht="15.6" x14ac:dyDescent="0.3">
      <c r="A24" s="13"/>
      <c r="B24" s="11"/>
      <c r="C24" s="11"/>
      <c r="D24" s="11"/>
      <c r="E24" s="11"/>
      <c r="F24" s="11"/>
      <c r="G24" s="11"/>
      <c r="H24" s="14"/>
    </row>
    <row r="25" spans="1:8" ht="15.6" x14ac:dyDescent="0.3">
      <c r="A25" s="13"/>
      <c r="B25" s="11"/>
      <c r="C25" s="11"/>
      <c r="D25" s="11"/>
      <c r="E25" s="11"/>
      <c r="F25" s="11"/>
      <c r="G25" s="11"/>
      <c r="H25" s="14"/>
    </row>
    <row r="26" spans="1:8" ht="15.6" x14ac:dyDescent="0.3">
      <c r="A26" s="13"/>
      <c r="B26" s="11"/>
      <c r="C26" s="11"/>
      <c r="D26" s="11"/>
      <c r="E26" s="11"/>
      <c r="F26" s="11"/>
      <c r="G26" s="11"/>
      <c r="H26" s="14"/>
    </row>
    <row r="27" spans="1:8" ht="15.6" x14ac:dyDescent="0.3">
      <c r="A27" s="15"/>
      <c r="B27" s="16"/>
      <c r="C27" s="16"/>
      <c r="D27" s="16"/>
      <c r="E27" s="16"/>
      <c r="F27" s="16"/>
      <c r="G27" s="16"/>
      <c r="H27" s="17"/>
    </row>
    <row r="28" spans="1:8" x14ac:dyDescent="0.3">
      <c r="A28" s="9"/>
      <c r="B28" s="9"/>
      <c r="C28" s="9"/>
      <c r="D28" s="9"/>
      <c r="E28" s="9"/>
      <c r="F28" s="9"/>
      <c r="G28" s="9"/>
      <c r="H28" s="9"/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B9A8-DCF6-4107-8E12-179FA9476C76}">
  <dimension ref="A1:B15"/>
  <sheetViews>
    <sheetView zoomScale="82" workbookViewId="0">
      <pane ySplit="2" topLeftCell="A3" activePane="bottomLeft" state="frozen"/>
      <selection pane="bottomLeft" activeCell="F7" sqref="F7"/>
    </sheetView>
  </sheetViews>
  <sheetFormatPr defaultRowHeight="14.4" x14ac:dyDescent="0.3"/>
  <cols>
    <col min="1" max="2" width="36.5546875" bestFit="1" customWidth="1"/>
  </cols>
  <sheetData>
    <row r="1" spans="1:2" s="46" customFormat="1" ht="21.6" thickBot="1" x14ac:dyDescent="0.35">
      <c r="A1" s="59" t="str">
        <f>'Initial Project CHECKLIST'!B4 &amp; " - " &amp; 'Initial Project CHECKLIST'!B3</f>
        <v>911 - More Oreos</v>
      </c>
      <c r="B1" s="59"/>
    </row>
    <row r="2" spans="1:2" ht="18.600000000000001" thickBot="1" x14ac:dyDescent="0.35">
      <c r="A2" s="60" t="s">
        <v>90</v>
      </c>
      <c r="B2" s="61"/>
    </row>
    <row r="3" spans="1:2" ht="31.2" x14ac:dyDescent="0.3">
      <c r="A3" s="10" t="s">
        <v>91</v>
      </c>
      <c r="B3" s="11"/>
    </row>
    <row r="4" spans="1:2" ht="31.2" x14ac:dyDescent="0.3">
      <c r="A4" s="10" t="s">
        <v>92</v>
      </c>
      <c r="B4" s="11"/>
    </row>
    <row r="5" spans="1:2" ht="31.2" x14ac:dyDescent="0.3">
      <c r="A5" s="10" t="s">
        <v>93</v>
      </c>
      <c r="B5" s="11"/>
    </row>
    <row r="6" spans="1:2" ht="31.2" x14ac:dyDescent="0.3">
      <c r="A6" s="10" t="s">
        <v>94</v>
      </c>
      <c r="B6" s="11"/>
    </row>
    <row r="7" spans="1:2" ht="31.2" x14ac:dyDescent="0.3">
      <c r="A7" s="10" t="s">
        <v>95</v>
      </c>
      <c r="B7" s="11"/>
    </row>
    <row r="8" spans="1:2" ht="31.2" x14ac:dyDescent="0.3">
      <c r="A8" s="10" t="s">
        <v>96</v>
      </c>
      <c r="B8" s="11"/>
    </row>
    <row r="9" spans="1:2" ht="31.2" x14ac:dyDescent="0.3">
      <c r="A9" s="10" t="s">
        <v>97</v>
      </c>
      <c r="B9" s="11"/>
    </row>
    <row r="10" spans="1:2" ht="31.2" x14ac:dyDescent="0.3">
      <c r="A10" s="12" t="s">
        <v>98</v>
      </c>
      <c r="B10" s="11"/>
    </row>
    <row r="11" spans="1:2" ht="31.2" x14ac:dyDescent="0.3">
      <c r="A11" s="10" t="s">
        <v>99</v>
      </c>
      <c r="B11" s="11"/>
    </row>
    <row r="12" spans="1:2" ht="31.2" x14ac:dyDescent="0.3">
      <c r="A12" s="10" t="s">
        <v>100</v>
      </c>
      <c r="B12" s="11"/>
    </row>
    <row r="13" spans="1:2" ht="31.2" x14ac:dyDescent="0.3">
      <c r="A13" s="10" t="s">
        <v>101</v>
      </c>
      <c r="B13" s="11"/>
    </row>
    <row r="14" spans="1:2" ht="46.8" x14ac:dyDescent="0.3">
      <c r="A14" s="10" t="s">
        <v>102</v>
      </c>
      <c r="B14" s="11"/>
    </row>
    <row r="15" spans="1:2" ht="31.2" x14ac:dyDescent="0.3">
      <c r="A15" s="10" t="s">
        <v>103</v>
      </c>
      <c r="B15" s="11"/>
    </row>
  </sheetData>
  <mergeCells count="2">
    <mergeCell ref="A2:B2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8A5E6-31FB-468F-A85B-4A06974CB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Initial Project CHECKLIST</vt:lpstr>
      <vt:lpstr>Summary Info</vt:lpstr>
      <vt:lpstr>Calendar</vt:lpstr>
      <vt:lpstr>Master Tracker Sheet</vt:lpstr>
      <vt:lpstr>Project Contact Info</vt:lpstr>
      <vt:lpstr>Staff List</vt:lpstr>
      <vt:lpstr>Post-submittal checklist</vt:lpstr>
      <vt:lpstr>TaskDates</vt:lpstr>
      <vt:lpstr>TaskNames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Tovar Villarreal</dc:creator>
  <cp:keywords/>
  <dc:description/>
  <cp:lastModifiedBy>Christian Tovar Villarreal</cp:lastModifiedBy>
  <cp:revision/>
  <dcterms:created xsi:type="dcterms:W3CDTF">2025-06-26T16:53:41Z</dcterms:created>
  <dcterms:modified xsi:type="dcterms:W3CDTF">2025-07-21T19:18:32Z</dcterms:modified>
  <cp:category/>
  <cp:contentStatus/>
</cp:coreProperties>
</file>