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-my.sharepoint.com/personal/simon_chappell_england_nhs_uk/Documents/c drive/Primary care/"/>
    </mc:Choice>
  </mc:AlternateContent>
  <xr:revisionPtr revIDLastSave="0" documentId="8_{D41DBAB2-B4BC-42BD-8B4F-E377BF76531A}" xr6:coauthVersionLast="47" xr6:coauthVersionMax="47" xr10:uidLastSave="{00000000-0000-0000-0000-000000000000}"/>
  <bookViews>
    <workbookView xWindow="-120" yWindow="-120" windowWidth="29040" windowHeight="15840" xr2:uid="{920F2D99-61A1-4140-A85B-D0F817748EE6}"/>
  </bookViews>
  <sheets>
    <sheet name="IIF_Indic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T7" i="1"/>
  <c r="V7" i="1" s="1"/>
  <c r="P7" i="1"/>
  <c r="O7" i="1"/>
  <c r="T6" i="1"/>
  <c r="V6" i="1" s="1"/>
  <c r="T5" i="1"/>
  <c r="V5" i="1" s="1"/>
  <c r="T4" i="1"/>
  <c r="V4" i="1" s="1"/>
  <c r="T3" i="1"/>
  <c r="V3" i="1" s="1"/>
  <c r="O3" i="1"/>
  <c r="T8" i="1" l="1"/>
  <c r="V8" i="1" s="1"/>
</calcChain>
</file>

<file path=xl/sharedStrings.xml><?xml version="1.0" encoding="utf-8"?>
<sst xmlns="http://schemas.openxmlformats.org/spreadsheetml/2006/main" count="51" uniqueCount="40">
  <si>
    <t>Performance (RAG = IIF targets)</t>
  </si>
  <si>
    <t>Change in performance</t>
  </si>
  <si>
    <t>Projected performance/achievement/payments</t>
  </si>
  <si>
    <t>PCG code</t>
  </si>
  <si>
    <t>Indicator name</t>
  </si>
  <si>
    <t>Points</t>
  </si>
  <si>
    <t>% scheme value</t>
  </si>
  <si>
    <t>IndicatorFormat</t>
  </si>
  <si>
    <t>Indicator Type</t>
  </si>
  <si>
    <t>Lower Threshold</t>
  </si>
  <si>
    <t>Upper Threshold</t>
  </si>
  <si>
    <t>Direction</t>
  </si>
  <si>
    <t>Baseline: Latest month -12 months</t>
  </si>
  <si>
    <t>End of previous year</t>
  </si>
  <si>
    <t>Latest month - 2 months</t>
  </si>
  <si>
    <t>Latest month - 1 month</t>
  </si>
  <si>
    <t>Latest month</t>
  </si>
  <si>
    <t>Between baseline &amp; latest month</t>
  </si>
  <si>
    <t>Between Latest month and Latest month - 1 months</t>
  </si>
  <si>
    <t>Projected end of year performance</t>
  </si>
  <si>
    <t>Average projected % points achieved</t>
  </si>
  <si>
    <t>% PCNs with 0 projected points</t>
  </si>
  <si>
    <t>Indicator value (£m)</t>
  </si>
  <si>
    <t>Projected payout (£)</t>
  </si>
  <si>
    <t>Projected % Payment</t>
  </si>
  <si>
    <t>CAN-02</t>
  </si>
  <si>
    <t>Percentage of lower gastrointestinal two week wait (fast track) cancer referrals accompanied by a faecal immunochemical test result, with the result recorded in the twenty-one days leading up to the referral</t>
  </si>
  <si>
    <t>%</t>
  </si>
  <si>
    <t>Flow</t>
  </si>
  <si>
    <t>Up</t>
  </si>
  <si>
    <t>HI-03</t>
  </si>
  <si>
    <t>Percentage of patients on the QOF Learning Disability register aged 14 years or over, who received an annual Learning Disability Health Check and a completed Health Action Plan in 
addition to a recording of ethnicity</t>
  </si>
  <si>
    <t>Stock</t>
  </si>
  <si>
    <t>VI-02</t>
  </si>
  <si>
    <t>Percentage of at-risk patients aged 18 to 64 years inclusive who received a seasonal influenza vaccination between 1 September and 31 March.</t>
  </si>
  <si>
    <t>VI-03</t>
  </si>
  <si>
    <t>Percentage of patients aged two or three years on 31 August of the relevant financial year who received a seasonal influenza vaccination between 1 September and 31 March.</t>
  </si>
  <si>
    <t>ACC-08</t>
  </si>
  <si>
    <t>Percentage of appointments where time from booking to appointment was two weeks or less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</si>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</sst>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6" formatCode="0.0%"/>
    <numFmt numFmtId="167" formatCode="#,##0_ ;\-#,##0\ "/>
    <numFmt numFmtId="168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7" fontId="0" fillId="2" borderId="1" xfId="1" applyNumberFormat="1" applyFont="1" applyFill="1" applyBorder="1" applyAlignment="1">
      <alignment horizontal="center" vertical="top"/>
    </xf>
    <xf numFmtId="167" fontId="0" fillId="2" borderId="2" xfId="1" applyNumberFormat="1" applyFont="1" applyFill="1" applyBorder="1" applyAlignment="1">
      <alignment horizontal="center" vertical="top"/>
    </xf>
    <xf numFmtId="167" fontId="0" fillId="2" borderId="3" xfId="1" applyNumberFormat="1" applyFont="1" applyFill="1" applyBorder="1" applyAlignment="1">
      <alignment horizontal="center" vertical="top"/>
    </xf>
    <xf numFmtId="167" fontId="0" fillId="2" borderId="1" xfId="1" applyNumberFormat="1" applyFont="1" applyFill="1" applyBorder="1" applyAlignment="1">
      <alignment horizontal="center" vertical="top" wrapText="1"/>
    </xf>
    <xf numFmtId="167" fontId="0" fillId="2" borderId="2" xfId="1" applyNumberFormat="1" applyFont="1" applyFill="1" applyBorder="1" applyAlignment="1">
      <alignment horizontal="center" vertical="top" wrapText="1"/>
    </xf>
    <xf numFmtId="0" fontId="0" fillId="2" borderId="4" xfId="0" applyFill="1" applyBorder="1" applyAlignment="1">
      <alignment wrapText="1"/>
    </xf>
    <xf numFmtId="167" fontId="0" fillId="2" borderId="4" xfId="0" applyNumberFormat="1" applyFill="1" applyBorder="1" applyAlignment="1">
      <alignment wrapText="1"/>
    </xf>
    <xf numFmtId="167" fontId="0" fillId="2" borderId="5" xfId="0" applyNumberFormat="1" applyFill="1" applyBorder="1" applyAlignment="1">
      <alignment wrapText="1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9" fontId="0" fillId="0" borderId="4" xfId="2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9" fontId="0" fillId="0" borderId="4" xfId="0" applyNumberFormat="1" applyBorder="1" applyAlignment="1">
      <alignment horizontal="center" vertical="top"/>
    </xf>
    <xf numFmtId="167" fontId="0" fillId="0" borderId="4" xfId="0" applyNumberFormat="1" applyBorder="1" applyAlignment="1">
      <alignment horizontal="center" vertical="top"/>
    </xf>
    <xf numFmtId="166" fontId="0" fillId="3" borderId="4" xfId="0" applyNumberFormat="1" applyFill="1" applyBorder="1" applyAlignment="1">
      <alignment horizontal="center" vertical="top" wrapText="1"/>
    </xf>
    <xf numFmtId="168" fontId="0" fillId="0" borderId="4" xfId="2" applyNumberFormat="1" applyFont="1" applyBorder="1" applyAlignment="1">
      <alignment horizontal="center" vertical="top" wrapText="1"/>
    </xf>
    <xf numFmtId="168" fontId="0" fillId="0" borderId="4" xfId="0" applyNumberFormat="1" applyBorder="1" applyAlignment="1">
      <alignment horizontal="center" vertical="top"/>
    </xf>
    <xf numFmtId="166" fontId="0" fillId="3" borderId="4" xfId="2" applyNumberFormat="1" applyFont="1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9" fontId="0" fillId="0" borderId="6" xfId="0" applyNumberFormat="1" applyBorder="1" applyAlignment="1">
      <alignment horizontal="center" vertical="top"/>
    </xf>
    <xf numFmtId="167" fontId="0" fillId="0" borderId="6" xfId="0" applyNumberFormat="1" applyBorder="1" applyAlignment="1">
      <alignment horizontal="center" vertical="top"/>
    </xf>
    <xf numFmtId="166" fontId="0" fillId="4" borderId="6" xfId="0" applyNumberFormat="1" applyFill="1" applyBorder="1" applyAlignment="1">
      <alignment horizontal="center" vertical="top" wrapText="1"/>
    </xf>
    <xf numFmtId="9" fontId="0" fillId="0" borderId="4" xfId="2" applyFont="1" applyBorder="1" applyAlignment="1">
      <alignment horizontal="center" vertical="top"/>
    </xf>
    <xf numFmtId="166" fontId="0" fillId="5" borderId="4" xfId="0" applyNumberFormat="1" applyFill="1" applyBorder="1" applyAlignment="1">
      <alignment horizontal="center" vertical="top" wrapText="1"/>
    </xf>
    <xf numFmtId="166" fontId="0" fillId="5" borderId="4" xfId="2" applyNumberFormat="1" applyFont="1" applyFill="1" applyBorder="1" applyAlignment="1">
      <alignment horizontal="center" vertical="top"/>
    </xf>
    <xf numFmtId="9" fontId="2" fillId="0" borderId="4" xfId="0" applyNumberFormat="1" applyFont="1" applyBorder="1" applyAlignment="1">
      <alignment horizontal="center" vertical="top" wrapText="1"/>
    </xf>
    <xf numFmtId="168" fontId="2" fillId="0" borderId="4" xfId="2" applyNumberFormat="1" applyFont="1" applyBorder="1" applyAlignment="1">
      <alignment horizontal="center" vertical="top" wrapText="1"/>
    </xf>
    <xf numFmtId="168" fontId="2" fillId="0" borderId="4" xfId="0" applyNumberFormat="1" applyFont="1" applyBorder="1" applyAlignment="1">
      <alignment horizontal="center" vertical="top"/>
    </xf>
    <xf numFmtId="166" fontId="2" fillId="0" borderId="4" xfId="2" applyNumberFormat="1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 cent" xfId="2" builtinId="5"/>
  </cellStyles>
  <dxfs count="44">
    <dxf>
      <numFmt numFmtId="14" formatCode="0.00%"/>
    </dxf>
    <dxf>
      <numFmt numFmtId="164" formatCode="0.0000"/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4" formatCode="0.00%"/>
    </dxf>
    <dxf>
      <numFmt numFmtId="164" formatCode="0.0000"/>
    </dxf>
    <dxf>
      <numFmt numFmtId="164" formatCode="0.0000"/>
    </dxf>
    <dxf>
      <numFmt numFmtId="14" formatCode="0.00%"/>
    </dxf>
    <dxf>
      <numFmt numFmtId="14" formatCode="0.00%"/>
    </dxf>
    <dxf>
      <numFmt numFmtId="164" formatCode="0.0000"/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0.0%"/>
    </dxf>
    <dxf>
      <numFmt numFmtId="165" formatCode="0.000"/>
    </dxf>
    <dxf>
      <numFmt numFmtId="166" formatCode="0.0%"/>
    </dxf>
    <dxf>
      <numFmt numFmtId="165" formatCode="0.00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4" formatCode="0.00%"/>
    </dxf>
    <dxf>
      <numFmt numFmtId="164" formatCode="0.0000"/>
    </dxf>
    <dxf>
      <numFmt numFmtId="14" formatCode="0.00%"/>
    </dxf>
    <dxf>
      <numFmt numFmtId="164" formatCode="0.0000"/>
    </dxf>
    <dxf>
      <numFmt numFmtId="14" formatCode="0.00%"/>
    </dxf>
    <dxf>
      <numFmt numFmtId="164" formatCode="0.0000"/>
    </dxf>
    <dxf>
      <numFmt numFmtId="14" formatCode="0.00%"/>
    </dxf>
    <dxf>
      <numFmt numFmtId="164" formatCode="0.0000"/>
    </dxf>
    <dxf>
      <numFmt numFmtId="164" formatCode="0.0000"/>
    </dxf>
    <dxf>
      <numFmt numFmtId="14" formatCode="0.00%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AF7F-3036-4BDE-A753-9F8882275455}">
  <dimension ref="A1:V8"/>
  <sheetViews>
    <sheetView showGridLines="0" tabSelected="1" workbookViewId="0">
      <pane ySplit="2" topLeftCell="A3" activePane="bottomLeft" state="frozen"/>
      <selection pane="bottomLeft" activeCell="Y5" sqref="Y5"/>
    </sheetView>
  </sheetViews>
  <sheetFormatPr defaultRowHeight="15" outlineLevelCol="1" x14ac:dyDescent="0.25"/>
  <cols>
    <col min="2" max="2" width="49.42578125" customWidth="1"/>
    <col min="3" max="3" width="7.7109375" customWidth="1"/>
    <col min="4" max="4" width="8.140625" customWidth="1"/>
    <col min="6" max="6" width="8.7109375" customWidth="1"/>
    <col min="7" max="8" width="10" customWidth="1"/>
    <col min="10" max="14" width="9.140625" customWidth="1" outlineLevel="1"/>
    <col min="15" max="15" width="12" customWidth="1" outlineLevel="1"/>
    <col min="16" max="16" width="13.28515625" customWidth="1" outlineLevel="1"/>
    <col min="17" max="17" width="13.5703125" customWidth="1"/>
    <col min="18" max="18" width="12.7109375" customWidth="1"/>
    <col min="19" max="19" width="11.5703125" customWidth="1"/>
    <col min="20" max="20" width="10.5703125" customWidth="1"/>
    <col min="21" max="21" width="10.85546875" customWidth="1"/>
    <col min="22" max="22" width="10.140625" customWidth="1"/>
  </cols>
  <sheetData>
    <row r="1" spans="1:22" ht="15" customHeight="1" x14ac:dyDescent="0.25">
      <c r="A1" s="1"/>
      <c r="B1" s="2"/>
      <c r="C1" s="2"/>
      <c r="D1" s="2"/>
      <c r="E1" s="1"/>
      <c r="F1" s="1"/>
      <c r="G1" s="1"/>
      <c r="H1" s="1"/>
      <c r="I1" s="1"/>
      <c r="J1" s="3" t="s">
        <v>0</v>
      </c>
      <c r="K1" s="4"/>
      <c r="L1" s="4"/>
      <c r="M1" s="4"/>
      <c r="N1" s="5"/>
      <c r="O1" s="6" t="s">
        <v>1</v>
      </c>
      <c r="P1" s="7"/>
      <c r="Q1" s="6" t="s">
        <v>2</v>
      </c>
      <c r="R1" s="7"/>
      <c r="S1" s="7"/>
      <c r="T1" s="7"/>
      <c r="U1" s="7"/>
      <c r="V1" s="7"/>
    </row>
    <row r="2" spans="1:22" ht="77.25" customHeight="1" x14ac:dyDescent="0.25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</row>
    <row r="3" spans="1:22" ht="60" x14ac:dyDescent="0.25">
      <c r="A3" s="11" t="s">
        <v>25</v>
      </c>
      <c r="B3" s="12" t="s">
        <v>26</v>
      </c>
      <c r="C3" s="13">
        <v>22</v>
      </c>
      <c r="D3" s="14">
        <v>8.3969465648854963E-2</v>
      </c>
      <c r="E3" s="15" t="s">
        <v>27</v>
      </c>
      <c r="F3" s="15" t="s">
        <v>28</v>
      </c>
      <c r="G3" s="16">
        <v>0.65</v>
      </c>
      <c r="H3" s="16">
        <v>0.8</v>
      </c>
      <c r="I3" s="15" t="s">
        <v>29</v>
      </c>
      <c r="J3" s="17">
        <v>0.68779999999999997</v>
      </c>
      <c r="K3" s="17">
        <v>0.68779999999999997</v>
      </c>
      <c r="L3" s="17">
        <v>0.60319144000708558</v>
      </c>
      <c r="M3" s="17">
        <v>0.64551401035883049</v>
      </c>
      <c r="N3" s="17">
        <v>0.68778004542786775</v>
      </c>
      <c r="O3" s="17">
        <f>N3-J3</f>
        <v>-1.9954572132219184E-5</v>
      </c>
      <c r="P3" s="17">
        <v>4.2266035069037255E-2</v>
      </c>
      <c r="Q3" s="17">
        <v>0.78</v>
      </c>
      <c r="R3" s="18">
        <v>0.9</v>
      </c>
      <c r="S3" s="18">
        <v>0.09</v>
      </c>
      <c r="T3" s="19">
        <f>C3*1254*200/1000000*90%</f>
        <v>4.96584</v>
      </c>
      <c r="U3" s="20">
        <v>4.8</v>
      </c>
      <c r="V3" s="21">
        <f t="shared" ref="V3:V8" si="0">U3/T3</f>
        <v>0.96660383741723455</v>
      </c>
    </row>
    <row r="4" spans="1:22" ht="75" x14ac:dyDescent="0.25">
      <c r="A4" s="11" t="s">
        <v>30</v>
      </c>
      <c r="B4" s="12" t="s">
        <v>31</v>
      </c>
      <c r="C4" s="13">
        <v>36</v>
      </c>
      <c r="D4" s="14">
        <v>0.13740458015267176</v>
      </c>
      <c r="E4" s="15" t="s">
        <v>27</v>
      </c>
      <c r="F4" s="15" t="s">
        <v>32</v>
      </c>
      <c r="G4" s="16">
        <v>0.6</v>
      </c>
      <c r="H4" s="16">
        <v>0.8</v>
      </c>
      <c r="I4" s="15" t="s">
        <v>29</v>
      </c>
      <c r="J4" s="17">
        <v>0.64248275862068971</v>
      </c>
      <c r="K4" s="17">
        <v>0.64248275862069004</v>
      </c>
      <c r="L4" s="17">
        <v>0.54696158605476941</v>
      </c>
      <c r="M4" s="17">
        <v>0.67044519347059117</v>
      </c>
      <c r="N4" s="17">
        <v>0.81259849657615446</v>
      </c>
      <c r="O4" s="17">
        <v>0.17011573795546475</v>
      </c>
      <c r="P4" s="17">
        <v>0.14215330310556329</v>
      </c>
      <c r="Q4" s="17">
        <v>0.9</v>
      </c>
      <c r="R4" s="18">
        <v>0.95</v>
      </c>
      <c r="S4" s="18">
        <v>0.05</v>
      </c>
      <c r="T4" s="19">
        <f t="shared" ref="T4:T7" si="1">C4*1254*200/1000000*90%</f>
        <v>8.1259200000000007</v>
      </c>
      <c r="U4" s="20">
        <v>8.1999999999999993</v>
      </c>
      <c r="V4" s="21">
        <f t="shared" si="0"/>
        <v>1.0091165061925294</v>
      </c>
    </row>
    <row r="5" spans="1:22" ht="45" x14ac:dyDescent="0.25">
      <c r="A5" s="11" t="s">
        <v>33</v>
      </c>
      <c r="B5" s="12" t="s">
        <v>34</v>
      </c>
      <c r="C5" s="13">
        <v>113</v>
      </c>
      <c r="D5" s="14">
        <v>0.43129770992366412</v>
      </c>
      <c r="E5" s="15" t="s">
        <v>27</v>
      </c>
      <c r="F5" s="15" t="s">
        <v>32</v>
      </c>
      <c r="G5" s="16">
        <v>0.56999999999999995</v>
      </c>
      <c r="H5" s="16">
        <v>0.9</v>
      </c>
      <c r="I5" s="15" t="s">
        <v>29</v>
      </c>
      <c r="J5" s="17">
        <v>0.74209283486953015</v>
      </c>
      <c r="K5" s="17">
        <v>0.74209283486953015</v>
      </c>
      <c r="L5" s="17">
        <v>0.74515013138947872</v>
      </c>
      <c r="M5" s="17">
        <v>0.78133136013593141</v>
      </c>
      <c r="N5" s="17">
        <v>0.82696498017925502</v>
      </c>
      <c r="O5" s="17">
        <v>8.4872145309724867E-2</v>
      </c>
      <c r="P5" s="17">
        <v>4.5633620043323608E-2</v>
      </c>
      <c r="Q5" s="17">
        <v>0.88</v>
      </c>
      <c r="R5" s="18">
        <v>0.9</v>
      </c>
      <c r="S5" s="18">
        <v>0.03</v>
      </c>
      <c r="T5" s="19">
        <f t="shared" si="1"/>
        <v>25.506360000000001</v>
      </c>
      <c r="U5" s="20">
        <v>24</v>
      </c>
      <c r="V5" s="21">
        <f t="shared" si="0"/>
        <v>0.940941788636246</v>
      </c>
    </row>
    <row r="6" spans="1:22" ht="60" x14ac:dyDescent="0.25">
      <c r="A6" s="22" t="s">
        <v>35</v>
      </c>
      <c r="B6" s="23" t="s">
        <v>36</v>
      </c>
      <c r="C6" s="24">
        <v>20</v>
      </c>
      <c r="D6" s="14">
        <v>7.6335877862595422E-2</v>
      </c>
      <c r="E6" s="25" t="s">
        <v>27</v>
      </c>
      <c r="F6" s="25" t="s">
        <v>32</v>
      </c>
      <c r="G6" s="26">
        <v>0.45</v>
      </c>
      <c r="H6" s="26">
        <v>0.82</v>
      </c>
      <c r="I6" s="25" t="s">
        <v>29</v>
      </c>
      <c r="J6" s="27">
        <v>0.654694173440173</v>
      </c>
      <c r="K6" s="27">
        <v>0.654694173440173</v>
      </c>
      <c r="L6" s="27">
        <v>0.61908251762138755</v>
      </c>
      <c r="M6" s="27">
        <v>0.67024765619338134</v>
      </c>
      <c r="N6" s="27">
        <v>0.73212116424886553</v>
      </c>
      <c r="O6" s="27">
        <v>7.7426990808692531E-2</v>
      </c>
      <c r="P6" s="27">
        <v>6.1873508055484194E-2</v>
      </c>
      <c r="Q6" s="27">
        <v>0.75</v>
      </c>
      <c r="R6" s="28">
        <v>0.75</v>
      </c>
      <c r="S6" s="18">
        <v>7.0000000000000007E-2</v>
      </c>
      <c r="T6" s="19">
        <f t="shared" si="1"/>
        <v>4.5144000000000002</v>
      </c>
      <c r="U6" s="20">
        <v>4</v>
      </c>
      <c r="V6" s="21">
        <f t="shared" si="0"/>
        <v>0.88605351763246498</v>
      </c>
    </row>
    <row r="7" spans="1:22" ht="30" x14ac:dyDescent="0.25">
      <c r="A7" s="11" t="s">
        <v>37</v>
      </c>
      <c r="B7" s="12" t="s">
        <v>38</v>
      </c>
      <c r="C7" s="13">
        <v>71</v>
      </c>
      <c r="D7" s="14">
        <v>0.27099236641221375</v>
      </c>
      <c r="E7" s="15" t="s">
        <v>27</v>
      </c>
      <c r="F7" s="15" t="s">
        <v>28</v>
      </c>
      <c r="G7" s="29">
        <v>0.85</v>
      </c>
      <c r="H7" s="29">
        <v>0.9</v>
      </c>
      <c r="I7" s="15" t="s">
        <v>29</v>
      </c>
      <c r="J7" s="17">
        <v>0.6</v>
      </c>
      <c r="K7" s="17">
        <v>0.65</v>
      </c>
      <c r="L7" s="17">
        <v>0.7</v>
      </c>
      <c r="M7" s="17">
        <v>0.72</v>
      </c>
      <c r="N7" s="17">
        <v>0.73</v>
      </c>
      <c r="O7" s="17">
        <f>N7-J7</f>
        <v>0.13</v>
      </c>
      <c r="P7" s="17">
        <f>N7-M7</f>
        <v>1.0000000000000009E-2</v>
      </c>
      <c r="Q7" s="17">
        <v>0.8</v>
      </c>
      <c r="R7" s="30">
        <v>0.5</v>
      </c>
      <c r="S7" s="18">
        <v>0.05</v>
      </c>
      <c r="T7" s="19">
        <f t="shared" si="1"/>
        <v>16.026119999999999</v>
      </c>
      <c r="U7" s="20">
        <v>9.5</v>
      </c>
      <c r="V7" s="31">
        <f t="shared" si="0"/>
        <v>0.59278228292312807</v>
      </c>
    </row>
    <row r="8" spans="1:22" x14ac:dyDescent="0.25">
      <c r="S8" s="32" t="s">
        <v>39</v>
      </c>
      <c r="T8" s="33">
        <f>SUM(T3:T7)</f>
        <v>59.138640000000002</v>
      </c>
      <c r="U8" s="34">
        <f>SUM(U3:U7)</f>
        <v>50.5</v>
      </c>
      <c r="V8" s="35">
        <f t="shared" si="0"/>
        <v>0.85392562290915042</v>
      </c>
    </row>
  </sheetData>
  <mergeCells count="3">
    <mergeCell ref="J1:N1"/>
    <mergeCell ref="O1:P1"/>
    <mergeCell ref="Q1:V1"/>
  </mergeCells>
  <conditionalFormatting sqref="P3:P7">
    <cfRule type="expression" dxfId="43" priority="41">
      <formula>AND(I3="Down",P3&lt;=#REF!)</formula>
    </cfRule>
  </conditionalFormatting>
  <conditionalFormatting sqref="P3:P7">
    <cfRule type="expression" dxfId="42" priority="42">
      <formula>AND(I3="Down",N3&gt;M3)</formula>
    </cfRule>
  </conditionalFormatting>
  <conditionalFormatting sqref="P3:P7">
    <cfRule type="expression" dxfId="41" priority="43">
      <formula>AND(I3="Up",N3&gt;=M3)</formula>
    </cfRule>
  </conditionalFormatting>
  <conditionalFormatting sqref="P3:P7">
    <cfRule type="expression" dxfId="40" priority="44">
      <formula>AND(I3="Down",N3&lt;=M3)</formula>
    </cfRule>
  </conditionalFormatting>
  <conditionalFormatting sqref="M3:M7">
    <cfRule type="expression" dxfId="39" priority="40">
      <formula>$E3="%"</formula>
    </cfRule>
  </conditionalFormatting>
  <conditionalFormatting sqref="M3:M7">
    <cfRule type="expression" dxfId="38" priority="39">
      <formula>$E3="Rate"</formula>
    </cfRule>
  </conditionalFormatting>
  <conditionalFormatting sqref="N3:N7">
    <cfRule type="expression" dxfId="37" priority="38">
      <formula>$E3="Rate"</formula>
    </cfRule>
  </conditionalFormatting>
  <conditionalFormatting sqref="N3:N7">
    <cfRule type="expression" dxfId="36" priority="37">
      <formula>$E3="%"</formula>
    </cfRule>
  </conditionalFormatting>
  <conditionalFormatting sqref="J4:J7">
    <cfRule type="expression" dxfId="35" priority="36">
      <formula>$E4="Rate"</formula>
    </cfRule>
  </conditionalFormatting>
  <conditionalFormatting sqref="J4:J7">
    <cfRule type="expression" dxfId="34" priority="35">
      <formula>$E4="%"</formula>
    </cfRule>
  </conditionalFormatting>
  <conditionalFormatting sqref="O3:O7">
    <cfRule type="expression" dxfId="33" priority="34">
      <formula>$E3="Rate"</formula>
    </cfRule>
  </conditionalFormatting>
  <conditionalFormatting sqref="O3:O7">
    <cfRule type="expression" dxfId="32" priority="33">
      <formula>$E3="%"</formula>
    </cfRule>
  </conditionalFormatting>
  <conditionalFormatting sqref="P3:P7">
    <cfRule type="expression" dxfId="31" priority="32">
      <formula>$E3="Rate"</formula>
    </cfRule>
  </conditionalFormatting>
  <conditionalFormatting sqref="P3:P7">
    <cfRule type="expression" dxfId="30" priority="31">
      <formula>$E3="%"</formula>
    </cfRule>
  </conditionalFormatting>
  <conditionalFormatting sqref="O3:O7">
    <cfRule type="expression" dxfId="29" priority="30">
      <formula>AND($I3="Up",O3&gt;0)</formula>
    </cfRule>
  </conditionalFormatting>
  <conditionalFormatting sqref="O3:O7">
    <cfRule type="expression" dxfId="28" priority="29">
      <formula>AND($I3="Up",O3&lt;0)</formula>
    </cfRule>
  </conditionalFormatting>
  <conditionalFormatting sqref="O3:O7">
    <cfRule type="expression" dxfId="27" priority="28">
      <formula>AND($I3="Down",O3&lt;0)</formula>
    </cfRule>
  </conditionalFormatting>
  <conditionalFormatting sqref="O3:O7">
    <cfRule type="expression" dxfId="26" priority="27">
      <formula>AND($I3="Down",O3&gt;0)</formula>
    </cfRule>
  </conditionalFormatting>
  <conditionalFormatting sqref="P3:P7">
    <cfRule type="expression" dxfId="25" priority="25">
      <formula>AND($I3="Up",P3&gt;=#REF!)</formula>
    </cfRule>
  </conditionalFormatting>
  <conditionalFormatting sqref="P3:P7">
    <cfRule type="expression" dxfId="24" priority="26">
      <formula>AND($I3="Up",N3&lt;M3)</formula>
    </cfRule>
  </conditionalFormatting>
  <conditionalFormatting sqref="G3:G7">
    <cfRule type="expression" dxfId="23" priority="23">
      <formula>$E3="Rate"</formula>
    </cfRule>
    <cfRule type="expression" dxfId="22" priority="24">
      <formula>$E3="%"</formula>
    </cfRule>
  </conditionalFormatting>
  <conditionalFormatting sqref="H3:H7">
    <cfRule type="expression" dxfId="21" priority="21">
      <formula>$E3="Rate"</formula>
    </cfRule>
    <cfRule type="expression" dxfId="20" priority="22">
      <formula>$E3="%"</formula>
    </cfRule>
  </conditionalFormatting>
  <conditionalFormatting sqref="N3:N7">
    <cfRule type="expression" dxfId="19" priority="19">
      <formula>AND($I3="Up",N3&gt;$H3,$G3&lt;&gt;"(Blank)")</formula>
    </cfRule>
  </conditionalFormatting>
  <conditionalFormatting sqref="N3:N7">
    <cfRule type="expression" dxfId="18" priority="20">
      <formula>AND($I3="Up",N3&lt;=$G3,$G3&lt;&gt;"(Blank)")</formula>
    </cfRule>
  </conditionalFormatting>
  <conditionalFormatting sqref="N3:N7">
    <cfRule type="expression" dxfId="17" priority="18">
      <formula>AND($I3="Up",N3&lt;$H3,N3&gt;$G3,$G3&lt;&gt;"(Blank)")</formula>
    </cfRule>
  </conditionalFormatting>
  <conditionalFormatting sqref="N3:N7">
    <cfRule type="expression" dxfId="16" priority="17">
      <formula>AND($I3="Down",N3&lt;=$H3,$G3&lt;&gt;"(Blank)")</formula>
    </cfRule>
  </conditionalFormatting>
  <conditionalFormatting sqref="N3:N7">
    <cfRule type="expression" dxfId="15" priority="16">
      <formula>AND($I3="Down",N3&gt;=$G3,$G3&lt;&gt;"(Blank)")</formula>
    </cfRule>
  </conditionalFormatting>
  <conditionalFormatting sqref="N3:N7">
    <cfRule type="expression" dxfId="14" priority="15">
      <formula>AND($I3="Down",N3&gt;$H3,N3&lt;$G3,$G3&lt;&gt;"(Blank)")</formula>
    </cfRule>
  </conditionalFormatting>
  <conditionalFormatting sqref="K3:K7">
    <cfRule type="expression" dxfId="13" priority="14">
      <formula>$E3="Rate"</formula>
    </cfRule>
  </conditionalFormatting>
  <conditionalFormatting sqref="K3:K7">
    <cfRule type="expression" dxfId="12" priority="13">
      <formula>$E3="%"</formula>
    </cfRule>
  </conditionalFormatting>
  <conditionalFormatting sqref="L3:L7">
    <cfRule type="expression" dxfId="11" priority="12">
      <formula>$E3="%"</formula>
    </cfRule>
  </conditionalFormatting>
  <conditionalFormatting sqref="L3:L7">
    <cfRule type="expression" dxfId="10" priority="11">
      <formula>$E3="Rate"</formula>
    </cfRule>
  </conditionalFormatting>
  <conditionalFormatting sqref="Q3:Q7">
    <cfRule type="expression" dxfId="9" priority="10">
      <formula>$E3="Rate"</formula>
    </cfRule>
  </conditionalFormatting>
  <conditionalFormatting sqref="Q3:Q7">
    <cfRule type="expression" dxfId="8" priority="9">
      <formula>$E3="%"</formula>
    </cfRule>
  </conditionalFormatting>
  <conditionalFormatting sqref="Q3:Q7">
    <cfRule type="expression" dxfId="7" priority="7">
      <formula>AND($I3="Up",Q3&gt;$H3,$G3&lt;&gt;"(Blank)")</formula>
    </cfRule>
  </conditionalFormatting>
  <conditionalFormatting sqref="Q3:Q7">
    <cfRule type="expression" dxfId="6" priority="8">
      <formula>AND($I3="Up",Q3&lt;=$G3,$G3&lt;&gt;"(Blank)")</formula>
    </cfRule>
  </conditionalFormatting>
  <conditionalFormatting sqref="Q3:Q7">
    <cfRule type="expression" dxfId="5" priority="6">
      <formula>AND($I3="Up",Q3&lt;$H3,Q3&gt;$G3,$G3&lt;&gt;"(Blank)")</formula>
    </cfRule>
  </conditionalFormatting>
  <conditionalFormatting sqref="Q3:Q7">
    <cfRule type="expression" dxfId="4" priority="5">
      <formula>AND($I3="Down",Q3&lt;=$H3,$G3&lt;&gt;"(Blank)")</formula>
    </cfRule>
  </conditionalFormatting>
  <conditionalFormatting sqref="Q3:Q7">
    <cfRule type="expression" dxfId="3" priority="4">
      <formula>AND($I3="Down",Q3&gt;=$G3,$G3&lt;&gt;"(Blank)")</formula>
    </cfRule>
  </conditionalFormatting>
  <conditionalFormatting sqref="Q3:Q7">
    <cfRule type="expression" dxfId="2" priority="3">
      <formula>AND($I3="Down",Q3&gt;$H3,Q3&lt;$G3,$G3&lt;&gt;"(Blank)")</formula>
    </cfRule>
  </conditionalFormatting>
  <conditionalFormatting sqref="J3">
    <cfRule type="expression" dxfId="1" priority="2">
      <formula>$E3="Rate"</formula>
    </cfRule>
  </conditionalFormatting>
  <conditionalFormatting sqref="J3">
    <cfRule type="expression" dxfId="0" priority="1">
      <formula>$E3="%"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IIF_Indicator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Chappell</dc:creator>
  <cp:lastModifiedBy>Simon Chappell</cp:lastModifiedBy>
  <dcterms:created xsi:type="dcterms:W3CDTF">2023-08-03T08:41:13Z</dcterms:created>
  <dcterms:modified xsi:type="dcterms:W3CDTF">2023-08-03T08:41:40Z</dcterms:modified>
</cp:coreProperties>
</file>