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923D532F-8A2E-0A4E-946B-CAC5E78AD35A}" xr6:coauthVersionLast="45" xr6:coauthVersionMax="45" xr10:uidLastSave="{00000000-0000-0000-0000-000000000000}"/>
  <bookViews>
    <workbookView xWindow="2160" yWindow="460" windowWidth="24000" windowHeight="14500" xr2:uid="{BF342C2E-30CB-B64F-8C68-8C3D8463BC82}"/>
  </bookViews>
  <sheets>
    <sheet name="BOM (using 2.54mm J2)" sheetId="1" r:id="rId1"/>
    <sheet name="Assembly (at Brown)" sheetId="4" r:id="rId2"/>
    <sheet name="What we have at Brown" sheetId="3" r:id="rId3"/>
    <sheet name="BOM (1mm - not finishe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4" l="1"/>
  <c r="J39" i="4"/>
  <c r="I39" i="4"/>
  <c r="J38" i="4"/>
  <c r="I38" i="4"/>
  <c r="J37" i="4"/>
  <c r="I37" i="4"/>
  <c r="J36" i="4"/>
  <c r="I36" i="4"/>
  <c r="J35" i="4"/>
  <c r="I35" i="4"/>
  <c r="J33" i="4"/>
  <c r="I33" i="4"/>
  <c r="J32" i="4"/>
  <c r="I32" i="4"/>
  <c r="I31" i="4"/>
  <c r="J31" i="4" s="1"/>
  <c r="K31" i="4" s="1"/>
  <c r="J30" i="4"/>
  <c r="K30" i="4" s="1"/>
  <c r="I30" i="4"/>
  <c r="I29" i="4"/>
  <c r="J29" i="4" s="1"/>
  <c r="K29" i="4" s="1"/>
  <c r="H29" i="4"/>
  <c r="I28" i="4"/>
  <c r="J28" i="4" s="1"/>
  <c r="K28" i="4" s="1"/>
  <c r="H27" i="4"/>
  <c r="I27" i="4" s="1"/>
  <c r="J27" i="4" s="1"/>
  <c r="K27" i="4" s="1"/>
  <c r="J26" i="4"/>
  <c r="K26" i="4" s="1"/>
  <c r="I26" i="4"/>
  <c r="I25" i="4"/>
  <c r="J25" i="4" s="1"/>
  <c r="K25" i="4" s="1"/>
  <c r="J24" i="4"/>
  <c r="K24" i="4" s="1"/>
  <c r="I24" i="4"/>
  <c r="J23" i="4"/>
  <c r="I23" i="4"/>
  <c r="J22" i="4"/>
  <c r="I22" i="4"/>
  <c r="H21" i="4"/>
  <c r="I21" i="4" s="1"/>
  <c r="J21" i="4" s="1"/>
  <c r="I20" i="4"/>
  <c r="J20" i="4" s="1"/>
  <c r="I19" i="4"/>
  <c r="J19" i="4" s="1"/>
  <c r="I18" i="4"/>
  <c r="J18" i="4" s="1"/>
  <c r="I17" i="4"/>
  <c r="J17" i="4" s="1"/>
  <c r="F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F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I25" i="3" l="1"/>
  <c r="I26" i="3"/>
  <c r="I27" i="3"/>
  <c r="I28" i="3"/>
  <c r="I29" i="3"/>
  <c r="I30" i="3"/>
  <c r="I31" i="3"/>
  <c r="I24" i="3"/>
  <c r="G10" i="3"/>
  <c r="H10" i="3" s="1"/>
  <c r="G15" i="3"/>
  <c r="H15" i="3" s="1"/>
  <c r="G2" i="3" l="1"/>
  <c r="H2" i="3" s="1"/>
  <c r="H14" i="3"/>
  <c r="G39" i="3"/>
  <c r="H39" i="3" s="1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1" i="3"/>
  <c r="H11" i="3" s="1"/>
  <c r="G12" i="3"/>
  <c r="H12" i="3" s="1"/>
  <c r="G13" i="3"/>
  <c r="H13" i="3" s="1"/>
  <c r="G14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5" i="3"/>
  <c r="H35" i="3" s="1"/>
  <c r="G36" i="3"/>
  <c r="H36" i="3" s="1"/>
  <c r="G37" i="3"/>
  <c r="H37" i="3" s="1"/>
  <c r="G38" i="3"/>
  <c r="H38" i="3" s="1"/>
  <c r="F29" i="3"/>
  <c r="F27" i="3"/>
  <c r="G27" i="3" s="1"/>
  <c r="H27" i="3" s="1"/>
  <c r="F21" i="3"/>
  <c r="D8" i="3"/>
  <c r="D58" i="3"/>
  <c r="D17" i="3"/>
  <c r="H8" i="3" l="1"/>
  <c r="H28" i="2"/>
  <c r="H26" i="2"/>
  <c r="H20" i="2"/>
  <c r="H20" i="1"/>
  <c r="H28" i="1" l="1"/>
  <c r="H26" i="1"/>
</calcChain>
</file>

<file path=xl/sharedStrings.xml><?xml version="1.0" encoding="utf-8"?>
<sst xmlns="http://schemas.openxmlformats.org/spreadsheetml/2006/main" count="747" uniqueCount="228">
  <si>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</si>
  <si>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</si>
  <si>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</si>
  <si>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</si>
  <si>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</si>
  <si>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</si>
  <si>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</si>
  <si>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</si>
  <si>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</si>
  <si>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</si>
  <si>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</si>
  <si>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</si>
  <si>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</si>
  <si>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</si>
  <si>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</si>
  <si>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</si>
  <si>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</si>
  <si>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</si>
  <si>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</si>
  <si>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</si>
  <si>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</si>
  <si>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</si>
  <si>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</si>
  <si>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</si>
  <si>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</si>
  <si>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</si>
  <si>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</si>
  <si>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</si>
  <si>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</si>
  <si>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</si>
  <si>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</si>
  <si>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</si>
  <si>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</si>
  <si>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</si>
  <si>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</si>
  <si>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</si>
  <si>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</si>
  <si>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</si>
  <si>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</si>
  <si>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</si>
  <si>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</si>
  <si>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</si>
  <si>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</si>
  <si>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</si>
  <si>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</si>
  <si>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</si>
  <si>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</si>
  <si>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</si>
  <si>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</si>
  <si>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</si>
  <si>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</si>
  <si>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</si>
  <si>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</si>
  <si>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</si>
  <si>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</si>
  <si>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</si>
  <si>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</si>
  <si>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</si>
  <si>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</si>
  <si>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</si>
  <si>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</si>
  <si>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</si>
  <si>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</si>
  <si>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</si>
  <si>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</si>
  <si>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</si>
  <si>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</si>
  <si>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</si>
  <si>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</si>
  <si>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</si>
  <si>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</si>
  <si>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</si>
  <si>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</si>
  <si>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</si>
  <si>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</si>
  <si>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</si>
  <si>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</si>
  <si>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</si>
  <si>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</si>
  <si>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</si>
  <si>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</si>
  <si>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</si>
  <si>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</si>
  <si>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</si>
  <si>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</si>
  <si>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</si>
  <si>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</si>
  <si>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</si>
  <si>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</si>
  <si>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</si>
  <si>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</si>
  <si>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</si>
  <si>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</si>
  <si>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</si>
  <si>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</si>
  <si>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</si>
  <si>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</si>
  <si>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</si>
  <si>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</si>
  <si>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</si>
  <si>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</si>
  <si>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</si>
  <si>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</si>
  <si>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</si>
  <si>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</si>
  <si>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</si>
  <si>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</si>
  <si>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</si>
  <si>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</si>
  <si>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</si>
  <si>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</si>
  <si>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</si>
  <si>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</si>
  <si>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</si>
  <si>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</si>
  <si>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</si>
  <si>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</si>
  <si>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</si>
  <si>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</si>
  <si>
    <t>https://www.digikey.com/product-detail/en/molex/0022272131/WM9877-ND/3157812</t>
  </si>
  <si>
    <t>R46</t>
  </si>
  <si>
    <t>R15-18, R28,R43</t>
  </si>
  <si>
    <t>R29</t>
  </si>
  <si>
    <t>R30</t>
  </si>
  <si>
    <t>R32</t>
  </si>
  <si>
    <t>R35</t>
  </si>
  <si>
    <t>R1-14, R19-R27, R31, R39-42, R44-45, R47-50</t>
  </si>
  <si>
    <t>R34,36</t>
  </si>
  <si>
    <t>R38</t>
  </si>
  <si>
    <t>R33</t>
  </si>
  <si>
    <t>R37</t>
  </si>
  <si>
    <t xml:space="preserve">Make change here </t>
  </si>
  <si>
    <t>KSC1815YTACT-ND</t>
  </si>
  <si>
    <t>B2B-PH-SM4-TB(LF)(SN)</t>
  </si>
  <si>
    <t>455-2691-ND</t>
  </si>
  <si>
    <t>CONN to B2B</t>
  </si>
  <si>
    <t>141-SAV7F1BSS341-ND</t>
  </si>
  <si>
    <t>PS1927P02</t>
  </si>
  <si>
    <t>old buzzer</t>
  </si>
  <si>
    <t>quickconnect to SW</t>
  </si>
  <si>
    <t>Quantity rn</t>
  </si>
  <si>
    <t>PLP16-C1RD3-SE6</t>
  </si>
  <si>
    <t>power switch</t>
  </si>
  <si>
    <t>X001DNU7CP</t>
  </si>
  <si>
    <t>audio jack to screw terminals</t>
  </si>
  <si>
    <t>speaker</t>
  </si>
  <si>
    <t>SP-1504</t>
  </si>
  <si>
    <t>SF25BA9553</t>
  </si>
  <si>
    <t>knob</t>
  </si>
  <si>
    <t>MSS5MMG</t>
  </si>
  <si>
    <t>general medical buzz</t>
  </si>
  <si>
    <t>estimate</t>
  </si>
  <si>
    <t>go pick up</t>
  </si>
  <si>
    <t>DMN10H220L-7</t>
  </si>
  <si>
    <t>transistor</t>
  </si>
  <si>
    <t>2 signal conn</t>
  </si>
  <si>
    <t>1K</t>
  </si>
  <si>
    <t>actually 82</t>
  </si>
  <si>
    <t>PA0006</t>
  </si>
  <si>
    <t>SOIC-16 TO DIP-16</t>
  </si>
  <si>
    <t>5103308-3</t>
  </si>
  <si>
    <t>16 pos conn to control board</t>
  </si>
  <si>
    <t>16 pos conn</t>
  </si>
  <si>
    <t>conn to membrane</t>
  </si>
  <si>
    <t>horizontal conn to menbrane</t>
  </si>
  <si>
    <t>640457-9</t>
  </si>
  <si>
    <t>B3B-PH-SM4-TB(LF)(SN)</t>
  </si>
  <si>
    <t>PHR-3</t>
  </si>
  <si>
    <t>PA0183</t>
  </si>
  <si>
    <t>4 PORT protoboard</t>
  </si>
  <si>
    <t>Note</t>
  </si>
  <si>
    <t>Qty*4</t>
  </si>
  <si>
    <t>Qty*4-Qty rn</t>
  </si>
  <si>
    <t>Needed to order</t>
  </si>
  <si>
    <t xml:space="preserve">order new ones whenever those are ready </t>
  </si>
  <si>
    <t>J2 (for old membrane)</t>
  </si>
  <si>
    <t>https://www.digikey.com/product-detail/en/molex/1718560009/WM10186-ND/4424939</t>
  </si>
  <si>
    <t>https://www.digikey.com/product-detail/en/mallory-sonalert-products-inc/MSS5MMV/458-1408-ND/5418611</t>
  </si>
  <si>
    <t>https://www.digikey.com/product-detail/en/jst-sales-america-inc/B4B-PH-SM4-TB-LF-SN/455-1736-1-ND/926833</t>
  </si>
  <si>
    <t>https://www.digikey.com/product-detail/en/on-semiconductor/1N4001G/1N4001GOS-ND/1485468</t>
  </si>
  <si>
    <t>what part??</t>
  </si>
  <si>
    <t>https://www.digikey.com/product-detail/en/te-connectivity-passive-product/CRG0805F180R/A126343CT-ND/7603398</t>
  </si>
  <si>
    <t>https://www.digikey.com/product-detail/en/vishay-dale/CRCW0805820RJNEA/541-820ACT-ND/1180338</t>
  </si>
  <si>
    <t>https://www.digikey.com/product-detail/en/te-connectivity-passive-product/CRG0805F1K5/A106057CT-ND/3477701</t>
  </si>
  <si>
    <t>https://www.digikey.com/product-detail/en/te-connectivity-passive-product/CRGH0805F2K2/A129545CT-ND/8566749</t>
  </si>
  <si>
    <t>https://www.digikey.com/product-detail/en/yageo/RC0805FR-07100KL/311-100KCRCT-ND/730491</t>
  </si>
  <si>
    <t>https://www.digikey.com/product-detail/en/te-connectivity-passive-product/CRGCQ0805F820K/A129784CT-ND/8577616</t>
  </si>
  <si>
    <t xml:space="preserve">https://www.digikey.com/product-detail/en/te-connectivity-passive-product/CRG0805F3K9/A126369CT-ND/7603424 </t>
  </si>
  <si>
    <t xml:space="preserve">https://www.digikey.com/product-detail/en/panasonic-electronic-components/ERA-6AED362V/P123841CT-ND/9467770 </t>
  </si>
  <si>
    <t xml:space="preserve">https://www.digikey.com/product-detail/en/te-connectivity-passive-product/CRG0805F220K/A126350CT-ND/7603405 </t>
  </si>
  <si>
    <t>Parts that aren't useful anymore</t>
  </si>
  <si>
    <t>100nF = 0.1uF…</t>
  </si>
  <si>
    <t xml:space="preserve">https://www.digikey.com/product-detail/en/kemet/C0805C106K8PACTU/399-4925-1-ND/1090920 </t>
  </si>
  <si>
    <t xml:space="preserve">https://www.digikey.com/product-detail/en/kemet/C0805C101JAGAC7800/399-15000-1-ND/7382549 </t>
  </si>
  <si>
    <t>y</t>
  </si>
  <si>
    <t>in cart?</t>
  </si>
  <si>
    <t>For testing w Control board V1</t>
  </si>
  <si>
    <t xml:space="preserve">https://www.digikey.com/product-detail/en/amphenol-icc-fci/67996-420HLF/609-3221-ND/1878553 </t>
  </si>
  <si>
    <t>https://www.digikey.com/product-detail/en/RC0805FR-0710KL/311-10.0KCRCT-ND/730482/?itemSeq=337850340</t>
  </si>
  <si>
    <t>https://www.digikey.com/product-detail/en/ERJ-6GEYJ820V/P82ACT-ND/42830</t>
  </si>
  <si>
    <t>67996-420HLF</t>
  </si>
  <si>
    <t>Cart: https://www.digikey.com/short/zfn4zf</t>
  </si>
  <si>
    <t>Move label</t>
  </si>
  <si>
    <t>34,36</t>
  </si>
  <si>
    <t>15-18,28,43</t>
  </si>
  <si>
    <t>3,4,5,6,7,11</t>
  </si>
  <si>
    <t>1-4,8-10,18</t>
  </si>
  <si>
    <t>MISSING</t>
  </si>
  <si>
    <t>5,6,7</t>
  </si>
  <si>
    <t>1-14, 19-27,31, 39-42, 44-45, 47-50</t>
  </si>
  <si>
    <t>1,2,10</t>
  </si>
  <si>
    <t>1658620-4</t>
  </si>
  <si>
    <t>https://www.digikey.com/product-detail/en/te-connectivity-amp-connectors/1658620-4/ASC20H-ND/825427</t>
  </si>
  <si>
    <t>https://www.digikey.com/product-detail/en/te-connectivity-amp-connectors/A3AAH-2006G/A3AAH-2006G-ND/825905</t>
  </si>
  <si>
    <t>A3AAH-2006G</t>
  </si>
  <si>
    <t xml:space="preserve">F Cable to control board </t>
  </si>
  <si>
    <t>F adapter to control board</t>
  </si>
  <si>
    <t>Panasonic Electronic Components</t>
  </si>
  <si>
    <t>TE Connectivity Passive Product</t>
  </si>
  <si>
    <t>Yageo</t>
  </si>
  <si>
    <t>Vishay Dale</t>
  </si>
  <si>
    <t>Fairchild Semiconductor</t>
  </si>
  <si>
    <t>Soberton Inc</t>
  </si>
  <si>
    <t>Kemet</t>
  </si>
  <si>
    <t>CUI Devices</t>
  </si>
  <si>
    <t>JST Sales America</t>
  </si>
  <si>
    <t>Inspired LED LLC</t>
  </si>
  <si>
    <t>JR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</si>
</sst>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0" fontId="3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1" fillId="2" borderId="0" xfId="1" applyFont="1" applyFill="1"/>
    <xf numFmtId="0" fontId="0" fillId="0" borderId="0" xfId="0" applyAlignment="1">
      <alignment horizontal="right"/>
    </xf>
    <xf numFmtId="0" fontId="1" fillId="0" borderId="0" xfId="1" applyFill="1"/>
    <xf numFmtId="0" fontId="1" fillId="0" borderId="0" xfId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te-connectivity-passive-product/CRG0805F180R/A126343CT-ND/7603398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34" Type="http://schemas.openxmlformats.org/officeDocument/2006/relationships/hyperlink" Target="https://www.digikey.com/product-detail/en/ERJ-6GEYJ820V/P82ACT-ND/4283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molex/0022272131/WM9877-ND/3157812" TargetMode="External"/><Relationship Id="rId33" Type="http://schemas.openxmlformats.org/officeDocument/2006/relationships/hyperlink" Target="https://www.digikey.com/product-detail/en/RC0805FR-0710KL/311-10.0KCRCT-ND/730482/?itemSeq=337850340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yageo/RC0805FR-07100KL/311-100KCRCT-ND/730491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32" Type="http://schemas.openxmlformats.org/officeDocument/2006/relationships/hyperlink" Target="https://www.digikey.com/product-detail/en/te-connectivity-amp-connectors/A3AAH-2006G/A3AAH-2006G-ND/825905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te-connectivity-passive-product/CRGH0805F2K2/A129545CT-ND/8566749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amp-connectors/1658620-4/ASC20H-ND/825427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vishay-dale/CRCW0805820RJNEA/541-820ACT-ND/1180338" TargetMode="External"/><Relationship Id="rId30" Type="http://schemas.openxmlformats.org/officeDocument/2006/relationships/hyperlink" Target="https://www.digikey.com/product-detail/en/te-connectivity-passive-product/CRGCQ0805F820K/A129784CT-ND/8577616" TargetMode="External"/><Relationship Id="rId8" Type="http://schemas.openxmlformats.org/officeDocument/2006/relationships/hyperlink" Target="https://www.digikey.com/product-detail/en/stmicroelectronics/TL072CDT/497-2200-1-ND/59910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2"/>
  <sheetViews>
    <sheetView tabSelected="1" topLeftCell="A13" zoomScale="89" workbookViewId="0">
      <selection activeCell="E40" sqref="E40"/>
    </sheetView>
  </sheetViews>
  <sheetFormatPr baseColWidth="10" defaultRowHeight="16" x14ac:dyDescent="0.2"/>
  <cols>
    <col min="1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177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 t="s">
        <v>224</v>
      </c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 t="s">
        <v>223</v>
      </c>
      <c r="F5" s="10"/>
      <c r="G5" s="10" t="s">
        <v>19</v>
      </c>
      <c r="H5" s="10">
        <v>6</v>
      </c>
      <c r="I5" s="10">
        <v>805</v>
      </c>
      <c r="J5" s="10"/>
      <c r="K5" s="10"/>
      <c r="L5" s="6" t="s">
        <v>18</v>
      </c>
      <c r="M5" s="10"/>
    </row>
    <row r="6" spans="1:20" x14ac:dyDescent="0.2">
      <c r="A6" s="2"/>
      <c r="B6" s="7" t="s">
        <v>50</v>
      </c>
      <c r="C6" s="10"/>
      <c r="D6" s="10"/>
      <c r="E6" s="10" t="s">
        <v>223</v>
      </c>
      <c r="F6" s="10"/>
      <c r="G6" s="10" t="s">
        <v>51</v>
      </c>
      <c r="H6" s="10">
        <v>1</v>
      </c>
      <c r="I6" s="10">
        <v>805</v>
      </c>
      <c r="J6" s="10"/>
      <c r="K6" s="10"/>
      <c r="L6" s="6" t="s">
        <v>18</v>
      </c>
      <c r="M6" s="10"/>
    </row>
    <row r="7" spans="1:20" x14ac:dyDescent="0.2">
      <c r="A7" s="2"/>
      <c r="B7" s="7" t="s">
        <v>53</v>
      </c>
      <c r="C7" s="10"/>
      <c r="D7" s="10"/>
      <c r="E7" s="10" t="s">
        <v>223</v>
      </c>
      <c r="F7" s="10"/>
      <c r="G7" s="10" t="s">
        <v>52</v>
      </c>
      <c r="H7" s="10">
        <v>2</v>
      </c>
      <c r="I7" s="10">
        <v>805</v>
      </c>
      <c r="J7" s="10"/>
      <c r="K7" s="10"/>
      <c r="L7" s="6" t="s">
        <v>192</v>
      </c>
      <c r="M7" s="10"/>
    </row>
    <row r="8" spans="1:20" x14ac:dyDescent="0.2">
      <c r="A8" s="2"/>
      <c r="B8" s="7" t="s">
        <v>54</v>
      </c>
      <c r="C8" s="10"/>
      <c r="D8" s="10"/>
      <c r="E8" s="10" t="s">
        <v>223</v>
      </c>
      <c r="F8" s="10"/>
      <c r="G8" s="10" t="s">
        <v>55</v>
      </c>
      <c r="H8" s="10">
        <v>1</v>
      </c>
      <c r="I8" s="10">
        <v>805</v>
      </c>
      <c r="J8" s="10"/>
      <c r="K8" s="10"/>
      <c r="L8" s="6" t="s">
        <v>193</v>
      </c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178</v>
      </c>
      <c r="M9" s="10"/>
    </row>
    <row r="10" spans="1:20" x14ac:dyDescent="0.2">
      <c r="A10" s="2"/>
      <c r="B10" s="7" t="s">
        <v>57</v>
      </c>
      <c r="C10" s="10"/>
      <c r="D10" s="10"/>
      <c r="E10" s="10" t="s">
        <v>92</v>
      </c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4" t="s">
        <v>179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27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2"/>
      <c r="B14" s="7" t="s">
        <v>65</v>
      </c>
      <c r="C14" s="10"/>
      <c r="D14" s="10"/>
      <c r="E14" s="11" t="s">
        <v>92</v>
      </c>
      <c r="F14" s="30">
        <v>22272131</v>
      </c>
      <c r="G14" s="8" t="s">
        <v>66</v>
      </c>
      <c r="H14" s="8">
        <v>1</v>
      </c>
      <c r="I14" s="10"/>
      <c r="K14" s="10"/>
      <c r="L14" s="6" t="s">
        <v>119</v>
      </c>
      <c r="M14" s="10"/>
    </row>
    <row r="15" spans="1:20" x14ac:dyDescent="0.2">
      <c r="A15" s="2"/>
      <c r="B15" s="7" t="s">
        <v>67</v>
      </c>
      <c r="C15" s="10"/>
      <c r="D15" s="10"/>
      <c r="E15" s="7" t="s">
        <v>222</v>
      </c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31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34</v>
      </c>
      <c r="M17" s="10"/>
    </row>
    <row r="18" spans="1:13" x14ac:dyDescent="0.2">
      <c r="A18" s="2"/>
      <c r="B18" s="7" t="s">
        <v>70</v>
      </c>
      <c r="C18" s="10"/>
      <c r="D18" s="10"/>
      <c r="E18" s="7" t="s">
        <v>221</v>
      </c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7" t="s">
        <v>25</v>
      </c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 t="s">
        <v>219</v>
      </c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23" t="s">
        <v>198</v>
      </c>
      <c r="M20" s="10"/>
    </row>
    <row r="21" spans="1:13" x14ac:dyDescent="0.2">
      <c r="A21" s="2"/>
      <c r="B21" s="7" t="s">
        <v>120</v>
      </c>
      <c r="C21" s="10"/>
      <c r="D21" s="10"/>
      <c r="E21" s="3" t="s">
        <v>218</v>
      </c>
      <c r="F21" s="9"/>
      <c r="G21" s="14">
        <v>180</v>
      </c>
      <c r="H21" s="10">
        <v>1</v>
      </c>
      <c r="I21" s="3">
        <v>805</v>
      </c>
      <c r="J21" s="10"/>
      <c r="K21" s="10"/>
      <c r="L21" s="6" t="s">
        <v>181</v>
      </c>
      <c r="M21" s="10"/>
    </row>
    <row r="22" spans="1:13" x14ac:dyDescent="0.2">
      <c r="A22" s="2"/>
      <c r="B22" s="7" t="s">
        <v>121</v>
      </c>
      <c r="C22" s="10"/>
      <c r="D22" s="10"/>
      <c r="E22" s="3" t="s">
        <v>217</v>
      </c>
      <c r="F22" s="9"/>
      <c r="G22" s="14">
        <v>85</v>
      </c>
      <c r="H22" s="10">
        <v>6</v>
      </c>
      <c r="I22" s="3">
        <v>805</v>
      </c>
      <c r="J22" s="10"/>
      <c r="K22" s="10"/>
      <c r="L22" s="23" t="s">
        <v>199</v>
      </c>
      <c r="M22" s="10"/>
    </row>
    <row r="23" spans="1:13" x14ac:dyDescent="0.2">
      <c r="A23" s="2"/>
      <c r="B23" s="7" t="s">
        <v>122</v>
      </c>
      <c r="C23" s="10"/>
      <c r="D23" s="10"/>
      <c r="E23" s="10" t="s">
        <v>220</v>
      </c>
      <c r="F23" s="9"/>
      <c r="G23" s="14">
        <v>820</v>
      </c>
      <c r="H23" s="10">
        <v>1</v>
      </c>
      <c r="I23" s="3">
        <v>805</v>
      </c>
      <c r="J23" s="10"/>
      <c r="K23" s="10"/>
      <c r="L23" s="6" t="s">
        <v>182</v>
      </c>
      <c r="M23" s="10"/>
    </row>
    <row r="24" spans="1:13" x14ac:dyDescent="0.2">
      <c r="A24" s="2"/>
      <c r="B24" s="7" t="s">
        <v>123</v>
      </c>
      <c r="C24" s="10"/>
      <c r="D24" s="10"/>
      <c r="E24" s="3" t="s">
        <v>218</v>
      </c>
      <c r="F24" s="9"/>
      <c r="G24" s="10" t="s">
        <v>111</v>
      </c>
      <c r="H24" s="10">
        <v>1</v>
      </c>
      <c r="I24" s="3">
        <v>805</v>
      </c>
      <c r="J24" s="10"/>
      <c r="K24" s="10"/>
      <c r="L24" s="6" t="s">
        <v>183</v>
      </c>
      <c r="M24" s="10"/>
    </row>
    <row r="25" spans="1:13" x14ac:dyDescent="0.2">
      <c r="A25" s="2"/>
      <c r="B25" s="7" t="s">
        <v>124</v>
      </c>
      <c r="C25" s="10"/>
      <c r="D25" s="10"/>
      <c r="E25" s="3" t="s">
        <v>218</v>
      </c>
      <c r="F25" s="9"/>
      <c r="G25" s="10" t="s">
        <v>112</v>
      </c>
      <c r="H25" s="10">
        <v>1</v>
      </c>
      <c r="I25" s="3">
        <v>805</v>
      </c>
      <c r="J25" s="10"/>
      <c r="K25" s="10"/>
      <c r="L25" s="6" t="s">
        <v>184</v>
      </c>
      <c r="M25" s="10"/>
    </row>
    <row r="26" spans="1:13" x14ac:dyDescent="0.2">
      <c r="A26" s="2"/>
      <c r="B26" s="7" t="s">
        <v>127</v>
      </c>
      <c r="C26" s="10"/>
      <c r="D26" s="10"/>
      <c r="E26" s="10" t="s">
        <v>219</v>
      </c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 t="s">
        <v>185</v>
      </c>
      <c r="M26" s="10"/>
    </row>
    <row r="27" spans="1:13" x14ac:dyDescent="0.2">
      <c r="A27" s="2"/>
      <c r="B27" s="7" t="s">
        <v>125</v>
      </c>
      <c r="C27" s="10"/>
      <c r="D27" s="10"/>
      <c r="E27" s="3" t="s">
        <v>218</v>
      </c>
      <c r="F27" s="9"/>
      <c r="G27" s="3" t="s">
        <v>114</v>
      </c>
      <c r="H27" s="10">
        <v>1</v>
      </c>
      <c r="I27" s="3">
        <v>805</v>
      </c>
      <c r="J27" s="10"/>
      <c r="K27" s="10"/>
      <c r="L27" s="6" t="s">
        <v>186</v>
      </c>
      <c r="M27" s="10"/>
    </row>
    <row r="28" spans="1:13" x14ac:dyDescent="0.2">
      <c r="A28" s="2"/>
      <c r="B28" s="7" t="s">
        <v>130</v>
      </c>
      <c r="E28" s="3" t="s">
        <v>218</v>
      </c>
      <c r="G28" s="3" t="s">
        <v>115</v>
      </c>
      <c r="H28" s="3">
        <f>1</f>
        <v>1</v>
      </c>
      <c r="I28" s="3">
        <v>805</v>
      </c>
      <c r="L28" s="4" t="s">
        <v>187</v>
      </c>
    </row>
    <row r="29" spans="1:13" x14ac:dyDescent="0.2">
      <c r="A29" s="2"/>
      <c r="B29" s="7" t="s">
        <v>128</v>
      </c>
      <c r="C29" s="10"/>
      <c r="D29" s="10"/>
      <c r="E29" s="3" t="s">
        <v>217</v>
      </c>
      <c r="F29" s="10"/>
      <c r="G29" s="10" t="s">
        <v>116</v>
      </c>
      <c r="H29" s="10">
        <v>1</v>
      </c>
      <c r="I29" s="3">
        <v>805</v>
      </c>
      <c r="L29" s="4" t="s">
        <v>188</v>
      </c>
    </row>
    <row r="30" spans="1:13" x14ac:dyDescent="0.2">
      <c r="A30" s="7"/>
      <c r="B30" s="7" t="s">
        <v>129</v>
      </c>
      <c r="E30" s="3" t="s">
        <v>218</v>
      </c>
      <c r="G30" s="10" t="s">
        <v>117</v>
      </c>
      <c r="H30" s="10">
        <v>1</v>
      </c>
      <c r="I30" s="3">
        <v>805</v>
      </c>
      <c r="J30" s="10"/>
      <c r="K30" s="10"/>
      <c r="L30" s="4" t="s">
        <v>189</v>
      </c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5"/>
      <c r="B34" s="7" t="s">
        <v>107</v>
      </c>
      <c r="C34" s="10"/>
      <c r="D34" s="10"/>
      <c r="E34" s="11" t="s">
        <v>92</v>
      </c>
      <c r="F34" s="26" t="s">
        <v>211</v>
      </c>
      <c r="G34" s="10" t="s">
        <v>216</v>
      </c>
      <c r="H34" s="10">
        <v>1</v>
      </c>
      <c r="I34" s="10"/>
      <c r="J34" s="10"/>
      <c r="K34" s="10"/>
      <c r="L34" s="4" t="s">
        <v>212</v>
      </c>
      <c r="M34" s="10"/>
    </row>
    <row r="35" spans="1:13" x14ac:dyDescent="0.2">
      <c r="A35" s="10"/>
      <c r="B35" s="7" t="s">
        <v>107</v>
      </c>
      <c r="C35" s="10"/>
      <c r="D35" s="10"/>
      <c r="E35" s="11" t="s">
        <v>92</v>
      </c>
      <c r="F35" s="26" t="s">
        <v>214</v>
      </c>
      <c r="G35" s="10" t="s">
        <v>215</v>
      </c>
      <c r="H35" s="10">
        <v>1</v>
      </c>
      <c r="I35" s="10"/>
      <c r="J35" s="10"/>
      <c r="K35" s="10"/>
      <c r="L35" s="4" t="s">
        <v>213</v>
      </c>
      <c r="M35" s="10"/>
    </row>
    <row r="36" spans="1:13" x14ac:dyDescent="0.2">
      <c r="A36" s="10"/>
      <c r="B36" s="7" t="s">
        <v>107</v>
      </c>
      <c r="E36" s="3" t="s">
        <v>225</v>
      </c>
      <c r="F36" s="3" t="s">
        <v>44</v>
      </c>
      <c r="G36" s="10" t="s">
        <v>106</v>
      </c>
      <c r="H36" s="10">
        <v>1</v>
      </c>
      <c r="L36" s="4" t="s">
        <v>45</v>
      </c>
    </row>
    <row r="37" spans="1:13" x14ac:dyDescent="0.2">
      <c r="A37" s="10"/>
      <c r="B37" s="3" t="s">
        <v>107</v>
      </c>
      <c r="E37" s="3" t="s">
        <v>225</v>
      </c>
      <c r="F37" s="5" t="s">
        <v>42</v>
      </c>
      <c r="G37" s="10" t="s">
        <v>105</v>
      </c>
      <c r="H37" s="10">
        <v>1</v>
      </c>
      <c r="L37" s="4" t="s">
        <v>43</v>
      </c>
    </row>
    <row r="38" spans="1:13" x14ac:dyDescent="0.2">
      <c r="A38" s="10"/>
      <c r="B38" s="3" t="s">
        <v>108</v>
      </c>
      <c r="E38" s="3" t="s">
        <v>226</v>
      </c>
      <c r="F38" s="5" t="s">
        <v>41</v>
      </c>
      <c r="G38" s="10" t="s">
        <v>102</v>
      </c>
      <c r="H38" s="10">
        <v>1</v>
      </c>
      <c r="L38" s="4" t="s">
        <v>104</v>
      </c>
    </row>
    <row r="39" spans="1:13" x14ac:dyDescent="0.2">
      <c r="A39" s="10"/>
      <c r="B39" s="3" t="s">
        <v>109</v>
      </c>
      <c r="E39" s="3" t="s">
        <v>227</v>
      </c>
      <c r="F39" s="3" t="s">
        <v>110</v>
      </c>
      <c r="G39" s="10" t="s">
        <v>103</v>
      </c>
      <c r="H39" s="10">
        <v>1</v>
      </c>
      <c r="L39" s="6" t="s">
        <v>46</v>
      </c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  <c r="G45" s="26"/>
    </row>
    <row r="46" spans="1:13" x14ac:dyDescent="0.2">
      <c r="A46" s="10"/>
      <c r="G46" s="26"/>
    </row>
    <row r="47" spans="1:13" x14ac:dyDescent="0.2">
      <c r="A47" s="10"/>
      <c r="G47" s="26"/>
    </row>
    <row r="48" spans="1:13" x14ac:dyDescent="0.2">
      <c r="A48" s="10"/>
      <c r="G48" s="4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569AC63-7DA2-764A-9211-4F634382BF61}"/>
    <hyperlink ref="L12" r:id="rId2" xr:uid="{36DE3648-1A7D-7E45-A1E1-9DCA6D1820B7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62208D64-9CAC-5D44-B720-6A2639617D12}"/>
    <hyperlink ref="L15" r:id="rId4" xr:uid="{4D977FFB-ABCC-E140-A301-5B3958BBF199}"/>
    <hyperlink ref="L18" r:id="rId5" xr:uid="{35747802-5410-DF49-A73C-5D4D377E8ACA}"/>
    <hyperlink ref="L19" r:id="rId6" xr:uid="{1AFE9436-D67C-9840-99A1-ED357F1DCEE0}"/>
    <hyperlink ref="L31" r:id="rId7" xr:uid="{D33F5AD8-CC67-A844-A1E1-80101524E25E}"/>
    <hyperlink ref="L32" r:id="rId8" xr:uid="{D9215314-7CFE-DA47-A1D7-19390D357925}"/>
    <hyperlink ref="L13" r:id="rId9" xr:uid="{8DDF8875-B190-A444-9A37-221CC26BD403}"/>
    <hyperlink ref="L38" r:id="rId10" xr:uid="{E7400031-33D6-464F-B914-59B190C14542}"/>
    <hyperlink ref="L39" r:id="rId11" xr:uid="{BC95EABC-810A-F347-87B6-8A04593322E3}"/>
    <hyperlink ref="L37" r:id="rId12" xr:uid="{99AA1D84-B976-1149-A280-A8A682182D32}"/>
    <hyperlink ref="L4" r:id="rId13" xr:uid="{D83C0BFE-0CE3-8F4A-9E23-4086D9698085}"/>
    <hyperlink ref="L11" r:id="rId14" xr:uid="{E26AD4A0-E476-3E4D-AB87-DA159338A6C9}"/>
    <hyperlink ref="L36" r:id="rId15" xr:uid="{DECDC59F-921C-6048-AFA3-E200E9D0E522}"/>
    <hyperlink ref="L28" r:id="rId16" xr:uid="{00B6E054-4D31-A749-AD65-1D8827F142AA}"/>
    <hyperlink ref="L29" r:id="rId17" xr:uid="{9105F8E8-FD1B-DF4B-946D-57F5779E8814}"/>
    <hyperlink ref="L30" r:id="rId18" xr:uid="{4F6A886E-AB8D-B642-B33F-E37E5D480EF7}"/>
    <hyperlink ref="L5" r:id="rId19" xr:uid="{5DE084DD-5C98-0D48-8FFC-E37244EE313E}"/>
    <hyperlink ref="L6" r:id="rId20" xr:uid="{F6C9A7F5-8FDC-9243-A537-F9298198A820}"/>
    <hyperlink ref="L7" r:id="rId21" xr:uid="{7B4735DF-5AE8-A04D-93F5-F80B46209594}"/>
    <hyperlink ref="L8" r:id="rId22" xr:uid="{04E145BD-BE59-3847-8092-2EE78F0D8AFE}"/>
    <hyperlink ref="L3" r:id="rId23" xr:uid="{FBDF59E9-282B-D74F-8A26-DA82EFB9A68B}"/>
    <hyperlink ref="L10" r:id="rId24" xr:uid="{D4C949DE-56A6-B342-8BB1-4BCA5B9B18ED}"/>
    <hyperlink ref="L14" r:id="rId25" xr:uid="{9742FEFF-609E-DE4A-AB40-CD0C373C3CB4}"/>
    <hyperlink ref="L21" r:id="rId26" xr:uid="{7D85A2C5-6881-F940-9597-91C53A544F2D}"/>
    <hyperlink ref="L23" r:id="rId27" xr:uid="{28AF5201-9988-984A-BADB-10B91111DCB6}"/>
    <hyperlink ref="L25" r:id="rId28" xr:uid="{97768D06-FF68-2943-9666-3EC4F3E5BC99}"/>
    <hyperlink ref="L26" r:id="rId29" xr:uid="{99353A5A-F5BB-2142-AFB6-B146E4039906}"/>
    <hyperlink ref="L27" r:id="rId30" xr:uid="{36F75D9A-78E2-424B-BE66-86F53642B538}"/>
    <hyperlink ref="L34" r:id="rId31" xr:uid="{87CBE955-24E4-284A-8C69-592FC3B7AC69}"/>
    <hyperlink ref="L35" r:id="rId32" xr:uid="{6A594783-0F56-734F-828E-66FFCE91489B}"/>
    <hyperlink ref="L20" r:id="rId33" xr:uid="{E72DC5DE-778F-344D-BC3E-CEC4F0844D88}"/>
    <hyperlink ref="L22" r:id="rId34" xr:uid="{98755C1E-CB9E-144D-AD3A-D90CBB928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72A-3240-714A-8FB7-32F3483C64DF}">
  <dimension ref="A1:N66"/>
  <sheetViews>
    <sheetView topLeftCell="C25" zoomScale="133" workbookViewId="0">
      <selection activeCell="M9" sqref="M9"/>
    </sheetView>
  </sheetViews>
  <sheetFormatPr baseColWidth="10" defaultRowHeight="16" x14ac:dyDescent="0.2"/>
  <cols>
    <col min="1" max="1" width="45.5" style="3" bestFit="1" customWidth="1"/>
    <col min="2" max="2" width="10.83203125" style="3" customWidth="1"/>
    <col min="3" max="3" width="10.83203125" style="25"/>
    <col min="4" max="4" width="28.1640625" bestFit="1" customWidth="1"/>
    <col min="8" max="8" width="11.1640625" style="3" bestFit="1" customWidth="1"/>
  </cols>
  <sheetData>
    <row r="1" spans="1:14" x14ac:dyDescent="0.2">
      <c r="A1" s="1"/>
      <c r="B1" s="1"/>
      <c r="C1" s="31"/>
      <c r="D1" s="1" t="s">
        <v>4</v>
      </c>
      <c r="E1" s="3"/>
      <c r="F1" s="3" t="s">
        <v>140</v>
      </c>
      <c r="G1" s="3" t="s">
        <v>170</v>
      </c>
      <c r="H1" s="1" t="s">
        <v>6</v>
      </c>
      <c r="I1" s="3" t="s">
        <v>171</v>
      </c>
      <c r="J1" s="3" t="s">
        <v>172</v>
      </c>
      <c r="K1" s="3" t="s">
        <v>173</v>
      </c>
      <c r="L1" s="3" t="s">
        <v>195</v>
      </c>
      <c r="M1" s="3"/>
      <c r="N1" s="3"/>
    </row>
    <row r="2" spans="1:14" x14ac:dyDescent="0.2">
      <c r="A2" s="7" t="s">
        <v>47</v>
      </c>
      <c r="B2" s="7"/>
      <c r="C2" s="32"/>
      <c r="D2" s="8" t="s">
        <v>17</v>
      </c>
      <c r="E2" s="8" t="s">
        <v>59</v>
      </c>
      <c r="F2" s="3">
        <v>2</v>
      </c>
      <c r="G2" s="3"/>
      <c r="H2" s="8">
        <v>1</v>
      </c>
      <c r="I2" s="3">
        <f>H2*4</f>
        <v>4</v>
      </c>
      <c r="J2" s="3">
        <f>I2-F2</f>
        <v>2</v>
      </c>
      <c r="K2" s="25">
        <v>1</v>
      </c>
      <c r="L2" s="3" t="s">
        <v>194</v>
      </c>
      <c r="M2" s="6" t="s">
        <v>177</v>
      </c>
      <c r="N2" s="3"/>
    </row>
    <row r="3" spans="1:14" x14ac:dyDescent="0.2">
      <c r="A3" s="7" t="s">
        <v>48</v>
      </c>
      <c r="B3" s="7"/>
      <c r="C3" s="32"/>
      <c r="D3" s="9" t="s">
        <v>83</v>
      </c>
      <c r="E3" s="7" t="s">
        <v>60</v>
      </c>
      <c r="F3" s="3">
        <v>3</v>
      </c>
      <c r="G3" s="3" t="s">
        <v>152</v>
      </c>
      <c r="H3" s="7">
        <v>1</v>
      </c>
      <c r="I3" s="3">
        <f t="shared" ref="I3:I38" si="0">H3*4</f>
        <v>4</v>
      </c>
      <c r="J3" s="3">
        <f t="shared" ref="J3:J39" si="1">I3-F3</f>
        <v>1</v>
      </c>
      <c r="K3" s="25">
        <v>0</v>
      </c>
      <c r="L3" s="3"/>
      <c r="M3" s="6" t="s">
        <v>84</v>
      </c>
      <c r="N3" s="3"/>
    </row>
    <row r="4" spans="1:14" x14ac:dyDescent="0.2">
      <c r="A4" s="10" t="s">
        <v>49</v>
      </c>
      <c r="C4" s="10" t="s">
        <v>49</v>
      </c>
      <c r="D4" s="10"/>
      <c r="E4" s="10" t="s">
        <v>19</v>
      </c>
      <c r="F4" s="3">
        <v>30</v>
      </c>
      <c r="G4" s="3" t="s">
        <v>151</v>
      </c>
      <c r="H4" s="10">
        <v>6</v>
      </c>
      <c r="I4" s="3">
        <f t="shared" si="0"/>
        <v>24</v>
      </c>
      <c r="J4" s="3">
        <f t="shared" si="1"/>
        <v>-6</v>
      </c>
      <c r="K4" s="25">
        <v>0</v>
      </c>
      <c r="L4" s="3"/>
      <c r="M4" s="6" t="s">
        <v>18</v>
      </c>
      <c r="N4" s="3"/>
    </row>
    <row r="5" spans="1:14" x14ac:dyDescent="0.2">
      <c r="A5" s="7" t="s">
        <v>50</v>
      </c>
      <c r="C5" s="7" t="s">
        <v>50</v>
      </c>
      <c r="D5" s="10"/>
      <c r="E5" s="10" t="s">
        <v>51</v>
      </c>
      <c r="F5" s="3"/>
      <c r="G5" s="3"/>
      <c r="H5" s="10">
        <v>1</v>
      </c>
      <c r="I5" s="3">
        <f t="shared" si="0"/>
        <v>4</v>
      </c>
      <c r="J5" s="3">
        <f t="shared" si="1"/>
        <v>4</v>
      </c>
      <c r="K5" s="25">
        <v>0</v>
      </c>
      <c r="L5" s="3"/>
      <c r="M5" s="6" t="s">
        <v>18</v>
      </c>
      <c r="N5" s="3" t="s">
        <v>191</v>
      </c>
    </row>
    <row r="6" spans="1:14" x14ac:dyDescent="0.2">
      <c r="A6" s="7" t="s">
        <v>53</v>
      </c>
      <c r="C6" s="7" t="s">
        <v>53</v>
      </c>
      <c r="D6" s="10"/>
      <c r="E6" s="10" t="s">
        <v>52</v>
      </c>
      <c r="F6" s="3"/>
      <c r="G6" s="3"/>
      <c r="H6" s="10">
        <v>2</v>
      </c>
      <c r="I6" s="3">
        <f t="shared" si="0"/>
        <v>8</v>
      </c>
      <c r="J6" s="3">
        <f t="shared" si="1"/>
        <v>8</v>
      </c>
      <c r="K6" s="25">
        <v>8</v>
      </c>
      <c r="L6" s="3" t="s">
        <v>194</v>
      </c>
      <c r="M6" s="6" t="s">
        <v>192</v>
      </c>
      <c r="N6" s="3"/>
    </row>
    <row r="7" spans="1:14" x14ac:dyDescent="0.2">
      <c r="A7" s="7" t="s">
        <v>54</v>
      </c>
      <c r="C7" s="7" t="s">
        <v>54</v>
      </c>
      <c r="D7" s="10"/>
      <c r="E7" s="10" t="s">
        <v>55</v>
      </c>
      <c r="F7" s="3"/>
      <c r="G7" s="3"/>
      <c r="H7" s="10">
        <v>1</v>
      </c>
      <c r="I7" s="3">
        <f t="shared" si="0"/>
        <v>4</v>
      </c>
      <c r="J7" s="3">
        <f t="shared" si="1"/>
        <v>4</v>
      </c>
      <c r="K7" s="25">
        <v>4</v>
      </c>
      <c r="L7" s="3" t="s">
        <v>194</v>
      </c>
      <c r="M7" s="6" t="s">
        <v>193</v>
      </c>
      <c r="N7" s="3"/>
    </row>
    <row r="8" spans="1:14" x14ac:dyDescent="0.2">
      <c r="A8" s="7" t="s">
        <v>56</v>
      </c>
      <c r="B8" s="7"/>
      <c r="C8" s="32" t="s">
        <v>56</v>
      </c>
      <c r="D8" s="8" t="s">
        <v>22</v>
      </c>
      <c r="E8" s="8" t="s">
        <v>23</v>
      </c>
      <c r="F8" s="3">
        <f>18+10</f>
        <v>28</v>
      </c>
      <c r="G8" s="3"/>
      <c r="H8" s="8">
        <v>1</v>
      </c>
      <c r="I8" s="3">
        <f t="shared" si="0"/>
        <v>4</v>
      </c>
      <c r="J8" s="3">
        <f t="shared" si="1"/>
        <v>-24</v>
      </c>
      <c r="K8" s="25">
        <v>0</v>
      </c>
      <c r="L8" s="3"/>
      <c r="M8" s="6" t="s">
        <v>178</v>
      </c>
      <c r="N8" s="3"/>
    </row>
    <row r="9" spans="1:14" x14ac:dyDescent="0.2">
      <c r="A9" s="7" t="s">
        <v>57</v>
      </c>
      <c r="B9" s="7"/>
      <c r="C9" s="32"/>
      <c r="D9" s="10" t="s">
        <v>58</v>
      </c>
      <c r="E9" s="8" t="s">
        <v>20</v>
      </c>
      <c r="F9" s="3"/>
      <c r="G9" s="3"/>
      <c r="H9" s="10">
        <v>1</v>
      </c>
      <c r="I9" s="3">
        <f t="shared" si="0"/>
        <v>4</v>
      </c>
      <c r="J9" s="3">
        <f t="shared" si="1"/>
        <v>4</v>
      </c>
      <c r="K9" s="25">
        <v>4</v>
      </c>
      <c r="L9" s="3" t="s">
        <v>194</v>
      </c>
      <c r="M9" s="6" t="s">
        <v>88</v>
      </c>
      <c r="N9" s="3"/>
    </row>
    <row r="10" spans="1:14" x14ac:dyDescent="0.2">
      <c r="D10" s="26" t="s">
        <v>200</v>
      </c>
      <c r="E10" s="10" t="s">
        <v>196</v>
      </c>
      <c r="F10" s="10"/>
      <c r="G10" s="10"/>
      <c r="H10" s="10">
        <v>1</v>
      </c>
      <c r="I10" s="3">
        <f t="shared" si="0"/>
        <v>4</v>
      </c>
      <c r="J10" s="3">
        <f t="shared" si="1"/>
        <v>4</v>
      </c>
      <c r="K10" s="25">
        <v>3</v>
      </c>
      <c r="L10" s="3" t="s">
        <v>194</v>
      </c>
      <c r="M10" s="24" t="s">
        <v>197</v>
      </c>
    </row>
    <row r="11" spans="1:14" x14ac:dyDescent="0.2">
      <c r="A11" s="7" t="s">
        <v>64</v>
      </c>
      <c r="B11" s="7"/>
      <c r="C11" s="32" t="s">
        <v>210</v>
      </c>
      <c r="D11" s="8" t="s">
        <v>26</v>
      </c>
      <c r="E11" s="8" t="s">
        <v>95</v>
      </c>
      <c r="F11" s="3">
        <v>16</v>
      </c>
      <c r="G11" s="3"/>
      <c r="H11" s="8">
        <v>3</v>
      </c>
      <c r="I11" s="3">
        <f t="shared" si="0"/>
        <v>12</v>
      </c>
      <c r="J11" s="3">
        <f t="shared" si="1"/>
        <v>-4</v>
      </c>
      <c r="K11" s="25">
        <v>0</v>
      </c>
      <c r="L11" s="3"/>
      <c r="M11" s="4" t="s">
        <v>179</v>
      </c>
      <c r="N11" s="3"/>
    </row>
    <row r="12" spans="1:14" x14ac:dyDescent="0.2">
      <c r="A12" s="7" t="s">
        <v>61</v>
      </c>
      <c r="B12" s="7"/>
      <c r="C12" s="7" t="s">
        <v>205</v>
      </c>
      <c r="D12" s="8" t="s">
        <v>29</v>
      </c>
      <c r="E12" s="8" t="s">
        <v>30</v>
      </c>
      <c r="F12" s="3">
        <v>35</v>
      </c>
      <c r="G12" s="3" t="s">
        <v>151</v>
      </c>
      <c r="H12" s="8">
        <v>6</v>
      </c>
      <c r="I12" s="3">
        <f t="shared" si="0"/>
        <v>24</v>
      </c>
      <c r="J12" s="3">
        <f t="shared" si="1"/>
        <v>-11</v>
      </c>
      <c r="K12" s="25">
        <v>0</v>
      </c>
      <c r="L12" s="3"/>
      <c r="M12" s="6" t="s">
        <v>27</v>
      </c>
      <c r="N12" s="3"/>
    </row>
    <row r="13" spans="1:14" x14ac:dyDescent="0.2">
      <c r="A13" s="7" t="s">
        <v>62</v>
      </c>
      <c r="B13" s="7" t="s">
        <v>207</v>
      </c>
      <c r="C13" s="32"/>
      <c r="D13" s="8" t="s">
        <v>63</v>
      </c>
      <c r="E13" s="8" t="s">
        <v>94</v>
      </c>
      <c r="F13" s="3"/>
      <c r="G13" s="3"/>
      <c r="H13" s="8">
        <v>2</v>
      </c>
      <c r="I13" s="3">
        <f t="shared" si="0"/>
        <v>8</v>
      </c>
      <c r="J13" s="3">
        <f t="shared" si="1"/>
        <v>8</v>
      </c>
      <c r="K13" s="25">
        <v>8</v>
      </c>
      <c r="L13" s="3" t="s">
        <v>194</v>
      </c>
      <c r="M13" s="6" t="s">
        <v>98</v>
      </c>
      <c r="N13" s="3"/>
    </row>
    <row r="14" spans="1:14" x14ac:dyDescent="0.2">
      <c r="A14" s="7" t="s">
        <v>65</v>
      </c>
      <c r="B14" s="7"/>
      <c r="C14" s="32"/>
      <c r="D14" s="30">
        <v>22272131</v>
      </c>
      <c r="E14" s="8" t="s">
        <v>66</v>
      </c>
      <c r="F14" s="3"/>
      <c r="G14" s="3"/>
      <c r="H14" s="8">
        <v>1</v>
      </c>
      <c r="I14" s="3">
        <f>H14*4</f>
        <v>4</v>
      </c>
      <c r="J14" s="3">
        <f>I14-F14</f>
        <v>4</v>
      </c>
      <c r="K14" s="25">
        <v>4</v>
      </c>
      <c r="L14" s="3" t="s">
        <v>194</v>
      </c>
      <c r="M14" s="23" t="s">
        <v>119</v>
      </c>
      <c r="N14" s="3"/>
    </row>
    <row r="15" spans="1:14" x14ac:dyDescent="0.2">
      <c r="A15" s="7" t="s">
        <v>175</v>
      </c>
      <c r="B15" s="7"/>
      <c r="C15" s="32"/>
      <c r="D15" s="27">
        <v>1718560009</v>
      </c>
      <c r="E15" s="28"/>
      <c r="F15" s="28">
        <v>2</v>
      </c>
      <c r="G15" s="29"/>
      <c r="H15" s="8">
        <v>1</v>
      </c>
      <c r="I15" s="3">
        <f>H15*4</f>
        <v>4</v>
      </c>
      <c r="J15" s="3">
        <f>I15-F15</f>
        <v>2</v>
      </c>
      <c r="K15" s="25">
        <v>0</v>
      </c>
      <c r="L15" s="3"/>
      <c r="M15" s="6" t="s">
        <v>176</v>
      </c>
      <c r="N15" s="3"/>
    </row>
    <row r="16" spans="1:14" x14ac:dyDescent="0.2">
      <c r="A16" s="7" t="s">
        <v>67</v>
      </c>
      <c r="B16" s="7"/>
      <c r="C16" s="32"/>
      <c r="D16" s="9" t="s">
        <v>81</v>
      </c>
      <c r="E16" s="8" t="s">
        <v>68</v>
      </c>
      <c r="F16" s="3"/>
      <c r="G16" s="3"/>
      <c r="H16" s="8">
        <v>1</v>
      </c>
      <c r="I16" s="3">
        <f t="shared" si="0"/>
        <v>4</v>
      </c>
      <c r="J16" s="3">
        <f t="shared" si="1"/>
        <v>4</v>
      </c>
      <c r="K16" s="25">
        <v>4</v>
      </c>
      <c r="L16" s="3" t="s">
        <v>194</v>
      </c>
      <c r="M16" s="6" t="s">
        <v>82</v>
      </c>
      <c r="N16" s="3"/>
    </row>
    <row r="17" spans="1:14" x14ac:dyDescent="0.2">
      <c r="A17" s="7" t="s">
        <v>74</v>
      </c>
      <c r="C17" s="7" t="s">
        <v>206</v>
      </c>
      <c r="D17" s="12" t="s">
        <v>33</v>
      </c>
      <c r="E17" s="8" t="s">
        <v>80</v>
      </c>
      <c r="F17" s="3">
        <f>14+5</f>
        <v>19</v>
      </c>
      <c r="G17" s="3"/>
      <c r="H17" s="8">
        <v>8</v>
      </c>
      <c r="I17" s="3">
        <f t="shared" si="0"/>
        <v>32</v>
      </c>
      <c r="J17" s="3">
        <f t="shared" si="1"/>
        <v>13</v>
      </c>
      <c r="K17" s="25">
        <v>13</v>
      </c>
      <c r="L17" s="3" t="s">
        <v>194</v>
      </c>
      <c r="M17" s="6" t="s">
        <v>31</v>
      </c>
      <c r="N17" s="3"/>
    </row>
    <row r="18" spans="1:14" x14ac:dyDescent="0.2">
      <c r="A18" s="7" t="s">
        <v>69</v>
      </c>
      <c r="C18" s="7" t="s">
        <v>208</v>
      </c>
      <c r="D18" s="12" t="s">
        <v>35</v>
      </c>
      <c r="E18" s="8" t="s">
        <v>36</v>
      </c>
      <c r="F18" s="3">
        <v>4</v>
      </c>
      <c r="G18" s="3"/>
      <c r="H18" s="8">
        <v>3</v>
      </c>
      <c r="I18" s="3">
        <f t="shared" si="0"/>
        <v>12</v>
      </c>
      <c r="J18" s="3">
        <f t="shared" si="1"/>
        <v>8</v>
      </c>
      <c r="K18" s="25">
        <v>8</v>
      </c>
      <c r="L18" s="3" t="s">
        <v>194</v>
      </c>
      <c r="M18" s="6" t="s">
        <v>34</v>
      </c>
      <c r="N18" s="3"/>
    </row>
    <row r="19" spans="1:14" x14ac:dyDescent="0.2">
      <c r="A19" s="7" t="s">
        <v>70</v>
      </c>
      <c r="B19" s="7"/>
      <c r="C19" s="32"/>
      <c r="D19" s="9" t="s">
        <v>72</v>
      </c>
      <c r="E19" s="8" t="s">
        <v>101</v>
      </c>
      <c r="F19" s="3"/>
      <c r="G19" s="3"/>
      <c r="H19" s="8">
        <v>1</v>
      </c>
      <c r="I19" s="3">
        <f t="shared" si="0"/>
        <v>4</v>
      </c>
      <c r="J19" s="3">
        <f t="shared" si="1"/>
        <v>4</v>
      </c>
      <c r="K19" s="25">
        <v>4</v>
      </c>
      <c r="L19" s="3" t="s">
        <v>194</v>
      </c>
      <c r="M19" s="6" t="s">
        <v>85</v>
      </c>
      <c r="N19" s="3"/>
    </row>
    <row r="20" spans="1:14" x14ac:dyDescent="0.2">
      <c r="A20" s="7" t="s">
        <v>71</v>
      </c>
      <c r="B20" s="7" t="s">
        <v>207</v>
      </c>
      <c r="C20" s="32"/>
      <c r="D20" s="9" t="s">
        <v>86</v>
      </c>
      <c r="E20" s="10" t="s">
        <v>73</v>
      </c>
      <c r="F20" s="3"/>
      <c r="G20" s="3"/>
      <c r="H20" s="8">
        <v>6</v>
      </c>
      <c r="I20" s="3">
        <f t="shared" si="0"/>
        <v>24</v>
      </c>
      <c r="J20" s="3">
        <f t="shared" si="1"/>
        <v>24</v>
      </c>
      <c r="K20" s="25">
        <v>24</v>
      </c>
      <c r="L20" s="3" t="s">
        <v>194</v>
      </c>
      <c r="M20" s="6" t="s">
        <v>87</v>
      </c>
      <c r="N20" s="3"/>
    </row>
    <row r="21" spans="1:14" x14ac:dyDescent="0.2">
      <c r="A21" s="7" t="s">
        <v>126</v>
      </c>
      <c r="B21" s="7"/>
      <c r="C21" s="32" t="s">
        <v>209</v>
      </c>
      <c r="D21" s="9"/>
      <c r="E21" s="8" t="s">
        <v>38</v>
      </c>
      <c r="F21" s="3">
        <v>100</v>
      </c>
      <c r="G21" s="3" t="s">
        <v>151</v>
      </c>
      <c r="H21" s="10">
        <f>14+9+1+4+2+4</f>
        <v>34</v>
      </c>
      <c r="I21" s="3">
        <f t="shared" si="0"/>
        <v>136</v>
      </c>
      <c r="J21" s="3">
        <f t="shared" si="1"/>
        <v>36</v>
      </c>
      <c r="K21" s="25">
        <v>36</v>
      </c>
      <c r="L21" s="3" t="s">
        <v>194</v>
      </c>
      <c r="M21" s="6" t="s">
        <v>198</v>
      </c>
      <c r="N21" s="3"/>
    </row>
    <row r="22" spans="1:14" x14ac:dyDescent="0.2">
      <c r="A22" s="7" t="s">
        <v>120</v>
      </c>
      <c r="B22" s="7"/>
      <c r="C22" s="32">
        <v>46</v>
      </c>
      <c r="D22" s="9"/>
      <c r="E22" s="14">
        <v>180</v>
      </c>
      <c r="F22" s="3"/>
      <c r="G22" s="3"/>
      <c r="H22" s="10">
        <v>1</v>
      </c>
      <c r="I22" s="3">
        <f t="shared" si="0"/>
        <v>4</v>
      </c>
      <c r="J22" s="3">
        <f t="shared" si="1"/>
        <v>4</v>
      </c>
      <c r="K22" s="25">
        <v>4</v>
      </c>
      <c r="L22" s="3" t="s">
        <v>194</v>
      </c>
      <c r="M22" s="23" t="s">
        <v>181</v>
      </c>
      <c r="N22" s="3"/>
    </row>
    <row r="23" spans="1:14" x14ac:dyDescent="0.2">
      <c r="A23" s="7" t="s">
        <v>121</v>
      </c>
      <c r="B23" s="7"/>
      <c r="C23" s="32" t="s">
        <v>204</v>
      </c>
      <c r="D23" s="9"/>
      <c r="E23" s="14">
        <v>85</v>
      </c>
      <c r="F23" s="3">
        <v>10</v>
      </c>
      <c r="G23" s="3" t="s">
        <v>157</v>
      </c>
      <c r="H23" s="10">
        <v>6</v>
      </c>
      <c r="I23" s="3">
        <f t="shared" si="0"/>
        <v>24</v>
      </c>
      <c r="J23" s="3">
        <f t="shared" si="1"/>
        <v>14</v>
      </c>
      <c r="K23" s="25">
        <v>14</v>
      </c>
      <c r="L23" s="3" t="s">
        <v>194</v>
      </c>
      <c r="M23" s="6" t="s">
        <v>199</v>
      </c>
      <c r="N23" s="3"/>
    </row>
    <row r="24" spans="1:14" x14ac:dyDescent="0.2">
      <c r="A24" s="7" t="s">
        <v>122</v>
      </c>
      <c r="B24" s="7"/>
      <c r="C24" s="32">
        <v>29</v>
      </c>
      <c r="D24" s="9"/>
      <c r="E24" s="14">
        <v>820</v>
      </c>
      <c r="F24" s="3"/>
      <c r="G24" s="3"/>
      <c r="H24" s="10">
        <v>1</v>
      </c>
      <c r="I24" s="3">
        <f t="shared" si="0"/>
        <v>4</v>
      </c>
      <c r="J24" s="3">
        <f t="shared" si="1"/>
        <v>4</v>
      </c>
      <c r="K24" s="25">
        <f>J24</f>
        <v>4</v>
      </c>
      <c r="L24" s="3" t="s">
        <v>194</v>
      </c>
      <c r="M24" s="23" t="s">
        <v>182</v>
      </c>
      <c r="N24" s="3"/>
    </row>
    <row r="25" spans="1:14" x14ac:dyDescent="0.2">
      <c r="A25" s="7" t="s">
        <v>123</v>
      </c>
      <c r="B25" s="7"/>
      <c r="C25" s="32">
        <v>30</v>
      </c>
      <c r="D25" s="9"/>
      <c r="E25" s="10" t="s">
        <v>111</v>
      </c>
      <c r="F25" s="3"/>
      <c r="G25" s="3"/>
      <c r="H25" s="10">
        <v>1</v>
      </c>
      <c r="I25" s="3">
        <f t="shared" si="0"/>
        <v>4</v>
      </c>
      <c r="J25" s="3">
        <f t="shared" si="1"/>
        <v>4</v>
      </c>
      <c r="K25" s="25">
        <f t="shared" ref="K25:K31" si="2">J25</f>
        <v>4</v>
      </c>
      <c r="L25" s="3" t="s">
        <v>194</v>
      </c>
      <c r="M25" s="6" t="s">
        <v>183</v>
      </c>
      <c r="N25" s="3"/>
    </row>
    <row r="26" spans="1:14" x14ac:dyDescent="0.2">
      <c r="A26" s="7" t="s">
        <v>124</v>
      </c>
      <c r="B26" s="7"/>
      <c r="C26" s="32">
        <v>32</v>
      </c>
      <c r="D26" s="9"/>
      <c r="E26" s="10" t="s">
        <v>112</v>
      </c>
      <c r="F26" s="3"/>
      <c r="G26" s="3"/>
      <c r="H26" s="10">
        <v>1</v>
      </c>
      <c r="I26" s="3">
        <f t="shared" si="0"/>
        <v>4</v>
      </c>
      <c r="J26" s="3">
        <f t="shared" si="1"/>
        <v>4</v>
      </c>
      <c r="K26" s="25">
        <f t="shared" si="2"/>
        <v>4</v>
      </c>
      <c r="L26" s="3" t="s">
        <v>194</v>
      </c>
      <c r="M26" s="23" t="s">
        <v>184</v>
      </c>
      <c r="N26" s="3"/>
    </row>
    <row r="27" spans="1:14" x14ac:dyDescent="0.2">
      <c r="A27" s="7" t="s">
        <v>127</v>
      </c>
      <c r="B27" s="7"/>
      <c r="C27" s="32" t="s">
        <v>203</v>
      </c>
      <c r="D27" s="9"/>
      <c r="E27" s="3" t="s">
        <v>113</v>
      </c>
      <c r="F27" s="3"/>
      <c r="G27" s="3"/>
      <c r="H27" s="10">
        <f>1+1</f>
        <v>2</v>
      </c>
      <c r="I27" s="3">
        <f t="shared" si="0"/>
        <v>8</v>
      </c>
      <c r="J27" s="3">
        <f t="shared" si="1"/>
        <v>8</v>
      </c>
      <c r="K27" s="25">
        <f t="shared" si="2"/>
        <v>8</v>
      </c>
      <c r="L27" s="3" t="s">
        <v>194</v>
      </c>
      <c r="M27" s="23" t="s">
        <v>185</v>
      </c>
      <c r="N27" s="3"/>
    </row>
    <row r="28" spans="1:14" x14ac:dyDescent="0.2">
      <c r="A28" s="7" t="s">
        <v>125</v>
      </c>
      <c r="B28" s="7"/>
      <c r="C28" s="32">
        <v>35</v>
      </c>
      <c r="D28" s="9"/>
      <c r="E28" s="3" t="s">
        <v>114</v>
      </c>
      <c r="F28" s="3"/>
      <c r="G28" s="3"/>
      <c r="H28" s="10">
        <v>1</v>
      </c>
      <c r="I28" s="3">
        <f t="shared" si="0"/>
        <v>4</v>
      </c>
      <c r="J28" s="3">
        <f t="shared" si="1"/>
        <v>4</v>
      </c>
      <c r="K28" s="25">
        <f t="shared" si="2"/>
        <v>4</v>
      </c>
      <c r="L28" s="3" t="s">
        <v>194</v>
      </c>
      <c r="M28" s="23" t="s">
        <v>186</v>
      </c>
      <c r="N28" s="3"/>
    </row>
    <row r="29" spans="1:14" x14ac:dyDescent="0.2">
      <c r="A29" s="7" t="s">
        <v>130</v>
      </c>
      <c r="B29" s="7" t="s">
        <v>202</v>
      </c>
      <c r="C29" s="32">
        <v>37</v>
      </c>
      <c r="D29" s="3"/>
      <c r="E29" s="3" t="s">
        <v>115</v>
      </c>
      <c r="F29" s="3"/>
      <c r="G29" s="3"/>
      <c r="H29" s="3">
        <f>1</f>
        <v>1</v>
      </c>
      <c r="I29" s="3">
        <f t="shared" si="0"/>
        <v>4</v>
      </c>
      <c r="J29" s="3">
        <f t="shared" si="1"/>
        <v>4</v>
      </c>
      <c r="K29" s="25">
        <f t="shared" si="2"/>
        <v>4</v>
      </c>
      <c r="L29" s="3" t="s">
        <v>194</v>
      </c>
      <c r="M29" s="4" t="s">
        <v>187</v>
      </c>
      <c r="N29" s="3"/>
    </row>
    <row r="30" spans="1:14" x14ac:dyDescent="0.2">
      <c r="A30" s="7" t="s">
        <v>128</v>
      </c>
      <c r="B30" s="7" t="s">
        <v>202</v>
      </c>
      <c r="C30" s="32">
        <v>38</v>
      </c>
      <c r="D30" s="10"/>
      <c r="E30" s="10" t="s">
        <v>116</v>
      </c>
      <c r="F30" s="3"/>
      <c r="G30" s="3"/>
      <c r="H30" s="10">
        <v>1</v>
      </c>
      <c r="I30" s="3">
        <f t="shared" si="0"/>
        <v>4</v>
      </c>
      <c r="J30" s="3">
        <f t="shared" si="1"/>
        <v>4</v>
      </c>
      <c r="K30" s="25">
        <f t="shared" si="2"/>
        <v>4</v>
      </c>
      <c r="L30" s="3" t="s">
        <v>194</v>
      </c>
      <c r="M30" s="4" t="s">
        <v>188</v>
      </c>
      <c r="N30" s="3"/>
    </row>
    <row r="31" spans="1:14" x14ac:dyDescent="0.2">
      <c r="A31" s="7" t="s">
        <v>129</v>
      </c>
      <c r="B31" s="7"/>
      <c r="C31" s="32">
        <v>33</v>
      </c>
      <c r="D31" s="3"/>
      <c r="E31" s="10" t="s">
        <v>117</v>
      </c>
      <c r="F31" s="3"/>
      <c r="G31" s="3"/>
      <c r="H31" s="10">
        <v>1</v>
      </c>
      <c r="I31" s="3">
        <f t="shared" si="0"/>
        <v>4</v>
      </c>
      <c r="J31" s="3">
        <f t="shared" si="1"/>
        <v>4</v>
      </c>
      <c r="K31" s="25">
        <f t="shared" si="2"/>
        <v>4</v>
      </c>
      <c r="L31" s="3" t="s">
        <v>194</v>
      </c>
      <c r="M31" s="4" t="s">
        <v>189</v>
      </c>
      <c r="N31" s="3"/>
    </row>
    <row r="32" spans="1:14" x14ac:dyDescent="0.2">
      <c r="A32" s="7" t="s">
        <v>76</v>
      </c>
      <c r="B32" s="7"/>
      <c r="C32" s="32">
        <v>1</v>
      </c>
      <c r="D32" s="8" t="s">
        <v>40</v>
      </c>
      <c r="E32" s="8" t="s">
        <v>77</v>
      </c>
      <c r="F32" s="3">
        <v>3</v>
      </c>
      <c r="G32" s="3"/>
      <c r="H32" s="8">
        <v>1</v>
      </c>
      <c r="I32" s="3">
        <f t="shared" si="0"/>
        <v>4</v>
      </c>
      <c r="J32" s="3">
        <f t="shared" si="1"/>
        <v>1</v>
      </c>
      <c r="K32" s="25">
        <v>1</v>
      </c>
      <c r="L32" s="3" t="s">
        <v>194</v>
      </c>
      <c r="M32" s="6" t="s">
        <v>96</v>
      </c>
      <c r="N32" s="3"/>
    </row>
    <row r="33" spans="1:14" x14ac:dyDescent="0.2">
      <c r="A33" s="7" t="s">
        <v>79</v>
      </c>
      <c r="B33" s="7"/>
      <c r="C33" s="32">
        <v>2</v>
      </c>
      <c r="D33" s="13" t="s">
        <v>93</v>
      </c>
      <c r="E33" s="10" t="s">
        <v>78</v>
      </c>
      <c r="F33" s="3"/>
      <c r="G33" s="3"/>
      <c r="H33" s="10">
        <v>1</v>
      </c>
      <c r="I33" s="3">
        <f t="shared" si="0"/>
        <v>4</v>
      </c>
      <c r="J33" s="3">
        <f t="shared" si="1"/>
        <v>4</v>
      </c>
      <c r="K33" s="25">
        <v>4</v>
      </c>
      <c r="L33" s="3" t="s">
        <v>194</v>
      </c>
      <c r="M33" s="6" t="s">
        <v>97</v>
      </c>
      <c r="N33" s="3"/>
    </row>
    <row r="34" spans="1:14" x14ac:dyDescent="0.2">
      <c r="A34" s="10"/>
      <c r="B34" s="10"/>
      <c r="C34" s="33"/>
      <c r="D34" s="3"/>
      <c r="E34" s="10"/>
      <c r="H34" s="10"/>
      <c r="K34" s="22"/>
      <c r="M34" s="10"/>
    </row>
    <row r="35" spans="1:14" x14ac:dyDescent="0.2">
      <c r="A35" s="7" t="s">
        <v>107</v>
      </c>
      <c r="B35" s="7"/>
      <c r="C35" s="32"/>
      <c r="D35" s="10"/>
      <c r="E35" s="10" t="s">
        <v>100</v>
      </c>
      <c r="H35" s="10">
        <v>1</v>
      </c>
      <c r="I35">
        <f t="shared" si="0"/>
        <v>4</v>
      </c>
      <c r="J35">
        <f t="shared" si="1"/>
        <v>4</v>
      </c>
      <c r="K35" s="22" t="s">
        <v>180</v>
      </c>
    </row>
    <row r="36" spans="1:14" x14ac:dyDescent="0.2">
      <c r="A36" s="7" t="s">
        <v>107</v>
      </c>
      <c r="B36" s="7"/>
      <c r="C36" s="32"/>
      <c r="D36" s="3" t="s">
        <v>44</v>
      </c>
      <c r="E36" s="10" t="s">
        <v>106</v>
      </c>
      <c r="F36">
        <v>11</v>
      </c>
      <c r="H36" s="10">
        <v>1</v>
      </c>
      <c r="I36">
        <f t="shared" si="0"/>
        <v>4</v>
      </c>
      <c r="J36">
        <f t="shared" si="1"/>
        <v>-7</v>
      </c>
      <c r="K36" s="22">
        <v>0</v>
      </c>
      <c r="M36" s="4" t="s">
        <v>45</v>
      </c>
    </row>
    <row r="37" spans="1:14" x14ac:dyDescent="0.2">
      <c r="A37" s="3" t="s">
        <v>107</v>
      </c>
      <c r="D37" s="5" t="s">
        <v>42</v>
      </c>
      <c r="E37" s="10" t="s">
        <v>105</v>
      </c>
      <c r="F37">
        <v>3</v>
      </c>
      <c r="H37" s="10">
        <v>1</v>
      </c>
      <c r="I37">
        <f t="shared" si="0"/>
        <v>4</v>
      </c>
      <c r="J37">
        <f t="shared" si="1"/>
        <v>1</v>
      </c>
      <c r="K37" s="22">
        <v>0</v>
      </c>
      <c r="M37" s="4" t="s">
        <v>43</v>
      </c>
    </row>
    <row r="38" spans="1:14" x14ac:dyDescent="0.2">
      <c r="A38" s="3" t="s">
        <v>108</v>
      </c>
      <c r="D38" s="5" t="s">
        <v>41</v>
      </c>
      <c r="E38" s="10" t="s">
        <v>102</v>
      </c>
      <c r="F38">
        <v>1</v>
      </c>
      <c r="H38" s="10">
        <v>1</v>
      </c>
      <c r="I38">
        <f t="shared" si="0"/>
        <v>4</v>
      </c>
      <c r="J38">
        <f t="shared" si="1"/>
        <v>3</v>
      </c>
      <c r="K38" s="22">
        <v>0</v>
      </c>
      <c r="M38" s="4" t="s">
        <v>104</v>
      </c>
    </row>
    <row r="39" spans="1:14" x14ac:dyDescent="0.2">
      <c r="A39" s="3" t="s">
        <v>109</v>
      </c>
      <c r="D39" s="3" t="s">
        <v>110</v>
      </c>
      <c r="E39" s="10" t="s">
        <v>103</v>
      </c>
      <c r="F39">
        <v>8</v>
      </c>
      <c r="H39" s="10">
        <v>1</v>
      </c>
      <c r="I39">
        <f>H39*4</f>
        <v>4</v>
      </c>
      <c r="J39">
        <f t="shared" si="1"/>
        <v>-4</v>
      </c>
      <c r="K39" s="22">
        <v>0</v>
      </c>
      <c r="L39" t="s">
        <v>174</v>
      </c>
      <c r="M39" s="6" t="s">
        <v>46</v>
      </c>
    </row>
    <row r="40" spans="1:14" x14ac:dyDescent="0.2">
      <c r="M40" s="3"/>
    </row>
    <row r="41" spans="1:14" x14ac:dyDescent="0.2">
      <c r="I41" t="s">
        <v>201</v>
      </c>
      <c r="M41" s="3"/>
    </row>
    <row r="42" spans="1:14" x14ac:dyDescent="0.2">
      <c r="D42" t="s">
        <v>190</v>
      </c>
    </row>
    <row r="43" spans="1:14" x14ac:dyDescent="0.2">
      <c r="D43" t="s">
        <v>132</v>
      </c>
      <c r="E43" t="s">
        <v>154</v>
      </c>
      <c r="F43">
        <v>10</v>
      </c>
    </row>
    <row r="44" spans="1:14" x14ac:dyDescent="0.2">
      <c r="D44" s="8" t="s">
        <v>133</v>
      </c>
      <c r="E44" t="s">
        <v>155</v>
      </c>
      <c r="F44">
        <v>10</v>
      </c>
    </row>
    <row r="45" spans="1:14" x14ac:dyDescent="0.2">
      <c r="D45">
        <v>200</v>
      </c>
      <c r="F45">
        <v>100</v>
      </c>
    </row>
    <row r="46" spans="1:14" x14ac:dyDescent="0.2">
      <c r="D46" t="s">
        <v>134</v>
      </c>
      <c r="E46" t="s">
        <v>135</v>
      </c>
      <c r="F46">
        <v>10</v>
      </c>
    </row>
    <row r="47" spans="1:14" x14ac:dyDescent="0.2">
      <c r="D47" t="s">
        <v>136</v>
      </c>
      <c r="E47" t="s">
        <v>109</v>
      </c>
      <c r="F47">
        <v>2</v>
      </c>
    </row>
    <row r="48" spans="1:14" x14ac:dyDescent="0.2">
      <c r="D48" t="s">
        <v>137</v>
      </c>
      <c r="E48" t="s">
        <v>138</v>
      </c>
      <c r="F48">
        <v>10</v>
      </c>
    </row>
    <row r="49" spans="4:7" x14ac:dyDescent="0.2">
      <c r="D49">
        <v>90160099</v>
      </c>
      <c r="E49" t="s">
        <v>139</v>
      </c>
      <c r="F49">
        <v>25</v>
      </c>
    </row>
    <row r="50" spans="4:7" x14ac:dyDescent="0.2">
      <c r="D50" t="s">
        <v>141</v>
      </c>
      <c r="E50" t="s">
        <v>142</v>
      </c>
      <c r="F50">
        <v>2</v>
      </c>
    </row>
    <row r="51" spans="4:7" x14ac:dyDescent="0.2">
      <c r="D51" t="s">
        <v>143</v>
      </c>
      <c r="E51" t="s">
        <v>144</v>
      </c>
      <c r="F51">
        <v>5</v>
      </c>
    </row>
    <row r="52" spans="4:7" x14ac:dyDescent="0.2">
      <c r="D52" t="s">
        <v>146</v>
      </c>
      <c r="E52" t="s">
        <v>145</v>
      </c>
      <c r="F52">
        <v>4</v>
      </c>
    </row>
    <row r="53" spans="4:7" x14ac:dyDescent="0.2">
      <c r="D53" t="s">
        <v>147</v>
      </c>
      <c r="E53" t="s">
        <v>148</v>
      </c>
      <c r="F53">
        <v>2</v>
      </c>
    </row>
    <row r="54" spans="4:7" x14ac:dyDescent="0.2">
      <c r="D54" t="s">
        <v>149</v>
      </c>
      <c r="E54" t="s">
        <v>150</v>
      </c>
      <c r="F54">
        <v>3</v>
      </c>
    </row>
    <row r="55" spans="4:7" x14ac:dyDescent="0.2">
      <c r="E55" t="s">
        <v>161</v>
      </c>
      <c r="F55">
        <v>20</v>
      </c>
    </row>
    <row r="56" spans="4:7" x14ac:dyDescent="0.2">
      <c r="D56">
        <v>1</v>
      </c>
      <c r="F56">
        <v>50</v>
      </c>
      <c r="G56" t="s">
        <v>151</v>
      </c>
    </row>
    <row r="57" spans="4:7" x14ac:dyDescent="0.2">
      <c r="D57" t="s">
        <v>153</v>
      </c>
      <c r="E57" t="s">
        <v>154</v>
      </c>
      <c r="F57">
        <v>20</v>
      </c>
      <c r="G57" t="s">
        <v>151</v>
      </c>
    </row>
    <row r="58" spans="4:7" x14ac:dyDescent="0.2">
      <c r="D58" t="s">
        <v>156</v>
      </c>
      <c r="F58">
        <f>75+20</f>
        <v>95</v>
      </c>
    </row>
    <row r="59" spans="4:7" x14ac:dyDescent="0.2">
      <c r="D59" t="s">
        <v>158</v>
      </c>
      <c r="E59" t="s">
        <v>159</v>
      </c>
      <c r="F59">
        <v>2</v>
      </c>
    </row>
    <row r="60" spans="4:7" x14ac:dyDescent="0.2">
      <c r="D60" t="s">
        <v>160</v>
      </c>
      <c r="E60" t="s">
        <v>162</v>
      </c>
      <c r="F60">
        <v>6</v>
      </c>
    </row>
    <row r="61" spans="4:7" x14ac:dyDescent="0.2">
      <c r="D61">
        <v>22272091</v>
      </c>
      <c r="E61" t="s">
        <v>163</v>
      </c>
      <c r="F61">
        <v>1</v>
      </c>
    </row>
    <row r="62" spans="4:7" x14ac:dyDescent="0.2">
      <c r="D62">
        <v>1718560009</v>
      </c>
      <c r="E62" t="s">
        <v>163</v>
      </c>
      <c r="F62">
        <v>1</v>
      </c>
    </row>
    <row r="63" spans="4:7" x14ac:dyDescent="0.2">
      <c r="D63" t="s">
        <v>165</v>
      </c>
      <c r="E63" t="s">
        <v>164</v>
      </c>
      <c r="F63">
        <v>3</v>
      </c>
    </row>
    <row r="64" spans="4:7" x14ac:dyDescent="0.2">
      <c r="D64" s="8" t="s">
        <v>166</v>
      </c>
      <c r="F64">
        <v>3</v>
      </c>
    </row>
    <row r="65" spans="4:6" x14ac:dyDescent="0.2">
      <c r="D65" t="s">
        <v>167</v>
      </c>
      <c r="F65">
        <v>2</v>
      </c>
    </row>
    <row r="66" spans="4:6" x14ac:dyDescent="0.2">
      <c r="D66" t="s">
        <v>168</v>
      </c>
      <c r="E66" t="s">
        <v>169</v>
      </c>
      <c r="F66">
        <v>1</v>
      </c>
    </row>
  </sheetData>
  <hyperlinks>
    <hyperlink ref="M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6012C5CB-84AC-8542-A9CB-479663F68E52}"/>
    <hyperlink ref="M12" r:id="rId2" xr:uid="{F3F64CEA-81BB-4B4E-AF45-237E468D198D}"/>
    <hyperlink ref="M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CCD9AB93-6BD4-E945-8B3E-DA3B25E60236}"/>
    <hyperlink ref="M16" r:id="rId4" xr:uid="{6A3550AA-FA07-8B41-A946-F1438ED86523}"/>
    <hyperlink ref="M19" r:id="rId5" xr:uid="{A049FC51-BD7E-FF4B-BEB1-13A044A2EB62}"/>
    <hyperlink ref="M20" r:id="rId6" xr:uid="{14A78EEB-2C19-024D-A101-DA8EA65C8898}"/>
    <hyperlink ref="M32" r:id="rId7" xr:uid="{54B765F6-8036-1B44-B6FF-28FAB147E615}"/>
    <hyperlink ref="M33" r:id="rId8" xr:uid="{D9D3671B-F9DE-604B-9D97-19E0E4AE91E4}"/>
    <hyperlink ref="M13" r:id="rId9" xr:uid="{7223F83C-5778-7C4C-A7A5-FA417E8500AC}"/>
    <hyperlink ref="M38" r:id="rId10" xr:uid="{17529715-0DDA-9343-A8CB-F5469C91BFC1}"/>
    <hyperlink ref="M39" r:id="rId11" xr:uid="{D78034F5-8187-674C-AF0B-31D91D45CB7E}"/>
    <hyperlink ref="M37" r:id="rId12" xr:uid="{232FE498-8037-6542-9E9E-06647CC6D73C}"/>
    <hyperlink ref="M3" r:id="rId13" xr:uid="{0FCF8082-F2A0-6D48-8E40-06241C6AE5C7}"/>
    <hyperlink ref="M11" r:id="rId14" xr:uid="{2EF30FA9-9F83-3A49-9EDC-81CD4ED7CCDF}"/>
    <hyperlink ref="M36" r:id="rId15" xr:uid="{DABDF4B4-E70C-3A4E-B1AC-0C8568F61D08}"/>
    <hyperlink ref="M29" r:id="rId16" xr:uid="{94B2C4E4-F837-F043-83E3-C094982234F2}"/>
    <hyperlink ref="M30" r:id="rId17" xr:uid="{412D37B6-DFFA-4C40-8532-7A3F72A8EFD7}"/>
    <hyperlink ref="M31" r:id="rId18" xr:uid="{F49263AE-1D80-764D-ADE7-8A0BC57B6DFC}"/>
    <hyperlink ref="M4" r:id="rId19" xr:uid="{5CF2DE80-63C2-2142-8955-9EDB10CDDBE6}"/>
    <hyperlink ref="M5" r:id="rId20" xr:uid="{E2CF836D-BE11-0C4F-8163-222739B0063A}"/>
    <hyperlink ref="M6" r:id="rId21" xr:uid="{17DFADE9-363F-1842-9A32-EFCF9B826974}"/>
    <hyperlink ref="M7" r:id="rId22" xr:uid="{F8DD15B0-9FE1-AD4C-9057-7343952E2E7F}"/>
    <hyperlink ref="M2" r:id="rId23" xr:uid="{03C9053C-3A96-DF4B-ABFA-3D6BA1128055}"/>
    <hyperlink ref="M9" r:id="rId24" xr:uid="{CC681CFB-8202-3847-9838-D6AC4665E072}"/>
    <hyperlink ref="M10" r:id="rId25" xr:uid="{304BDFD2-D25C-C74E-98D7-FA53A1524996}"/>
    <hyperlink ref="M14" r:id="rId26" xr:uid="{F56090AE-9173-F741-B2A4-0DB23A68DCB0}"/>
    <hyperlink ref="M22" r:id="rId27" xr:uid="{8AE1FF50-9FBB-3645-B0AD-20F2B5AC3B2A}"/>
    <hyperlink ref="M24" r:id="rId28" xr:uid="{B1BF6C5B-A6D1-8945-9042-F54245F8426C}"/>
    <hyperlink ref="M26" r:id="rId29" xr:uid="{5A7A3AF7-FDE3-2B4D-B99E-31AA7BE68064}"/>
    <hyperlink ref="M27" r:id="rId30" xr:uid="{98304664-F7D7-7245-B6FA-6DA2CBEA68F9}"/>
    <hyperlink ref="M28" r:id="rId31" xr:uid="{FCA9CABB-8979-E246-A59B-06968ACE96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AD9-5F74-724E-B20F-063A5BC601FD}">
  <dimension ref="A1:L66"/>
  <sheetViews>
    <sheetView topLeftCell="A12" zoomScale="94" workbookViewId="0">
      <selection activeCell="J21" sqref="J21"/>
    </sheetView>
  </sheetViews>
  <sheetFormatPr baseColWidth="10" defaultRowHeight="16" x14ac:dyDescent="0.2"/>
  <cols>
    <col min="1" max="1" width="10.83203125" style="3"/>
    <col min="2" max="2" width="28.1640625" bestFit="1" customWidth="1"/>
    <col min="6" max="6" width="11.1640625" style="3" bestFit="1" customWidth="1"/>
  </cols>
  <sheetData>
    <row r="1" spans="1:12" x14ac:dyDescent="0.2">
      <c r="A1" s="1"/>
      <c r="B1" s="1" t="s">
        <v>4</v>
      </c>
      <c r="C1" s="3"/>
      <c r="D1" s="3" t="s">
        <v>140</v>
      </c>
      <c r="E1" s="3" t="s">
        <v>170</v>
      </c>
      <c r="F1" s="1" t="s">
        <v>6</v>
      </c>
      <c r="G1" s="3" t="s">
        <v>171</v>
      </c>
      <c r="H1" s="3" t="s">
        <v>172</v>
      </c>
      <c r="I1" s="3" t="s">
        <v>173</v>
      </c>
      <c r="J1" s="3" t="s">
        <v>195</v>
      </c>
      <c r="K1" s="3"/>
      <c r="L1" s="3"/>
    </row>
    <row r="2" spans="1:12" x14ac:dyDescent="0.2">
      <c r="A2" s="7" t="s">
        <v>47</v>
      </c>
      <c r="B2" s="8" t="s">
        <v>17</v>
      </c>
      <c r="C2" s="8" t="s">
        <v>59</v>
      </c>
      <c r="D2" s="3">
        <v>2</v>
      </c>
      <c r="E2" s="3"/>
      <c r="F2" s="8">
        <v>1</v>
      </c>
      <c r="G2" s="3">
        <f>F2*4</f>
        <v>4</v>
      </c>
      <c r="H2" s="3">
        <f>G2-D2</f>
        <v>2</v>
      </c>
      <c r="I2" s="25">
        <v>1</v>
      </c>
      <c r="J2" s="3" t="s">
        <v>194</v>
      </c>
      <c r="K2" s="6" t="s">
        <v>177</v>
      </c>
      <c r="L2" s="3"/>
    </row>
    <row r="3" spans="1:12" x14ac:dyDescent="0.2">
      <c r="A3" s="7" t="s">
        <v>48</v>
      </c>
      <c r="B3" s="9" t="s">
        <v>83</v>
      </c>
      <c r="C3" s="7" t="s">
        <v>60</v>
      </c>
      <c r="D3" s="3">
        <v>3</v>
      </c>
      <c r="E3" s="3" t="s">
        <v>152</v>
      </c>
      <c r="F3" s="7">
        <v>1</v>
      </c>
      <c r="G3" s="3">
        <f t="shared" ref="G3:G38" si="0">F3*4</f>
        <v>4</v>
      </c>
      <c r="H3" s="3">
        <f t="shared" ref="H3:H39" si="1">G3-D3</f>
        <v>1</v>
      </c>
      <c r="I3" s="25">
        <v>0</v>
      </c>
      <c r="J3" s="3"/>
      <c r="K3" s="6" t="s">
        <v>84</v>
      </c>
      <c r="L3" s="3"/>
    </row>
    <row r="4" spans="1:12" x14ac:dyDescent="0.2">
      <c r="A4" s="10" t="s">
        <v>49</v>
      </c>
      <c r="B4" s="10"/>
      <c r="C4" s="10" t="s">
        <v>19</v>
      </c>
      <c r="D4" s="3">
        <v>30</v>
      </c>
      <c r="E4" s="3" t="s">
        <v>151</v>
      </c>
      <c r="F4" s="10">
        <v>6</v>
      </c>
      <c r="G4" s="3">
        <f t="shared" si="0"/>
        <v>24</v>
      </c>
      <c r="H4" s="3">
        <f t="shared" si="1"/>
        <v>-6</v>
      </c>
      <c r="I4" s="25">
        <v>0</v>
      </c>
      <c r="J4" s="3"/>
      <c r="K4" s="6" t="s">
        <v>18</v>
      </c>
      <c r="L4" s="3"/>
    </row>
    <row r="5" spans="1:12" x14ac:dyDescent="0.2">
      <c r="A5" s="7" t="s">
        <v>50</v>
      </c>
      <c r="B5" s="10"/>
      <c r="C5" s="10" t="s">
        <v>51</v>
      </c>
      <c r="D5" s="3"/>
      <c r="E5" s="3"/>
      <c r="F5" s="10">
        <v>1</v>
      </c>
      <c r="G5" s="3">
        <f t="shared" si="0"/>
        <v>4</v>
      </c>
      <c r="H5" s="3">
        <f t="shared" si="1"/>
        <v>4</v>
      </c>
      <c r="I5" s="25">
        <v>0</v>
      </c>
      <c r="J5" s="3"/>
      <c r="K5" s="6" t="s">
        <v>18</v>
      </c>
      <c r="L5" s="3" t="s">
        <v>191</v>
      </c>
    </row>
    <row r="6" spans="1:12" x14ac:dyDescent="0.2">
      <c r="A6" s="7" t="s">
        <v>53</v>
      </c>
      <c r="B6" s="10"/>
      <c r="C6" s="10" t="s">
        <v>52</v>
      </c>
      <c r="D6" s="3"/>
      <c r="E6" s="3"/>
      <c r="F6" s="10">
        <v>2</v>
      </c>
      <c r="G6" s="3">
        <f t="shared" si="0"/>
        <v>8</v>
      </c>
      <c r="H6" s="3">
        <f t="shared" si="1"/>
        <v>8</v>
      </c>
      <c r="I6" s="25">
        <v>8</v>
      </c>
      <c r="J6" s="3" t="s">
        <v>194</v>
      </c>
      <c r="K6" s="6" t="s">
        <v>192</v>
      </c>
      <c r="L6" s="3"/>
    </row>
    <row r="7" spans="1:12" x14ac:dyDescent="0.2">
      <c r="A7" s="7" t="s">
        <v>54</v>
      </c>
      <c r="B7" s="10"/>
      <c r="C7" s="10" t="s">
        <v>55</v>
      </c>
      <c r="D7" s="3"/>
      <c r="E7" s="3"/>
      <c r="F7" s="10">
        <v>1</v>
      </c>
      <c r="G7" s="3">
        <f t="shared" si="0"/>
        <v>4</v>
      </c>
      <c r="H7" s="3">
        <f t="shared" si="1"/>
        <v>4</v>
      </c>
      <c r="I7" s="25">
        <v>4</v>
      </c>
      <c r="J7" s="3" t="s">
        <v>194</v>
      </c>
      <c r="K7" s="6" t="s">
        <v>193</v>
      </c>
      <c r="L7" s="3"/>
    </row>
    <row r="8" spans="1:12" x14ac:dyDescent="0.2">
      <c r="A8" s="7" t="s">
        <v>56</v>
      </c>
      <c r="B8" s="8" t="s">
        <v>22</v>
      </c>
      <c r="C8" s="8" t="s">
        <v>23</v>
      </c>
      <c r="D8" s="3">
        <f>18+10</f>
        <v>28</v>
      </c>
      <c r="E8" s="3"/>
      <c r="F8" s="8">
        <v>1</v>
      </c>
      <c r="G8" s="3">
        <f t="shared" si="0"/>
        <v>4</v>
      </c>
      <c r="H8" s="3">
        <f t="shared" si="1"/>
        <v>-24</v>
      </c>
      <c r="I8" s="25">
        <v>0</v>
      </c>
      <c r="J8" s="3"/>
      <c r="K8" s="6" t="s">
        <v>178</v>
      </c>
      <c r="L8" s="3"/>
    </row>
    <row r="9" spans="1:12" x14ac:dyDescent="0.2">
      <c r="A9" s="7" t="s">
        <v>57</v>
      </c>
      <c r="B9" s="10" t="s">
        <v>58</v>
      </c>
      <c r="C9" s="8" t="s">
        <v>20</v>
      </c>
      <c r="D9" s="3"/>
      <c r="E9" s="3"/>
      <c r="F9" s="10">
        <v>1</v>
      </c>
      <c r="G9" s="3">
        <f t="shared" si="0"/>
        <v>4</v>
      </c>
      <c r="H9" s="3">
        <f t="shared" si="1"/>
        <v>4</v>
      </c>
      <c r="I9" s="25">
        <v>4</v>
      </c>
      <c r="J9" s="3" t="s">
        <v>194</v>
      </c>
      <c r="K9" s="6" t="s">
        <v>88</v>
      </c>
      <c r="L9" s="3"/>
    </row>
    <row r="10" spans="1:12" x14ac:dyDescent="0.2">
      <c r="B10" s="26" t="s">
        <v>200</v>
      </c>
      <c r="C10" s="10" t="s">
        <v>196</v>
      </c>
      <c r="D10" s="10"/>
      <c r="E10" s="10"/>
      <c r="F10" s="10">
        <v>1</v>
      </c>
      <c r="G10" s="3">
        <f t="shared" si="0"/>
        <v>4</v>
      </c>
      <c r="H10" s="3">
        <f t="shared" si="1"/>
        <v>4</v>
      </c>
      <c r="I10" s="25">
        <v>3</v>
      </c>
      <c r="J10" s="3" t="s">
        <v>194</v>
      </c>
      <c r="K10" s="24" t="s">
        <v>197</v>
      </c>
    </row>
    <row r="11" spans="1:12" x14ac:dyDescent="0.2">
      <c r="A11" s="7" t="s">
        <v>64</v>
      </c>
      <c r="B11" s="8" t="s">
        <v>26</v>
      </c>
      <c r="C11" s="8" t="s">
        <v>95</v>
      </c>
      <c r="D11" s="3">
        <v>16</v>
      </c>
      <c r="E11" s="3"/>
      <c r="F11" s="8">
        <v>3</v>
      </c>
      <c r="G11" s="3">
        <f t="shared" si="0"/>
        <v>12</v>
      </c>
      <c r="H11" s="3">
        <f t="shared" si="1"/>
        <v>-4</v>
      </c>
      <c r="I11" s="25">
        <v>0</v>
      </c>
      <c r="J11" s="3"/>
      <c r="K11" s="4" t="s">
        <v>179</v>
      </c>
      <c r="L11" s="3"/>
    </row>
    <row r="12" spans="1:12" x14ac:dyDescent="0.2">
      <c r="A12" s="7" t="s">
        <v>61</v>
      </c>
      <c r="B12" s="8" t="s">
        <v>29</v>
      </c>
      <c r="C12" s="8" t="s">
        <v>30</v>
      </c>
      <c r="D12" s="3">
        <v>35</v>
      </c>
      <c r="E12" s="3" t="s">
        <v>151</v>
      </c>
      <c r="F12" s="8">
        <v>6</v>
      </c>
      <c r="G12" s="3">
        <f t="shared" si="0"/>
        <v>24</v>
      </c>
      <c r="H12" s="3">
        <f t="shared" si="1"/>
        <v>-11</v>
      </c>
      <c r="I12" s="25">
        <v>0</v>
      </c>
      <c r="J12" s="3"/>
      <c r="K12" s="6" t="s">
        <v>27</v>
      </c>
      <c r="L12" s="3"/>
    </row>
    <row r="13" spans="1:12" x14ac:dyDescent="0.2">
      <c r="A13" s="7" t="s">
        <v>62</v>
      </c>
      <c r="B13" s="8" t="s">
        <v>63</v>
      </c>
      <c r="C13" s="8" t="s">
        <v>94</v>
      </c>
      <c r="D13" s="3"/>
      <c r="E13" s="3"/>
      <c r="F13" s="8">
        <v>2</v>
      </c>
      <c r="G13" s="3">
        <f t="shared" si="0"/>
        <v>8</v>
      </c>
      <c r="H13" s="3">
        <f t="shared" si="1"/>
        <v>8</v>
      </c>
      <c r="I13" s="25">
        <v>8</v>
      </c>
      <c r="J13" s="3" t="s">
        <v>194</v>
      </c>
      <c r="K13" s="6" t="s">
        <v>98</v>
      </c>
      <c r="L13" s="3"/>
    </row>
    <row r="14" spans="1:12" x14ac:dyDescent="0.2">
      <c r="A14" s="7" t="s">
        <v>65</v>
      </c>
      <c r="B14" s="30">
        <v>22272131</v>
      </c>
      <c r="C14" s="8" t="s">
        <v>66</v>
      </c>
      <c r="D14" s="3"/>
      <c r="E14" s="3"/>
      <c r="F14" s="8">
        <v>1</v>
      </c>
      <c r="G14" s="3">
        <f>F14*4</f>
        <v>4</v>
      </c>
      <c r="H14" s="3">
        <f>G14-D14</f>
        <v>4</v>
      </c>
      <c r="I14" s="25">
        <v>4</v>
      </c>
      <c r="J14" s="3" t="s">
        <v>194</v>
      </c>
      <c r="K14" s="23" t="s">
        <v>119</v>
      </c>
      <c r="L14" s="3"/>
    </row>
    <row r="15" spans="1:12" x14ac:dyDescent="0.2">
      <c r="A15" s="7" t="s">
        <v>175</v>
      </c>
      <c r="B15" s="27">
        <v>1718560009</v>
      </c>
      <c r="C15" s="28"/>
      <c r="D15" s="28">
        <v>2</v>
      </c>
      <c r="E15" s="29"/>
      <c r="F15" s="8">
        <v>1</v>
      </c>
      <c r="G15" s="3">
        <f>F15*4</f>
        <v>4</v>
      </c>
      <c r="H15" s="3">
        <f>G15-D15</f>
        <v>2</v>
      </c>
      <c r="I15" s="25">
        <v>0</v>
      </c>
      <c r="J15" s="3"/>
      <c r="K15" s="6" t="s">
        <v>176</v>
      </c>
      <c r="L15" s="3"/>
    </row>
    <row r="16" spans="1:12" x14ac:dyDescent="0.2">
      <c r="A16" s="7" t="s">
        <v>67</v>
      </c>
      <c r="B16" s="9" t="s">
        <v>81</v>
      </c>
      <c r="C16" s="8" t="s">
        <v>68</v>
      </c>
      <c r="D16" s="3"/>
      <c r="E16" s="3"/>
      <c r="F16" s="8">
        <v>1</v>
      </c>
      <c r="G16" s="3">
        <f t="shared" si="0"/>
        <v>4</v>
      </c>
      <c r="H16" s="3">
        <f t="shared" si="1"/>
        <v>4</v>
      </c>
      <c r="I16" s="25">
        <v>4</v>
      </c>
      <c r="J16" s="3" t="s">
        <v>194</v>
      </c>
      <c r="K16" s="6" t="s">
        <v>82</v>
      </c>
      <c r="L16" s="3"/>
    </row>
    <row r="17" spans="1:12" x14ac:dyDescent="0.2">
      <c r="A17" s="7" t="s">
        <v>74</v>
      </c>
      <c r="B17" s="12" t="s">
        <v>33</v>
      </c>
      <c r="C17" s="8" t="s">
        <v>80</v>
      </c>
      <c r="D17" s="3">
        <f>14+5</f>
        <v>19</v>
      </c>
      <c r="E17" s="3"/>
      <c r="F17" s="8">
        <v>8</v>
      </c>
      <c r="G17" s="3">
        <f t="shared" si="0"/>
        <v>32</v>
      </c>
      <c r="H17" s="3">
        <f t="shared" si="1"/>
        <v>13</v>
      </c>
      <c r="I17" s="25">
        <v>13</v>
      </c>
      <c r="J17" s="3" t="s">
        <v>194</v>
      </c>
      <c r="K17" s="6" t="s">
        <v>31</v>
      </c>
      <c r="L17" s="3"/>
    </row>
    <row r="18" spans="1:12" x14ac:dyDescent="0.2">
      <c r="A18" s="7" t="s">
        <v>69</v>
      </c>
      <c r="B18" s="12" t="s">
        <v>35</v>
      </c>
      <c r="C18" s="8" t="s">
        <v>36</v>
      </c>
      <c r="D18" s="3">
        <v>4</v>
      </c>
      <c r="E18" s="3"/>
      <c r="F18" s="8">
        <v>3</v>
      </c>
      <c r="G18" s="3">
        <f t="shared" si="0"/>
        <v>12</v>
      </c>
      <c r="H18" s="3">
        <f t="shared" si="1"/>
        <v>8</v>
      </c>
      <c r="I18" s="25">
        <v>8</v>
      </c>
      <c r="J18" s="3" t="s">
        <v>194</v>
      </c>
      <c r="K18" s="6" t="s">
        <v>34</v>
      </c>
      <c r="L18" s="3"/>
    </row>
    <row r="19" spans="1:12" x14ac:dyDescent="0.2">
      <c r="A19" s="7" t="s">
        <v>70</v>
      </c>
      <c r="B19" s="9" t="s">
        <v>72</v>
      </c>
      <c r="C19" s="8" t="s">
        <v>101</v>
      </c>
      <c r="D19" s="3"/>
      <c r="E19" s="3"/>
      <c r="F19" s="8">
        <v>1</v>
      </c>
      <c r="G19" s="3">
        <f t="shared" si="0"/>
        <v>4</v>
      </c>
      <c r="H19" s="3">
        <f t="shared" si="1"/>
        <v>4</v>
      </c>
      <c r="I19" s="25">
        <v>4</v>
      </c>
      <c r="J19" s="3" t="s">
        <v>194</v>
      </c>
      <c r="K19" s="6" t="s">
        <v>85</v>
      </c>
      <c r="L19" s="3"/>
    </row>
    <row r="20" spans="1:12" x14ac:dyDescent="0.2">
      <c r="A20" s="7" t="s">
        <v>71</v>
      </c>
      <c r="B20" s="9" t="s">
        <v>86</v>
      </c>
      <c r="C20" s="10" t="s">
        <v>73</v>
      </c>
      <c r="D20" s="3"/>
      <c r="E20" s="3"/>
      <c r="F20" s="8">
        <v>6</v>
      </c>
      <c r="G20" s="3">
        <f t="shared" si="0"/>
        <v>24</v>
      </c>
      <c r="H20" s="3">
        <f t="shared" si="1"/>
        <v>24</v>
      </c>
      <c r="I20" s="25">
        <v>24</v>
      </c>
      <c r="J20" s="3" t="s">
        <v>194</v>
      </c>
      <c r="K20" s="6" t="s">
        <v>87</v>
      </c>
      <c r="L20" s="3"/>
    </row>
    <row r="21" spans="1:12" x14ac:dyDescent="0.2">
      <c r="A21" s="7" t="s">
        <v>126</v>
      </c>
      <c r="B21" s="9"/>
      <c r="C21" s="8" t="s">
        <v>38</v>
      </c>
      <c r="D21" s="3">
        <v>100</v>
      </c>
      <c r="E21" s="3" t="s">
        <v>151</v>
      </c>
      <c r="F21" s="10">
        <f>14+9+1+4+2+4</f>
        <v>34</v>
      </c>
      <c r="G21" s="3">
        <f t="shared" si="0"/>
        <v>136</v>
      </c>
      <c r="H21" s="3">
        <f t="shared" si="1"/>
        <v>36</v>
      </c>
      <c r="I21" s="25">
        <v>36</v>
      </c>
      <c r="J21" s="3" t="s">
        <v>194</v>
      </c>
      <c r="K21" s="6" t="s">
        <v>198</v>
      </c>
      <c r="L21" s="3"/>
    </row>
    <row r="22" spans="1:12" x14ac:dyDescent="0.2">
      <c r="A22" s="7" t="s">
        <v>120</v>
      </c>
      <c r="B22" s="9"/>
      <c r="C22" s="14">
        <v>180</v>
      </c>
      <c r="D22" s="3"/>
      <c r="E22" s="3"/>
      <c r="F22" s="10">
        <v>1</v>
      </c>
      <c r="G22" s="3">
        <f t="shared" si="0"/>
        <v>4</v>
      </c>
      <c r="H22" s="3">
        <f t="shared" si="1"/>
        <v>4</v>
      </c>
      <c r="I22" s="25">
        <v>4</v>
      </c>
      <c r="J22" s="3" t="s">
        <v>194</v>
      </c>
      <c r="K22" s="23" t="s">
        <v>181</v>
      </c>
      <c r="L22" s="3"/>
    </row>
    <row r="23" spans="1:12" x14ac:dyDescent="0.2">
      <c r="A23" s="7" t="s">
        <v>121</v>
      </c>
      <c r="B23" s="9"/>
      <c r="C23" s="14">
        <v>85</v>
      </c>
      <c r="D23" s="3">
        <v>10</v>
      </c>
      <c r="E23" s="3" t="s">
        <v>157</v>
      </c>
      <c r="F23" s="10">
        <v>6</v>
      </c>
      <c r="G23" s="3">
        <f t="shared" si="0"/>
        <v>24</v>
      </c>
      <c r="H23" s="3">
        <f t="shared" si="1"/>
        <v>14</v>
      </c>
      <c r="I23" s="25">
        <v>14</v>
      </c>
      <c r="J23" s="3" t="s">
        <v>194</v>
      </c>
      <c r="K23" s="6" t="s">
        <v>199</v>
      </c>
      <c r="L23" s="3"/>
    </row>
    <row r="24" spans="1:12" x14ac:dyDescent="0.2">
      <c r="A24" s="7" t="s">
        <v>122</v>
      </c>
      <c r="B24" s="9"/>
      <c r="C24" s="14">
        <v>820</v>
      </c>
      <c r="D24" s="3"/>
      <c r="E24" s="3"/>
      <c r="F24" s="10">
        <v>1</v>
      </c>
      <c r="G24" s="3">
        <f t="shared" si="0"/>
        <v>4</v>
      </c>
      <c r="H24" s="3">
        <f t="shared" si="1"/>
        <v>4</v>
      </c>
      <c r="I24" s="25">
        <f>H24</f>
        <v>4</v>
      </c>
      <c r="J24" s="3" t="s">
        <v>194</v>
      </c>
      <c r="K24" s="23" t="s">
        <v>182</v>
      </c>
      <c r="L24" s="3"/>
    </row>
    <row r="25" spans="1:12" x14ac:dyDescent="0.2">
      <c r="A25" s="7" t="s">
        <v>123</v>
      </c>
      <c r="B25" s="9"/>
      <c r="C25" s="10" t="s">
        <v>111</v>
      </c>
      <c r="D25" s="3"/>
      <c r="E25" s="3"/>
      <c r="F25" s="10">
        <v>1</v>
      </c>
      <c r="G25" s="3">
        <f t="shared" si="0"/>
        <v>4</v>
      </c>
      <c r="H25" s="3">
        <f t="shared" si="1"/>
        <v>4</v>
      </c>
      <c r="I25" s="25">
        <f t="shared" ref="I25:I31" si="2">H25</f>
        <v>4</v>
      </c>
      <c r="J25" s="3" t="s">
        <v>194</v>
      </c>
      <c r="K25" s="6" t="s">
        <v>183</v>
      </c>
      <c r="L25" s="3"/>
    </row>
    <row r="26" spans="1:12" x14ac:dyDescent="0.2">
      <c r="A26" s="7" t="s">
        <v>124</v>
      </c>
      <c r="B26" s="9"/>
      <c r="C26" s="10" t="s">
        <v>112</v>
      </c>
      <c r="D26" s="3"/>
      <c r="E26" s="3"/>
      <c r="F26" s="10">
        <v>1</v>
      </c>
      <c r="G26" s="3">
        <f t="shared" si="0"/>
        <v>4</v>
      </c>
      <c r="H26" s="3">
        <f t="shared" si="1"/>
        <v>4</v>
      </c>
      <c r="I26" s="25">
        <f t="shared" si="2"/>
        <v>4</v>
      </c>
      <c r="J26" s="3" t="s">
        <v>194</v>
      </c>
      <c r="K26" s="23" t="s">
        <v>184</v>
      </c>
      <c r="L26" s="3"/>
    </row>
    <row r="27" spans="1:12" x14ac:dyDescent="0.2">
      <c r="A27" s="7" t="s">
        <v>127</v>
      </c>
      <c r="B27" s="9"/>
      <c r="C27" s="3" t="s">
        <v>113</v>
      </c>
      <c r="D27" s="3"/>
      <c r="E27" s="3"/>
      <c r="F27" s="10">
        <f>1+1</f>
        <v>2</v>
      </c>
      <c r="G27" s="3">
        <f t="shared" si="0"/>
        <v>8</v>
      </c>
      <c r="H27" s="3">
        <f t="shared" si="1"/>
        <v>8</v>
      </c>
      <c r="I27" s="25">
        <f t="shared" si="2"/>
        <v>8</v>
      </c>
      <c r="J27" s="3" t="s">
        <v>194</v>
      </c>
      <c r="K27" s="23" t="s">
        <v>185</v>
      </c>
      <c r="L27" s="3"/>
    </row>
    <row r="28" spans="1:12" x14ac:dyDescent="0.2">
      <c r="A28" s="7" t="s">
        <v>125</v>
      </c>
      <c r="B28" s="9"/>
      <c r="C28" s="3" t="s">
        <v>114</v>
      </c>
      <c r="D28" s="3"/>
      <c r="E28" s="3"/>
      <c r="F28" s="10">
        <v>1</v>
      </c>
      <c r="G28" s="3">
        <f t="shared" si="0"/>
        <v>4</v>
      </c>
      <c r="H28" s="3">
        <f t="shared" si="1"/>
        <v>4</v>
      </c>
      <c r="I28" s="25">
        <f t="shared" si="2"/>
        <v>4</v>
      </c>
      <c r="J28" s="3" t="s">
        <v>194</v>
      </c>
      <c r="K28" s="23" t="s">
        <v>186</v>
      </c>
      <c r="L28" s="3"/>
    </row>
    <row r="29" spans="1:12" x14ac:dyDescent="0.2">
      <c r="A29" s="7" t="s">
        <v>130</v>
      </c>
      <c r="B29" s="3"/>
      <c r="C29" s="3" t="s">
        <v>115</v>
      </c>
      <c r="D29" s="3"/>
      <c r="E29" s="3"/>
      <c r="F29" s="3">
        <f>1</f>
        <v>1</v>
      </c>
      <c r="G29" s="3">
        <f t="shared" si="0"/>
        <v>4</v>
      </c>
      <c r="H29" s="3">
        <f t="shared" si="1"/>
        <v>4</v>
      </c>
      <c r="I29" s="25">
        <f t="shared" si="2"/>
        <v>4</v>
      </c>
      <c r="J29" s="3" t="s">
        <v>194</v>
      </c>
      <c r="K29" s="4" t="s">
        <v>187</v>
      </c>
      <c r="L29" s="3"/>
    </row>
    <row r="30" spans="1:12" x14ac:dyDescent="0.2">
      <c r="A30" s="7" t="s">
        <v>128</v>
      </c>
      <c r="B30" s="10"/>
      <c r="C30" s="10" t="s">
        <v>116</v>
      </c>
      <c r="D30" s="3"/>
      <c r="E30" s="3"/>
      <c r="F30" s="10">
        <v>1</v>
      </c>
      <c r="G30" s="3">
        <f t="shared" si="0"/>
        <v>4</v>
      </c>
      <c r="H30" s="3">
        <f t="shared" si="1"/>
        <v>4</v>
      </c>
      <c r="I30" s="25">
        <f t="shared" si="2"/>
        <v>4</v>
      </c>
      <c r="J30" s="3" t="s">
        <v>194</v>
      </c>
      <c r="K30" s="4" t="s">
        <v>188</v>
      </c>
      <c r="L30" s="3"/>
    </row>
    <row r="31" spans="1:12" x14ac:dyDescent="0.2">
      <c r="A31" s="7" t="s">
        <v>129</v>
      </c>
      <c r="B31" s="3"/>
      <c r="C31" s="10" t="s">
        <v>117</v>
      </c>
      <c r="D31" s="3"/>
      <c r="E31" s="3"/>
      <c r="F31" s="10">
        <v>1</v>
      </c>
      <c r="G31" s="3">
        <f t="shared" si="0"/>
        <v>4</v>
      </c>
      <c r="H31" s="3">
        <f t="shared" si="1"/>
        <v>4</v>
      </c>
      <c r="I31" s="25">
        <f t="shared" si="2"/>
        <v>4</v>
      </c>
      <c r="J31" s="3" t="s">
        <v>194</v>
      </c>
      <c r="K31" s="4" t="s">
        <v>189</v>
      </c>
      <c r="L31" s="3"/>
    </row>
    <row r="32" spans="1:12" x14ac:dyDescent="0.2">
      <c r="A32" s="7" t="s">
        <v>76</v>
      </c>
      <c r="B32" s="8" t="s">
        <v>40</v>
      </c>
      <c r="C32" s="8" t="s">
        <v>77</v>
      </c>
      <c r="D32" s="3">
        <v>3</v>
      </c>
      <c r="E32" s="3"/>
      <c r="F32" s="8">
        <v>1</v>
      </c>
      <c r="G32" s="3">
        <f t="shared" si="0"/>
        <v>4</v>
      </c>
      <c r="H32" s="3">
        <f t="shared" si="1"/>
        <v>1</v>
      </c>
      <c r="I32" s="25">
        <v>1</v>
      </c>
      <c r="J32" s="3" t="s">
        <v>194</v>
      </c>
      <c r="K32" s="6" t="s">
        <v>96</v>
      </c>
      <c r="L32" s="3"/>
    </row>
    <row r="33" spans="1:12" x14ac:dyDescent="0.2">
      <c r="A33" s="7" t="s">
        <v>79</v>
      </c>
      <c r="B33" s="13" t="s">
        <v>93</v>
      </c>
      <c r="C33" s="10" t="s">
        <v>78</v>
      </c>
      <c r="D33" s="3"/>
      <c r="E33" s="3"/>
      <c r="F33" s="10">
        <v>1</v>
      </c>
      <c r="G33" s="3">
        <f t="shared" si="0"/>
        <v>4</v>
      </c>
      <c r="H33" s="3">
        <f t="shared" si="1"/>
        <v>4</v>
      </c>
      <c r="I33" s="25">
        <v>4</v>
      </c>
      <c r="J33" s="3" t="s">
        <v>194</v>
      </c>
      <c r="K33" s="6" t="s">
        <v>97</v>
      </c>
      <c r="L33" s="3"/>
    </row>
    <row r="34" spans="1:12" x14ac:dyDescent="0.2">
      <c r="A34" s="10"/>
      <c r="B34" s="3"/>
      <c r="C34" s="10"/>
      <c r="F34" s="10"/>
      <c r="I34" s="22"/>
      <c r="K34" s="10"/>
    </row>
    <row r="35" spans="1:12" x14ac:dyDescent="0.2">
      <c r="A35" s="7" t="s">
        <v>107</v>
      </c>
      <c r="B35" s="10"/>
      <c r="C35" s="10" t="s">
        <v>100</v>
      </c>
      <c r="F35" s="10">
        <v>1</v>
      </c>
      <c r="G35">
        <f t="shared" si="0"/>
        <v>4</v>
      </c>
      <c r="H35">
        <f t="shared" si="1"/>
        <v>4</v>
      </c>
      <c r="I35" s="22" t="s">
        <v>180</v>
      </c>
    </row>
    <row r="36" spans="1:12" x14ac:dyDescent="0.2">
      <c r="A36" s="7" t="s">
        <v>107</v>
      </c>
      <c r="B36" s="3" t="s">
        <v>44</v>
      </c>
      <c r="C36" s="10" t="s">
        <v>106</v>
      </c>
      <c r="D36">
        <v>11</v>
      </c>
      <c r="F36" s="10">
        <v>1</v>
      </c>
      <c r="G36">
        <f t="shared" si="0"/>
        <v>4</v>
      </c>
      <c r="H36">
        <f t="shared" si="1"/>
        <v>-7</v>
      </c>
      <c r="I36" s="22">
        <v>0</v>
      </c>
      <c r="K36" s="4" t="s">
        <v>45</v>
      </c>
    </row>
    <row r="37" spans="1:12" x14ac:dyDescent="0.2">
      <c r="A37" s="3" t="s">
        <v>107</v>
      </c>
      <c r="B37" s="5" t="s">
        <v>42</v>
      </c>
      <c r="C37" s="10" t="s">
        <v>105</v>
      </c>
      <c r="D37">
        <v>3</v>
      </c>
      <c r="F37" s="10">
        <v>1</v>
      </c>
      <c r="G37">
        <f t="shared" si="0"/>
        <v>4</v>
      </c>
      <c r="H37">
        <f t="shared" si="1"/>
        <v>1</v>
      </c>
      <c r="I37" s="22">
        <v>0</v>
      </c>
      <c r="K37" s="4" t="s">
        <v>43</v>
      </c>
    </row>
    <row r="38" spans="1:12" x14ac:dyDescent="0.2">
      <c r="A38" s="3" t="s">
        <v>108</v>
      </c>
      <c r="B38" s="5" t="s">
        <v>41</v>
      </c>
      <c r="C38" s="10" t="s">
        <v>102</v>
      </c>
      <c r="D38">
        <v>1</v>
      </c>
      <c r="F38" s="10">
        <v>1</v>
      </c>
      <c r="G38">
        <f t="shared" si="0"/>
        <v>4</v>
      </c>
      <c r="H38">
        <f t="shared" si="1"/>
        <v>3</v>
      </c>
      <c r="I38" s="22">
        <v>0</v>
      </c>
      <c r="K38" s="4" t="s">
        <v>104</v>
      </c>
    </row>
    <row r="39" spans="1:12" x14ac:dyDescent="0.2">
      <c r="A39" s="3" t="s">
        <v>109</v>
      </c>
      <c r="B39" s="3" t="s">
        <v>110</v>
      </c>
      <c r="C39" s="10" t="s">
        <v>103</v>
      </c>
      <c r="D39">
        <v>8</v>
      </c>
      <c r="F39" s="10">
        <v>1</v>
      </c>
      <c r="G39">
        <f>F39*4</f>
        <v>4</v>
      </c>
      <c r="H39">
        <f t="shared" si="1"/>
        <v>-4</v>
      </c>
      <c r="I39" s="22">
        <v>0</v>
      </c>
      <c r="J39" t="s">
        <v>174</v>
      </c>
      <c r="K39" s="6" t="s">
        <v>46</v>
      </c>
    </row>
    <row r="40" spans="1:12" x14ac:dyDescent="0.2">
      <c r="K40" s="3"/>
    </row>
    <row r="41" spans="1:12" x14ac:dyDescent="0.2">
      <c r="G41" t="s">
        <v>201</v>
      </c>
      <c r="K41" s="3"/>
    </row>
    <row r="42" spans="1:12" x14ac:dyDescent="0.2">
      <c r="B42" t="s">
        <v>190</v>
      </c>
    </row>
    <row r="43" spans="1:12" x14ac:dyDescent="0.2">
      <c r="B43" t="s">
        <v>132</v>
      </c>
      <c r="C43" t="s">
        <v>154</v>
      </c>
      <c r="D43">
        <v>10</v>
      </c>
    </row>
    <row r="44" spans="1:12" x14ac:dyDescent="0.2">
      <c r="B44" s="8" t="s">
        <v>133</v>
      </c>
      <c r="C44" t="s">
        <v>155</v>
      </c>
      <c r="D44">
        <v>10</v>
      </c>
    </row>
    <row r="45" spans="1:12" x14ac:dyDescent="0.2">
      <c r="B45">
        <v>200</v>
      </c>
      <c r="D45">
        <v>100</v>
      </c>
    </row>
    <row r="46" spans="1:12" x14ac:dyDescent="0.2">
      <c r="B46" t="s">
        <v>134</v>
      </c>
      <c r="C46" t="s">
        <v>135</v>
      </c>
      <c r="D46">
        <v>10</v>
      </c>
    </row>
    <row r="47" spans="1:12" x14ac:dyDescent="0.2">
      <c r="B47" t="s">
        <v>136</v>
      </c>
      <c r="C47" t="s">
        <v>109</v>
      </c>
      <c r="D47">
        <v>2</v>
      </c>
    </row>
    <row r="48" spans="1:12" x14ac:dyDescent="0.2">
      <c r="B48" t="s">
        <v>137</v>
      </c>
      <c r="C48" t="s">
        <v>138</v>
      </c>
      <c r="D48">
        <v>10</v>
      </c>
    </row>
    <row r="49" spans="2:5" x14ac:dyDescent="0.2">
      <c r="B49">
        <v>90160099</v>
      </c>
      <c r="C49" t="s">
        <v>139</v>
      </c>
      <c r="D49">
        <v>25</v>
      </c>
    </row>
    <row r="50" spans="2:5" x14ac:dyDescent="0.2">
      <c r="B50" t="s">
        <v>141</v>
      </c>
      <c r="C50" t="s">
        <v>142</v>
      </c>
      <c r="D50">
        <v>2</v>
      </c>
    </row>
    <row r="51" spans="2:5" x14ac:dyDescent="0.2">
      <c r="B51" t="s">
        <v>143</v>
      </c>
      <c r="C51" t="s">
        <v>144</v>
      </c>
      <c r="D51">
        <v>5</v>
      </c>
    </row>
    <row r="52" spans="2:5" x14ac:dyDescent="0.2">
      <c r="B52" t="s">
        <v>146</v>
      </c>
      <c r="C52" t="s">
        <v>145</v>
      </c>
      <c r="D52">
        <v>4</v>
      </c>
    </row>
    <row r="53" spans="2:5" x14ac:dyDescent="0.2">
      <c r="B53" t="s">
        <v>147</v>
      </c>
      <c r="C53" t="s">
        <v>148</v>
      </c>
      <c r="D53">
        <v>2</v>
      </c>
    </row>
    <row r="54" spans="2:5" x14ac:dyDescent="0.2">
      <c r="B54" t="s">
        <v>149</v>
      </c>
      <c r="C54" t="s">
        <v>150</v>
      </c>
      <c r="D54">
        <v>3</v>
      </c>
    </row>
    <row r="55" spans="2:5" x14ac:dyDescent="0.2">
      <c r="C55" t="s">
        <v>161</v>
      </c>
      <c r="D55">
        <v>20</v>
      </c>
    </row>
    <row r="56" spans="2:5" x14ac:dyDescent="0.2">
      <c r="B56">
        <v>1</v>
      </c>
      <c r="D56">
        <v>50</v>
      </c>
      <c r="E56" t="s">
        <v>151</v>
      </c>
    </row>
    <row r="57" spans="2:5" x14ac:dyDescent="0.2">
      <c r="B57" t="s">
        <v>153</v>
      </c>
      <c r="C57" t="s">
        <v>154</v>
      </c>
      <c r="D57">
        <v>20</v>
      </c>
      <c r="E57" t="s">
        <v>151</v>
      </c>
    </row>
    <row r="58" spans="2:5" x14ac:dyDescent="0.2">
      <c r="B58" t="s">
        <v>156</v>
      </c>
      <c r="D58">
        <f>75+20</f>
        <v>95</v>
      </c>
    </row>
    <row r="59" spans="2:5" x14ac:dyDescent="0.2">
      <c r="B59" t="s">
        <v>158</v>
      </c>
      <c r="C59" t="s">
        <v>159</v>
      </c>
      <c r="D59">
        <v>2</v>
      </c>
    </row>
    <row r="60" spans="2:5" x14ac:dyDescent="0.2">
      <c r="B60" t="s">
        <v>160</v>
      </c>
      <c r="C60" t="s">
        <v>162</v>
      </c>
      <c r="D60">
        <v>6</v>
      </c>
    </row>
    <row r="61" spans="2:5" x14ac:dyDescent="0.2">
      <c r="B61">
        <v>22272091</v>
      </c>
      <c r="C61" t="s">
        <v>163</v>
      </c>
      <c r="D61">
        <v>1</v>
      </c>
    </row>
    <row r="62" spans="2:5" x14ac:dyDescent="0.2">
      <c r="B62">
        <v>1718560009</v>
      </c>
      <c r="C62" t="s">
        <v>163</v>
      </c>
      <c r="D62">
        <v>1</v>
      </c>
    </row>
    <row r="63" spans="2:5" x14ac:dyDescent="0.2">
      <c r="B63" t="s">
        <v>165</v>
      </c>
      <c r="C63" t="s">
        <v>164</v>
      </c>
      <c r="D63">
        <v>3</v>
      </c>
    </row>
    <row r="64" spans="2:5" x14ac:dyDescent="0.2">
      <c r="B64" s="8" t="s">
        <v>166</v>
      </c>
      <c r="D64">
        <v>3</v>
      </c>
    </row>
    <row r="65" spans="2:4" x14ac:dyDescent="0.2">
      <c r="B65" t="s">
        <v>167</v>
      </c>
      <c r="D65">
        <v>2</v>
      </c>
    </row>
    <row r="66" spans="2:4" x14ac:dyDescent="0.2">
      <c r="B66" t="s">
        <v>168</v>
      </c>
      <c r="C66" t="s">
        <v>169</v>
      </c>
      <c r="D66">
        <v>1</v>
      </c>
    </row>
  </sheetData>
  <hyperlinks>
    <hyperlink ref="K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1E06FD4-386B-0E44-932E-85F9FAE214C2}"/>
    <hyperlink ref="K12" r:id="rId2" xr:uid="{E9E80A7C-9562-1F42-8EA6-80558A011443}"/>
    <hyperlink ref="K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00B4D90A-DDB9-D444-8B9F-C6A4D48840C4}"/>
    <hyperlink ref="K16" r:id="rId4" xr:uid="{69394D1F-8BA9-884E-9E1B-9B5310256640}"/>
    <hyperlink ref="K19" r:id="rId5" xr:uid="{73DE19E1-D446-0E4F-AFB3-EA4F483E0583}"/>
    <hyperlink ref="K20" r:id="rId6" xr:uid="{2FF10985-0DED-F249-991E-B59BF58DA4D7}"/>
    <hyperlink ref="K32" r:id="rId7" xr:uid="{963BCFA8-0CC7-7C4E-A719-548B7F12D701}"/>
    <hyperlink ref="K33" r:id="rId8" xr:uid="{77EFDD8F-F50D-4845-98D7-2F2481B6DBEC}"/>
    <hyperlink ref="K13" r:id="rId9" xr:uid="{3D4D332C-464B-4048-BA56-39069B31F72D}"/>
    <hyperlink ref="K38" r:id="rId10" xr:uid="{B064AA3C-3758-9D48-BF7A-33F67B132B47}"/>
    <hyperlink ref="K39" r:id="rId11" xr:uid="{22C6D3F8-1643-A440-B2C6-BA6D796AE54B}"/>
    <hyperlink ref="K37" r:id="rId12" xr:uid="{779AE145-F91D-3E40-B856-F1FD799AD63D}"/>
    <hyperlink ref="K3" r:id="rId13" xr:uid="{88D51BE4-B2A4-BB4A-A617-AB4D7B81FC0A}"/>
    <hyperlink ref="K11" r:id="rId14" xr:uid="{BB48B245-C9A2-0249-8C49-FABEB0049B88}"/>
    <hyperlink ref="K36" r:id="rId15" xr:uid="{808C2677-BB7E-1244-B75A-2A4B8AA4AB1B}"/>
    <hyperlink ref="K29" r:id="rId16" xr:uid="{9D49F122-8513-494A-8F7A-EF4E9EB26D98}"/>
    <hyperlink ref="K30" r:id="rId17" xr:uid="{A0DB91DD-F088-0748-9A76-8CADB3519344}"/>
    <hyperlink ref="K31" r:id="rId18" xr:uid="{33BDD276-B2F6-5645-8D91-C425FE131518}"/>
    <hyperlink ref="K4" r:id="rId19" xr:uid="{A96B7F2A-02C1-4647-9463-001D91A415BD}"/>
    <hyperlink ref="K5" r:id="rId20" xr:uid="{39394D33-A93B-C74F-B09E-50ED9F48D376}"/>
    <hyperlink ref="K6" r:id="rId21" xr:uid="{3E83A20D-AF15-5648-A699-8BAB51B72542}"/>
    <hyperlink ref="K7" r:id="rId22" xr:uid="{B6C95035-11CA-2C42-8994-A18A634B95FE}"/>
    <hyperlink ref="K2" r:id="rId23" xr:uid="{5D6D8ADD-2EEB-5B46-9775-F08615A400CD}"/>
    <hyperlink ref="K9" r:id="rId24" xr:uid="{C1E40B3B-8C54-7B41-9ED6-4585AF943EBC}"/>
    <hyperlink ref="K10" r:id="rId25" xr:uid="{A7F704B4-2CE0-304C-ADFA-80AB1B6D0129}"/>
    <hyperlink ref="K14" r:id="rId26" xr:uid="{BBAC9FC1-2D3C-744B-B659-437B22883F64}"/>
    <hyperlink ref="K22" r:id="rId27" xr:uid="{5936EAD9-E704-A345-987F-410B8E9FB207}"/>
    <hyperlink ref="K24" r:id="rId28" xr:uid="{5A6E1055-C3D2-F04C-9752-4DEC734DD56F}"/>
    <hyperlink ref="K26" r:id="rId29" xr:uid="{13B62F9D-E73A-214E-9BCB-2AFCFE64CB80}"/>
    <hyperlink ref="K27" r:id="rId30" xr:uid="{D2523D41-06C4-DC4D-9DEA-1E1130B81EB3}"/>
    <hyperlink ref="K28" r:id="rId31" xr:uid="{D3DBC75D-9318-494E-B999-047FE36AD0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D131-AC88-2841-BA58-5847EC392F6F}">
  <dimension ref="A1:T61"/>
  <sheetViews>
    <sheetView zoomScale="89" workbookViewId="0">
      <selection activeCell="I23" sqref="I23"/>
    </sheetView>
  </sheetViews>
  <sheetFormatPr baseColWidth="10" defaultRowHeight="16" x14ac:dyDescent="0.2"/>
  <cols>
    <col min="1" max="1" width="37.5" style="3" bestFit="1" customWidth="1"/>
    <col min="2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18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10"/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10"/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10"/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10"/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24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6" t="s">
        <v>27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31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16" t="s">
        <v>131</v>
      </c>
      <c r="B14" s="16" t="s">
        <v>65</v>
      </c>
      <c r="C14" s="17"/>
      <c r="D14" s="17"/>
      <c r="E14" s="18" t="s">
        <v>92</v>
      </c>
      <c r="F14" s="19" t="s">
        <v>91</v>
      </c>
      <c r="G14" s="20" t="s">
        <v>66</v>
      </c>
      <c r="H14" s="20">
        <v>1</v>
      </c>
      <c r="I14" s="17" t="s">
        <v>90</v>
      </c>
      <c r="J14" s="17" t="s">
        <v>119</v>
      </c>
      <c r="K14" s="17"/>
      <c r="L14" s="21" t="s">
        <v>99</v>
      </c>
      <c r="M14" s="17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34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37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/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6"/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/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6"/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/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6"/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/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6"/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10"/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 s="10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9" r:id="rId1" xr:uid="{A0893086-121F-E545-BC1B-6F2366BDD7D7}"/>
    <hyperlink ref="L3" r:id="rId2" xr:uid="{C4A12976-9D92-8443-A5B0-1922C59FE745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FD3D782D-CF4C-2149-A0DD-F91FD043166D}"/>
    <hyperlink ref="L11" r:id="rId4" xr:uid="{14CB5B50-C764-3B43-B109-8290AD7DEB1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EEE2D69E-8279-A445-871F-A4648B68604F}"/>
    <hyperlink ref="L17" r:id="rId6" xr:uid="{2279EE14-2947-5946-9FF7-91E3D11103C8}"/>
    <hyperlink ref="L15" r:id="rId7" xr:uid="{B9F0BFA5-E9E6-9648-8124-2105CB3ED850}"/>
    <hyperlink ref="L4" r:id="rId8" xr:uid="{AAC8E7DC-CDF2-E34A-95C4-9A60AA46EC4E}"/>
    <hyperlink ref="L18" r:id="rId9" xr:uid="{13E8D75F-C6BC-804D-9F08-1C5ACA8DB223}"/>
    <hyperlink ref="L19" r:id="rId10" xr:uid="{30422080-E726-324F-8D0A-CD9A7FAFA291}"/>
    <hyperlink ref="L31" r:id="rId11" xr:uid="{771741E5-A585-0040-B2C6-6D8F7D179737}"/>
    <hyperlink ref="L32" r:id="rId12" xr:uid="{EFC39D7E-531E-2B4D-9896-66B7CA5AA96B}"/>
    <hyperlink ref="L13" r:id="rId13" xr:uid="{EAB065DE-45ED-6B4E-984C-C44E4FB76719}"/>
    <hyperlink ref="L14" r:id="rId14" xr:uid="{266E53C6-9CEA-7348-B12A-99FC0BA527FD}"/>
    <hyperlink ref="L37" r:id="rId15" xr:uid="{49058CC8-8509-9D45-843C-A3660FA26427}"/>
    <hyperlink ref="L38" r:id="rId16" xr:uid="{522CD392-A200-F04F-AC49-D21000092EF2}"/>
    <hyperlink ref="L35" r:id="rId17" xr:uid="{6C74C5FB-EC93-F84B-B8D8-00B410006870}"/>
    <hyperlink ref="L36" r:id="rId18" xr:uid="{F9D38837-DF7C-AD46-822D-3EAAFA5363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(using 2.54mm J2)</vt:lpstr>
      <vt:lpstr>Assembly (at Brown)</vt:lpstr>
      <vt:lpstr>What we have at Brown</vt:lpstr>
      <vt:lpstr>BOM (1mm - not 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2020-09-19T15:39:04Z</dcterms:modified>
</cp:coreProperties>
</file>