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lais.ch/Downloads/"/>
    </mc:Choice>
  </mc:AlternateContent>
  <xr:revisionPtr revIDLastSave="0" documentId="13_ncr:1_{3D50B11B-6DD2-514D-9EC0-C746A35ECAE5}" xr6:coauthVersionLast="47" xr6:coauthVersionMax="47" xr10:uidLastSave="{00000000-0000-0000-0000-000000000000}"/>
  <bookViews>
    <workbookView xWindow="0" yWindow="460" windowWidth="26880" windowHeight="16340" tabRatio="855" firstSheet="5" activeTab="6" xr2:uid="{00000000-000D-0000-FFFF-FFFF00000000}"/>
  </bookViews>
  <sheets>
    <sheet name="Fig. 1" sheetId="1" r:id="rId1"/>
    <sheet name="Fig. 2" sheetId="2" r:id="rId2"/>
    <sheet name="Fig. 3" sheetId="35" r:id="rId3"/>
    <sheet name="Fig. 4" sheetId="34" r:id="rId4"/>
    <sheet name="Fig. 5" sheetId="33" r:id="rId5"/>
    <sheet name="Fig. 6" sheetId="3" r:id="rId6"/>
    <sheet name="Fig. 7" sheetId="14" r:id="rId7"/>
    <sheet name="Sheet1" sheetId="36" r:id="rId8"/>
    <sheet name="Sheet3" sheetId="38" r:id="rId9"/>
    <sheet name="fig7_clean" sheetId="37" r:id="rId10"/>
    <sheet name="Supplementary Fig. 1" sheetId="4" r:id="rId11"/>
    <sheet name="Supplementary Fig. 2" sheetId="5" r:id="rId12"/>
    <sheet name="Supplementary Fig. 3" sheetId="6" r:id="rId13"/>
    <sheet name="Supplementary Fig. 4" sheetId="7" r:id="rId14"/>
    <sheet name="Supplementary Fig. 5" sheetId="8" r:id="rId15"/>
    <sheet name="Supplementary Fig. 6" sheetId="9" r:id="rId16"/>
    <sheet name="Supplementary Fig. 7" sheetId="10" r:id="rId17"/>
    <sheet name="Supplementary Fig. 8" sheetId="11" r:id="rId18"/>
    <sheet name="Supplementary Fig. 11" sheetId="12" r:id="rId19"/>
    <sheet name="Supplementary Fig. 12" sheetId="13" r:id="rId20"/>
    <sheet name="Supplementary Table 1" sheetId="15" r:id="rId21"/>
    <sheet name="Supplementary Table 2" sheetId="16" r:id="rId22"/>
    <sheet name="Supplementary Table 3" sheetId="17" r:id="rId23"/>
    <sheet name="Supplementary Table 4" sheetId="18" r:id="rId24"/>
    <sheet name="Supplementary Table 5" sheetId="19" r:id="rId25"/>
    <sheet name="Supplementary Table 6" sheetId="20" r:id="rId26"/>
    <sheet name="Supplementary Table 7" sheetId="23" r:id="rId27"/>
    <sheet name="Supplementary Table 8" sheetId="24" r:id="rId28"/>
    <sheet name="Supplementary Table 9" sheetId="25" r:id="rId29"/>
    <sheet name="Supplementary Table 10" sheetId="26" r:id="rId30"/>
    <sheet name="Supplementary Table 11" sheetId="27" r:id="rId31"/>
    <sheet name="Supplementary Table 12" sheetId="21" r:id="rId32"/>
    <sheet name="Supplementary Table 13" sheetId="22" r:id="rId33"/>
    <sheet name="Supplementary Table 14" sheetId="28" r:id="rId34"/>
    <sheet name="Supplementary Table 15" sheetId="29" r:id="rId35"/>
    <sheet name="Supplementary Table 16" sheetId="30" r:id="rId36"/>
    <sheet name="Supplementary Table 17" sheetId="31" r:id="rId37"/>
    <sheet name="Supplementary Table 18" sheetId="32" r:id="rId38"/>
  </sheets>
  <definedNames>
    <definedName name="solver_adj" localSheetId="8" hidden="1">Sheet3!$S$37:$T$37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itr" localSheetId="8" hidden="1">2147483647</definedName>
    <definedName name="solver_lhs1" localSheetId="8" hidden="1">Sheet3!$S$37</definedName>
    <definedName name="solver_lhs2" localSheetId="8" hidden="1">Sheet3!$S$37</definedName>
    <definedName name="solver_lhs3" localSheetId="8" hidden="1">Sheet3!$T$37</definedName>
    <definedName name="solver_lhs4" localSheetId="8" hidden="1">Sheet3!$T$37</definedName>
    <definedName name="solver_lin" localSheetId="8" hidden="1">2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4</definedName>
    <definedName name="solver_opt" localSheetId="8" hidden="1">Sheet3!$Q$37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3</definedName>
    <definedName name="solver_rel3" localSheetId="8" hidden="1">1</definedName>
    <definedName name="solver_rel4" localSheetId="8" hidden="1">3</definedName>
    <definedName name="solver_rhs1" localSheetId="8" hidden="1">5</definedName>
    <definedName name="solver_rhs2" localSheetId="8" hidden="1">0</definedName>
    <definedName name="solver_rhs3" localSheetId="8" hidden="1">10</definedName>
    <definedName name="solver_rhs4" localSheetId="8" hidden="1">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0</definedName>
    <definedName name="solver_ver" localSheetId="8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3" i="36" l="1"/>
  <c r="CF4" i="36"/>
  <c r="CF5" i="36"/>
  <c r="CF6" i="36"/>
  <c r="CF7" i="36"/>
  <c r="CF8" i="36"/>
  <c r="CF9" i="36"/>
  <c r="CF10" i="36"/>
  <c r="CF11" i="36"/>
  <c r="CF12" i="36"/>
  <c r="CF13" i="36"/>
  <c r="CF14" i="36"/>
  <c r="CF15" i="36"/>
  <c r="CF16" i="36"/>
  <c r="CF17" i="36"/>
  <c r="CF18" i="36"/>
  <c r="CF19" i="36"/>
  <c r="CF20" i="36"/>
  <c r="CF21" i="36"/>
  <c r="CF22" i="36"/>
  <c r="CF2" i="36"/>
  <c r="CG3" i="36"/>
  <c r="CG4" i="36"/>
  <c r="CG5" i="36"/>
  <c r="CG6" i="36"/>
  <c r="CG7" i="36"/>
  <c r="CG8" i="36"/>
  <c r="CG9" i="36"/>
  <c r="CG10" i="36"/>
  <c r="CG11" i="36"/>
  <c r="CG12" i="36"/>
  <c r="CG13" i="36"/>
  <c r="CG14" i="36"/>
  <c r="CG15" i="36"/>
  <c r="CG16" i="36"/>
  <c r="CG17" i="36"/>
  <c r="CG18" i="36"/>
  <c r="CG19" i="36"/>
  <c r="CG20" i="36"/>
  <c r="CG21" i="36"/>
  <c r="CG22" i="36"/>
  <c r="CG1" i="36"/>
  <c r="CG2" i="36"/>
  <c r="BT2" i="36"/>
  <c r="I41" i="38"/>
  <c r="I42" i="38"/>
  <c r="K3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J62" i="38"/>
  <c r="H41" i="38"/>
  <c r="C43" i="38"/>
  <c r="BW3" i="14"/>
  <c r="A41" i="38" s="1"/>
  <c r="B66" i="38"/>
  <c r="C66" i="38"/>
  <c r="B67" i="38"/>
  <c r="C67" i="38"/>
  <c r="B68" i="38"/>
  <c r="C68" i="38"/>
  <c r="B69" i="38"/>
  <c r="C69" i="38"/>
  <c r="B70" i="38"/>
  <c r="C70" i="38"/>
  <c r="B71" i="38"/>
  <c r="C71" i="38"/>
  <c r="B72" i="38"/>
  <c r="C72" i="38"/>
  <c r="B73" i="38"/>
  <c r="C73" i="38"/>
  <c r="B41" i="38"/>
  <c r="J41" i="38" s="1"/>
  <c r="C41" i="38"/>
  <c r="B42" i="38"/>
  <c r="J42" i="38" s="1"/>
  <c r="C42" i="38"/>
  <c r="B43" i="38"/>
  <c r="J43" i="38" s="1"/>
  <c r="B44" i="38"/>
  <c r="J44" i="38" s="1"/>
  <c r="C44" i="38"/>
  <c r="B45" i="38"/>
  <c r="J45" i="38" s="1"/>
  <c r="C45" i="38"/>
  <c r="B46" i="38"/>
  <c r="J46" i="38" s="1"/>
  <c r="C46" i="38"/>
  <c r="B47" i="38"/>
  <c r="J47" i="38" s="1"/>
  <c r="C47" i="38"/>
  <c r="B48" i="38"/>
  <c r="J48" i="38" s="1"/>
  <c r="C48" i="38"/>
  <c r="B49" i="38"/>
  <c r="J49" i="38" s="1"/>
  <c r="C49" i="38"/>
  <c r="B50" i="38"/>
  <c r="C50" i="38"/>
  <c r="B51" i="38"/>
  <c r="C51" i="38"/>
  <c r="B52" i="38"/>
  <c r="C52" i="38"/>
  <c r="B53" i="38"/>
  <c r="C53" i="38"/>
  <c r="B54" i="38"/>
  <c r="J54" i="38" s="1"/>
  <c r="C54" i="38"/>
  <c r="B55" i="38"/>
  <c r="C55" i="38"/>
  <c r="B56" i="38"/>
  <c r="C56" i="38"/>
  <c r="B57" i="38"/>
  <c r="C57" i="38"/>
  <c r="B58" i="38"/>
  <c r="J58" i="38" s="1"/>
  <c r="C58" i="38"/>
  <c r="B59" i="38"/>
  <c r="J59" i="38" s="1"/>
  <c r="C59" i="38"/>
  <c r="B60" i="38"/>
  <c r="C60" i="38"/>
  <c r="B61" i="38"/>
  <c r="C61" i="38"/>
  <c r="B62" i="38"/>
  <c r="C62" i="38"/>
  <c r="B63" i="38"/>
  <c r="J63" i="38" s="1"/>
  <c r="K41" i="38" s="1"/>
  <c r="C63" i="38"/>
  <c r="B64" i="38"/>
  <c r="J64" i="38" s="1"/>
  <c r="C64" i="38"/>
  <c r="B65" i="38"/>
  <c r="J65" i="38" s="1"/>
  <c r="C65" i="38"/>
  <c r="B40" i="38"/>
  <c r="C40" i="38"/>
  <c r="A40" i="38"/>
  <c r="BW4" i="14"/>
  <c r="A42" i="38" s="1"/>
  <c r="BW5" i="14"/>
  <c r="A43" i="38" s="1"/>
  <c r="BW6" i="14"/>
  <c r="A44" i="38" s="1"/>
  <c r="BW7" i="14"/>
  <c r="A45" i="38" s="1"/>
  <c r="BW8" i="14"/>
  <c r="A46" i="38" s="1"/>
  <c r="BW9" i="14"/>
  <c r="A47" i="38" s="1"/>
  <c r="BW10" i="14"/>
  <c r="A48" i="38" s="1"/>
  <c r="BW11" i="14"/>
  <c r="A49" i="38" s="1"/>
  <c r="BW12" i="14"/>
  <c r="A50" i="38" s="1"/>
  <c r="BW13" i="14"/>
  <c r="A51" i="38" s="1"/>
  <c r="BW14" i="14"/>
  <c r="A52" i="38" s="1"/>
  <c r="BW15" i="14"/>
  <c r="A53" i="38" s="1"/>
  <c r="BW16" i="14"/>
  <c r="A54" i="38" s="1"/>
  <c r="BW17" i="14"/>
  <c r="A55" i="38" s="1"/>
  <c r="BW18" i="14"/>
  <c r="A56" i="38" s="1"/>
  <c r="BW19" i="14"/>
  <c r="A57" i="38" s="1"/>
  <c r="BW20" i="14"/>
  <c r="A58" i="38" s="1"/>
  <c r="BW21" i="14"/>
  <c r="A59" i="38" s="1"/>
  <c r="BW22" i="14"/>
  <c r="A60" i="38" s="1"/>
  <c r="BW23" i="14"/>
  <c r="A61" i="38" s="1"/>
  <c r="BW24" i="14"/>
  <c r="A62" i="38" s="1"/>
  <c r="BW25" i="14"/>
  <c r="A63" i="38" s="1"/>
  <c r="BW26" i="14"/>
  <c r="A64" i="38" s="1"/>
  <c r="BW27" i="14"/>
  <c r="A65" i="38" s="1"/>
  <c r="BW28" i="14"/>
  <c r="A66" i="38" s="1"/>
  <c r="BW29" i="14"/>
  <c r="A67" i="38" s="1"/>
  <c r="BW30" i="14"/>
  <c r="A68" i="38" s="1"/>
  <c r="BW31" i="14"/>
  <c r="A69" i="38" s="1"/>
  <c r="BW32" i="14"/>
  <c r="A70" i="38" s="1"/>
  <c r="BW33" i="14"/>
  <c r="A71" i="38" s="1"/>
  <c r="BW34" i="14"/>
  <c r="A72" i="38" s="1"/>
  <c r="BW35" i="14"/>
  <c r="A73" i="38" s="1"/>
  <c r="R37" i="38"/>
  <c r="J6" i="38" s="1"/>
  <c r="K6" i="38" s="1"/>
  <c r="J5" i="38"/>
  <c r="K5" i="38" s="1"/>
  <c r="A2" i="38"/>
  <c r="B2" i="38"/>
  <c r="C2" i="38"/>
  <c r="A3" i="38"/>
  <c r="B3" i="38"/>
  <c r="L3" i="38" s="1"/>
  <c r="C3" i="38"/>
  <c r="O3" i="38" s="1"/>
  <c r="A4" i="38"/>
  <c r="B4" i="38"/>
  <c r="C4" i="38"/>
  <c r="A5" i="38"/>
  <c r="B5" i="38"/>
  <c r="C5" i="38"/>
  <c r="A6" i="38"/>
  <c r="B6" i="38"/>
  <c r="C6" i="38"/>
  <c r="O6" i="38" s="1"/>
  <c r="A7" i="38"/>
  <c r="B7" i="38"/>
  <c r="C7" i="38"/>
  <c r="A8" i="38"/>
  <c r="B8" i="38"/>
  <c r="C8" i="38"/>
  <c r="A9" i="38"/>
  <c r="B9" i="38"/>
  <c r="C9" i="38"/>
  <c r="A10" i="38"/>
  <c r="B10" i="38"/>
  <c r="C10" i="38"/>
  <c r="A11" i="38"/>
  <c r="B11" i="38"/>
  <c r="C11" i="38"/>
  <c r="A12" i="38"/>
  <c r="B12" i="38"/>
  <c r="C12" i="38"/>
  <c r="A13" i="38"/>
  <c r="B13" i="38"/>
  <c r="C13" i="38"/>
  <c r="A14" i="38"/>
  <c r="B14" i="38"/>
  <c r="C14" i="38"/>
  <c r="A15" i="38"/>
  <c r="B15" i="38"/>
  <c r="C15" i="38"/>
  <c r="A16" i="38"/>
  <c r="B16" i="38"/>
  <c r="C16" i="38"/>
  <c r="A17" i="38"/>
  <c r="B17" i="38"/>
  <c r="C17" i="38"/>
  <c r="A18" i="38"/>
  <c r="B18" i="38"/>
  <c r="C18" i="38"/>
  <c r="A19" i="38"/>
  <c r="B19" i="38"/>
  <c r="C19" i="38"/>
  <c r="O19" i="38" s="1"/>
  <c r="A20" i="38"/>
  <c r="B20" i="38"/>
  <c r="C20" i="38"/>
  <c r="A21" i="38"/>
  <c r="B21" i="38"/>
  <c r="C21" i="38"/>
  <c r="A22" i="38"/>
  <c r="B22" i="38"/>
  <c r="C22" i="38"/>
  <c r="O22" i="38" s="1"/>
  <c r="A23" i="38"/>
  <c r="B23" i="38"/>
  <c r="C23" i="38"/>
  <c r="A24" i="38"/>
  <c r="B24" i="38"/>
  <c r="C24" i="38"/>
  <c r="O24" i="38" s="1"/>
  <c r="A25" i="38"/>
  <c r="B25" i="38"/>
  <c r="C25" i="38"/>
  <c r="O25" i="38" s="1"/>
  <c r="A26" i="38"/>
  <c r="B26" i="38"/>
  <c r="C26" i="38"/>
  <c r="A27" i="38"/>
  <c r="B27" i="38"/>
  <c r="C27" i="38"/>
  <c r="O27" i="38" s="1"/>
  <c r="A28" i="38"/>
  <c r="B28" i="38"/>
  <c r="C28" i="38"/>
  <c r="A29" i="38"/>
  <c r="B29" i="38"/>
  <c r="C29" i="38"/>
  <c r="A30" i="38"/>
  <c r="B30" i="38"/>
  <c r="C30" i="38"/>
  <c r="A31" i="38"/>
  <c r="B31" i="38"/>
  <c r="C31" i="38"/>
  <c r="A32" i="38"/>
  <c r="B32" i="38"/>
  <c r="C32" i="38"/>
  <c r="A33" i="38"/>
  <c r="B33" i="38"/>
  <c r="C33" i="38"/>
  <c r="A34" i="38"/>
  <c r="B34" i="38"/>
  <c r="C34" i="38"/>
  <c r="A35" i="38"/>
  <c r="B35" i="38"/>
  <c r="C35" i="38"/>
  <c r="A36" i="38"/>
  <c r="B36" i="38"/>
  <c r="C36" i="38"/>
  <c r="B1" i="38"/>
  <c r="C1" i="38"/>
  <c r="A1" i="38"/>
  <c r="CE3" i="36"/>
  <c r="CE4" i="36"/>
  <c r="CE5" i="36"/>
  <c r="CE6" i="36"/>
  <c r="CE7" i="36"/>
  <c r="CE8" i="36"/>
  <c r="CE9" i="36"/>
  <c r="CE10" i="36"/>
  <c r="CE11" i="36"/>
  <c r="CE12" i="36"/>
  <c r="CE13" i="36"/>
  <c r="CE14" i="36"/>
  <c r="CE15" i="36"/>
  <c r="CE16" i="36"/>
  <c r="CE17" i="36"/>
  <c r="CE18" i="36"/>
  <c r="CE19" i="36"/>
  <c r="CE20" i="36"/>
  <c r="CE21" i="36"/>
  <c r="CE22" i="36"/>
  <c r="CE2" i="36"/>
  <c r="CO22" i="36"/>
  <c r="CN22" i="36"/>
  <c r="CO21" i="36"/>
  <c r="CN21" i="36"/>
  <c r="CO20" i="36"/>
  <c r="CN20" i="36"/>
  <c r="CO19" i="36"/>
  <c r="CN19" i="36"/>
  <c r="CO18" i="36"/>
  <c r="CN18" i="36"/>
  <c r="CO17" i="36"/>
  <c r="CN17" i="36"/>
  <c r="CO16" i="36"/>
  <c r="CN16" i="36"/>
  <c r="CO15" i="36"/>
  <c r="CN15" i="36"/>
  <c r="CO14" i="36"/>
  <c r="CN14" i="36"/>
  <c r="CO13" i="36"/>
  <c r="CN13" i="36"/>
  <c r="CO12" i="36"/>
  <c r="CN12" i="36"/>
  <c r="CO11" i="36"/>
  <c r="CN11" i="36"/>
  <c r="CO10" i="36"/>
  <c r="CN10" i="36"/>
  <c r="CO9" i="36"/>
  <c r="CN9" i="36"/>
  <c r="CO8" i="36"/>
  <c r="CN8" i="36"/>
  <c r="CO7" i="36"/>
  <c r="CN7" i="36"/>
  <c r="CO6" i="36"/>
  <c r="CN6" i="36"/>
  <c r="CO5" i="36"/>
  <c r="CN5" i="36"/>
  <c r="CO4" i="36"/>
  <c r="CN4" i="36"/>
  <c r="CO3" i="36"/>
  <c r="CN3" i="36"/>
  <c r="CO2" i="36"/>
  <c r="CN2" i="36"/>
  <c r="CF1" i="36"/>
  <c r="CE1" i="36"/>
  <c r="S2" i="36"/>
  <c r="I2" i="36"/>
  <c r="BU2" i="36"/>
  <c r="BM3" i="36"/>
  <c r="BM4" i="36"/>
  <c r="BM5" i="36"/>
  <c r="BM6" i="36"/>
  <c r="BM7" i="36"/>
  <c r="BM8" i="36"/>
  <c r="BM9" i="36"/>
  <c r="BM10" i="36"/>
  <c r="BM11" i="36"/>
  <c r="BM12" i="36"/>
  <c r="BM13" i="36"/>
  <c r="BM14" i="36"/>
  <c r="BM15" i="36"/>
  <c r="BM16" i="36"/>
  <c r="BM17" i="36"/>
  <c r="BM18" i="36"/>
  <c r="BM19" i="36"/>
  <c r="BM20" i="36"/>
  <c r="BM21" i="36"/>
  <c r="BM22" i="36"/>
  <c r="BL3" i="36"/>
  <c r="BL4" i="36"/>
  <c r="BL5" i="36"/>
  <c r="BL6" i="36"/>
  <c r="BL7" i="36"/>
  <c r="BL8" i="36"/>
  <c r="BL9" i="36"/>
  <c r="BL10" i="36"/>
  <c r="BL11" i="36"/>
  <c r="BL12" i="36"/>
  <c r="BL13" i="36"/>
  <c r="BL14" i="36"/>
  <c r="BL15" i="36"/>
  <c r="BL16" i="36"/>
  <c r="BL17" i="36"/>
  <c r="BL18" i="36"/>
  <c r="BL19" i="36"/>
  <c r="BL20" i="36"/>
  <c r="BL21" i="36"/>
  <c r="BL22" i="36"/>
  <c r="BM2" i="36"/>
  <c r="BL2" i="36"/>
  <c r="BM1" i="36"/>
  <c r="BL1" i="36"/>
  <c r="BK2" i="36"/>
  <c r="BK3" i="36"/>
  <c r="BK4" i="36"/>
  <c r="BK5" i="36"/>
  <c r="BK6" i="36"/>
  <c r="BK7" i="36"/>
  <c r="BK8" i="36"/>
  <c r="BK9" i="36"/>
  <c r="BK10" i="36"/>
  <c r="BK11" i="36"/>
  <c r="BK12" i="36"/>
  <c r="BK13" i="36"/>
  <c r="BK14" i="36"/>
  <c r="BK15" i="36"/>
  <c r="BK16" i="36"/>
  <c r="BK17" i="36"/>
  <c r="BK18" i="36"/>
  <c r="BK19" i="36"/>
  <c r="BK20" i="36"/>
  <c r="BK21" i="36"/>
  <c r="BK22" i="36"/>
  <c r="BK1" i="36"/>
  <c r="BT3" i="36"/>
  <c r="BU3" i="36"/>
  <c r="BT4" i="36"/>
  <c r="BU4" i="36"/>
  <c r="BT5" i="36"/>
  <c r="BU5" i="36"/>
  <c r="BT6" i="36"/>
  <c r="BU6" i="36"/>
  <c r="BT7" i="36"/>
  <c r="BU7" i="36"/>
  <c r="BT8" i="36"/>
  <c r="BU8" i="36"/>
  <c r="BT9" i="36"/>
  <c r="BU9" i="36"/>
  <c r="BT10" i="36"/>
  <c r="BU10" i="36"/>
  <c r="BT11" i="36"/>
  <c r="BU11" i="36"/>
  <c r="BT12" i="36"/>
  <c r="BU12" i="36"/>
  <c r="BT13" i="36"/>
  <c r="BU13" i="36"/>
  <c r="BT14" i="36"/>
  <c r="BU14" i="36"/>
  <c r="BT15" i="36"/>
  <c r="BU15" i="36"/>
  <c r="BT16" i="36"/>
  <c r="BU16" i="36"/>
  <c r="BT17" i="36"/>
  <c r="BU17" i="36"/>
  <c r="BT18" i="36"/>
  <c r="BU18" i="36"/>
  <c r="BT19" i="36"/>
  <c r="BU19" i="36"/>
  <c r="BT20" i="36"/>
  <c r="BU20" i="36"/>
  <c r="BT21" i="36"/>
  <c r="BU21" i="36"/>
  <c r="BT22" i="36"/>
  <c r="BU22" i="36"/>
  <c r="BD2" i="36"/>
  <c r="BC2" i="36"/>
  <c r="BD3" i="36"/>
  <c r="BD4" i="36"/>
  <c r="BD5" i="36"/>
  <c r="BD6" i="36"/>
  <c r="BD7" i="36"/>
  <c r="BD8" i="36"/>
  <c r="BD9" i="36"/>
  <c r="BD10" i="36"/>
  <c r="BD11" i="36"/>
  <c r="BD12" i="36"/>
  <c r="BD13" i="36"/>
  <c r="BD14" i="36"/>
  <c r="BD15" i="36"/>
  <c r="BD16" i="36"/>
  <c r="BD17" i="36"/>
  <c r="BD18" i="36"/>
  <c r="BD19" i="36"/>
  <c r="BD20" i="36"/>
  <c r="BD21" i="36"/>
  <c r="BD22" i="36"/>
  <c r="BC3" i="36"/>
  <c r="BC4" i="36"/>
  <c r="BC5" i="36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AT3" i="36"/>
  <c r="AT4" i="36"/>
  <c r="AT5" i="36"/>
  <c r="AT6" i="36"/>
  <c r="AT7" i="36"/>
  <c r="AT8" i="36"/>
  <c r="AT9" i="36"/>
  <c r="AT10" i="36"/>
  <c r="AT11" i="36"/>
  <c r="AT12" i="36"/>
  <c r="AT13" i="36"/>
  <c r="AT14" i="36"/>
  <c r="AT15" i="36"/>
  <c r="AT16" i="36"/>
  <c r="AT17" i="36"/>
  <c r="AT18" i="36"/>
  <c r="AT19" i="36"/>
  <c r="AT20" i="36"/>
  <c r="AT21" i="36"/>
  <c r="AT22" i="36"/>
  <c r="AT2" i="36"/>
  <c r="AV3" i="36"/>
  <c r="AV4" i="36"/>
  <c r="AV5" i="36"/>
  <c r="AV6" i="36"/>
  <c r="AV7" i="36"/>
  <c r="AV8" i="36"/>
  <c r="AV9" i="36"/>
  <c r="AV10" i="36"/>
  <c r="AV11" i="36"/>
  <c r="AV12" i="36"/>
  <c r="AV13" i="36"/>
  <c r="AV14" i="36"/>
  <c r="AV15" i="36"/>
  <c r="AV16" i="36"/>
  <c r="AV17" i="36"/>
  <c r="AV18" i="36"/>
  <c r="AV19" i="36"/>
  <c r="AV20" i="36"/>
  <c r="AV21" i="36"/>
  <c r="AV22" i="36"/>
  <c r="AV2" i="36"/>
  <c r="AU3" i="36"/>
  <c r="AU4" i="36"/>
  <c r="AU5" i="36"/>
  <c r="AU6" i="36"/>
  <c r="AU7" i="36"/>
  <c r="AU8" i="36"/>
  <c r="AU9" i="36"/>
  <c r="AU10" i="36"/>
  <c r="AU11" i="36"/>
  <c r="AU12" i="36"/>
  <c r="AU13" i="36"/>
  <c r="AU14" i="36"/>
  <c r="AU15" i="36"/>
  <c r="AU16" i="36"/>
  <c r="AU17" i="36"/>
  <c r="AU18" i="36"/>
  <c r="AU19" i="36"/>
  <c r="AU20" i="36"/>
  <c r="AU21" i="36"/>
  <c r="AU22" i="36"/>
  <c r="AU2" i="36"/>
  <c r="AV1" i="36"/>
  <c r="AU1" i="36"/>
  <c r="C1" i="37"/>
  <c r="AT1" i="36"/>
  <c r="Q317" i="37"/>
  <c r="R317" i="37"/>
  <c r="S317" i="37"/>
  <c r="T317" i="37"/>
  <c r="U317" i="37"/>
  <c r="Q318" i="37"/>
  <c r="R318" i="37"/>
  <c r="S318" i="37"/>
  <c r="T318" i="37"/>
  <c r="U318" i="37"/>
  <c r="Q319" i="37"/>
  <c r="R319" i="37"/>
  <c r="S319" i="37"/>
  <c r="T319" i="37"/>
  <c r="U319" i="37"/>
  <c r="Q320" i="37"/>
  <c r="R320" i="37"/>
  <c r="S320" i="37"/>
  <c r="T320" i="37"/>
  <c r="U320" i="37"/>
  <c r="Q321" i="37"/>
  <c r="R321" i="37"/>
  <c r="S321" i="37"/>
  <c r="T321" i="37"/>
  <c r="U321" i="37"/>
  <c r="Q322" i="37"/>
  <c r="R322" i="37"/>
  <c r="S322" i="37"/>
  <c r="T322" i="37"/>
  <c r="U322" i="37"/>
  <c r="Q323" i="37"/>
  <c r="R323" i="37"/>
  <c r="S323" i="37"/>
  <c r="T323" i="37"/>
  <c r="U323" i="37"/>
  <c r="Q324" i="37"/>
  <c r="R324" i="37"/>
  <c r="S324" i="37"/>
  <c r="T324" i="37"/>
  <c r="U324" i="37"/>
  <c r="Q325" i="37"/>
  <c r="R325" i="37"/>
  <c r="S325" i="37"/>
  <c r="T325" i="37"/>
  <c r="U325" i="37"/>
  <c r="Q326" i="37"/>
  <c r="R326" i="37"/>
  <c r="S326" i="37"/>
  <c r="T326" i="37"/>
  <c r="U326" i="37"/>
  <c r="Q327" i="37"/>
  <c r="R327" i="37"/>
  <c r="S327" i="37"/>
  <c r="T327" i="37"/>
  <c r="U327" i="37"/>
  <c r="Q328" i="37"/>
  <c r="R328" i="37"/>
  <c r="S328" i="37"/>
  <c r="T328" i="37"/>
  <c r="U328" i="37"/>
  <c r="Q329" i="37"/>
  <c r="R329" i="37"/>
  <c r="S329" i="37"/>
  <c r="T329" i="37"/>
  <c r="U329" i="37"/>
  <c r="Q330" i="37"/>
  <c r="R330" i="37"/>
  <c r="S330" i="37"/>
  <c r="T330" i="37"/>
  <c r="U330" i="37"/>
  <c r="Q331" i="37"/>
  <c r="R331" i="37"/>
  <c r="S331" i="37"/>
  <c r="T331" i="37"/>
  <c r="U331" i="37"/>
  <c r="Q332" i="37"/>
  <c r="R332" i="37"/>
  <c r="S332" i="37"/>
  <c r="T332" i="37"/>
  <c r="U332" i="37"/>
  <c r="Q298" i="37"/>
  <c r="R298" i="37"/>
  <c r="S298" i="37"/>
  <c r="T298" i="37"/>
  <c r="U298" i="37"/>
  <c r="CK298" i="37"/>
  <c r="CL298" i="37"/>
  <c r="CM298" i="37"/>
  <c r="CN298" i="37"/>
  <c r="CO298" i="37"/>
  <c r="Q299" i="37"/>
  <c r="R299" i="37"/>
  <c r="S299" i="37"/>
  <c r="T299" i="37"/>
  <c r="U299" i="37"/>
  <c r="CK299" i="37"/>
  <c r="CL299" i="37"/>
  <c r="CM299" i="37"/>
  <c r="CN299" i="37"/>
  <c r="CO299" i="37"/>
  <c r="Q300" i="37"/>
  <c r="R300" i="37"/>
  <c r="S300" i="37"/>
  <c r="T300" i="37"/>
  <c r="U300" i="37"/>
  <c r="CK300" i="37"/>
  <c r="CL300" i="37"/>
  <c r="CM300" i="37"/>
  <c r="CN300" i="37"/>
  <c r="CO300" i="37"/>
  <c r="Q301" i="37"/>
  <c r="R301" i="37"/>
  <c r="S301" i="37"/>
  <c r="T301" i="37"/>
  <c r="U301" i="37"/>
  <c r="CK301" i="37"/>
  <c r="CL301" i="37"/>
  <c r="CM301" i="37"/>
  <c r="CN301" i="37"/>
  <c r="CO301" i="37"/>
  <c r="Q302" i="37"/>
  <c r="R302" i="37"/>
  <c r="S302" i="37"/>
  <c r="T302" i="37"/>
  <c r="U302" i="37"/>
  <c r="CK302" i="37"/>
  <c r="CL302" i="37"/>
  <c r="CM302" i="37"/>
  <c r="CN302" i="37"/>
  <c r="CO302" i="37"/>
  <c r="Q303" i="37"/>
  <c r="R303" i="37"/>
  <c r="S303" i="37"/>
  <c r="T303" i="37"/>
  <c r="U303" i="37"/>
  <c r="CK303" i="37"/>
  <c r="CL303" i="37"/>
  <c r="CM303" i="37"/>
  <c r="CN303" i="37"/>
  <c r="CO303" i="37"/>
  <c r="Q304" i="37"/>
  <c r="R304" i="37"/>
  <c r="S304" i="37"/>
  <c r="T304" i="37"/>
  <c r="U304" i="37"/>
  <c r="CK304" i="37"/>
  <c r="CL304" i="37"/>
  <c r="CM304" i="37"/>
  <c r="CN304" i="37"/>
  <c r="CO304" i="37"/>
  <c r="Q305" i="37"/>
  <c r="R305" i="37"/>
  <c r="S305" i="37"/>
  <c r="T305" i="37"/>
  <c r="U305" i="37"/>
  <c r="CK305" i="37"/>
  <c r="CL305" i="37"/>
  <c r="CM305" i="37"/>
  <c r="CN305" i="37"/>
  <c r="CO305" i="37"/>
  <c r="Q306" i="37"/>
  <c r="R306" i="37"/>
  <c r="S306" i="37"/>
  <c r="T306" i="37"/>
  <c r="U306" i="37"/>
  <c r="CK306" i="37"/>
  <c r="CL306" i="37"/>
  <c r="CM306" i="37"/>
  <c r="CN306" i="37"/>
  <c r="CO306" i="37"/>
  <c r="Q307" i="37"/>
  <c r="R307" i="37"/>
  <c r="S307" i="37"/>
  <c r="T307" i="37"/>
  <c r="U307" i="37"/>
  <c r="CK307" i="37"/>
  <c r="CL307" i="37"/>
  <c r="CM307" i="37"/>
  <c r="CN307" i="37"/>
  <c r="CO307" i="37"/>
  <c r="Q308" i="37"/>
  <c r="R308" i="37"/>
  <c r="S308" i="37"/>
  <c r="T308" i="37"/>
  <c r="U308" i="37"/>
  <c r="CK308" i="37"/>
  <c r="CL308" i="37"/>
  <c r="CM308" i="37"/>
  <c r="CN308" i="37"/>
  <c r="CO308" i="37"/>
  <c r="Q309" i="37"/>
  <c r="R309" i="37"/>
  <c r="S309" i="37"/>
  <c r="T309" i="37"/>
  <c r="U309" i="37"/>
  <c r="Q310" i="37"/>
  <c r="R310" i="37"/>
  <c r="S310" i="37"/>
  <c r="T310" i="37"/>
  <c r="U310" i="37"/>
  <c r="Q311" i="37"/>
  <c r="R311" i="37"/>
  <c r="S311" i="37"/>
  <c r="T311" i="37"/>
  <c r="U311" i="37"/>
  <c r="Q312" i="37"/>
  <c r="R312" i="37"/>
  <c r="S312" i="37"/>
  <c r="T312" i="37"/>
  <c r="U312" i="37"/>
  <c r="Q313" i="37"/>
  <c r="R313" i="37"/>
  <c r="S313" i="37"/>
  <c r="T313" i="37"/>
  <c r="U313" i="37"/>
  <c r="Q314" i="37"/>
  <c r="R314" i="37"/>
  <c r="S314" i="37"/>
  <c r="T314" i="37"/>
  <c r="U314" i="37"/>
  <c r="Q315" i="37"/>
  <c r="R315" i="37"/>
  <c r="S315" i="37"/>
  <c r="T315" i="37"/>
  <c r="U315" i="37"/>
  <c r="Q316" i="37"/>
  <c r="R316" i="37"/>
  <c r="S316" i="37"/>
  <c r="T316" i="37"/>
  <c r="U316" i="37"/>
  <c r="Q280" i="37"/>
  <c r="R280" i="37"/>
  <c r="S280" i="37"/>
  <c r="T280" i="37"/>
  <c r="U280" i="37"/>
  <c r="CK280" i="37"/>
  <c r="CL280" i="37"/>
  <c r="CM280" i="37"/>
  <c r="CN280" i="37"/>
  <c r="CO280" i="37"/>
  <c r="Q281" i="37"/>
  <c r="R281" i="37"/>
  <c r="S281" i="37"/>
  <c r="T281" i="37"/>
  <c r="U281" i="37"/>
  <c r="CK281" i="37"/>
  <c r="CL281" i="37"/>
  <c r="CM281" i="37"/>
  <c r="CN281" i="37"/>
  <c r="CO281" i="37"/>
  <c r="Q282" i="37"/>
  <c r="R282" i="37"/>
  <c r="S282" i="37"/>
  <c r="T282" i="37"/>
  <c r="U282" i="37"/>
  <c r="CK282" i="37"/>
  <c r="CL282" i="37"/>
  <c r="CM282" i="37"/>
  <c r="CN282" i="37"/>
  <c r="CO282" i="37"/>
  <c r="Q283" i="37"/>
  <c r="R283" i="37"/>
  <c r="S283" i="37"/>
  <c r="T283" i="37"/>
  <c r="U283" i="37"/>
  <c r="CK283" i="37"/>
  <c r="CL283" i="37"/>
  <c r="CM283" i="37"/>
  <c r="CN283" i="37"/>
  <c r="CO283" i="37"/>
  <c r="Q284" i="37"/>
  <c r="R284" i="37"/>
  <c r="S284" i="37"/>
  <c r="T284" i="37"/>
  <c r="U284" i="37"/>
  <c r="CK284" i="37"/>
  <c r="CL284" i="37"/>
  <c r="CM284" i="37"/>
  <c r="CN284" i="37"/>
  <c r="CO284" i="37"/>
  <c r="Q285" i="37"/>
  <c r="R285" i="37"/>
  <c r="S285" i="37"/>
  <c r="T285" i="37"/>
  <c r="U285" i="37"/>
  <c r="CK285" i="37"/>
  <c r="CL285" i="37"/>
  <c r="CM285" i="37"/>
  <c r="CN285" i="37"/>
  <c r="CO285" i="37"/>
  <c r="Q286" i="37"/>
  <c r="R286" i="37"/>
  <c r="S286" i="37"/>
  <c r="T286" i="37"/>
  <c r="U286" i="37"/>
  <c r="CK286" i="37"/>
  <c r="CL286" i="37"/>
  <c r="CM286" i="37"/>
  <c r="CN286" i="37"/>
  <c r="CO286" i="37"/>
  <c r="Q287" i="37"/>
  <c r="R287" i="37"/>
  <c r="S287" i="37"/>
  <c r="T287" i="37"/>
  <c r="U287" i="37"/>
  <c r="CK287" i="37"/>
  <c r="CL287" i="37"/>
  <c r="CM287" i="37"/>
  <c r="CN287" i="37"/>
  <c r="CO287" i="37"/>
  <c r="Q288" i="37"/>
  <c r="R288" i="37"/>
  <c r="S288" i="37"/>
  <c r="T288" i="37"/>
  <c r="U288" i="37"/>
  <c r="CK288" i="37"/>
  <c r="CL288" i="37"/>
  <c r="CM288" i="37"/>
  <c r="CN288" i="37"/>
  <c r="CO288" i="37"/>
  <c r="Q289" i="37"/>
  <c r="R289" i="37"/>
  <c r="S289" i="37"/>
  <c r="T289" i="37"/>
  <c r="U289" i="37"/>
  <c r="CK289" i="37"/>
  <c r="CL289" i="37"/>
  <c r="CM289" i="37"/>
  <c r="CN289" i="37"/>
  <c r="CO289" i="37"/>
  <c r="Q290" i="37"/>
  <c r="R290" i="37"/>
  <c r="S290" i="37"/>
  <c r="T290" i="37"/>
  <c r="U290" i="37"/>
  <c r="CK290" i="37"/>
  <c r="CL290" i="37"/>
  <c r="CM290" i="37"/>
  <c r="CN290" i="37"/>
  <c r="CO290" i="37"/>
  <c r="Q291" i="37"/>
  <c r="R291" i="37"/>
  <c r="S291" i="37"/>
  <c r="T291" i="37"/>
  <c r="U291" i="37"/>
  <c r="CK291" i="37"/>
  <c r="CL291" i="37"/>
  <c r="CM291" i="37"/>
  <c r="CN291" i="37"/>
  <c r="CO291" i="37"/>
  <c r="Q292" i="37"/>
  <c r="R292" i="37"/>
  <c r="S292" i="37"/>
  <c r="T292" i="37"/>
  <c r="U292" i="37"/>
  <c r="CK292" i="37"/>
  <c r="CL292" i="37"/>
  <c r="CM292" i="37"/>
  <c r="CN292" i="37"/>
  <c r="CO292" i="37"/>
  <c r="Q293" i="37"/>
  <c r="R293" i="37"/>
  <c r="S293" i="37"/>
  <c r="T293" i="37"/>
  <c r="U293" i="37"/>
  <c r="CK293" i="37"/>
  <c r="CL293" i="37"/>
  <c r="CM293" i="37"/>
  <c r="CN293" i="37"/>
  <c r="CO293" i="37"/>
  <c r="Q294" i="37"/>
  <c r="R294" i="37"/>
  <c r="S294" i="37"/>
  <c r="T294" i="37"/>
  <c r="U294" i="37"/>
  <c r="CK294" i="37"/>
  <c r="CL294" i="37"/>
  <c r="CM294" i="37"/>
  <c r="CN294" i="37"/>
  <c r="CO294" i="37"/>
  <c r="Q295" i="37"/>
  <c r="R295" i="37"/>
  <c r="S295" i="37"/>
  <c r="T295" i="37"/>
  <c r="U295" i="37"/>
  <c r="CK295" i="37"/>
  <c r="CL295" i="37"/>
  <c r="CM295" i="37"/>
  <c r="CN295" i="37"/>
  <c r="CO295" i="37"/>
  <c r="Q296" i="37"/>
  <c r="R296" i="37"/>
  <c r="S296" i="37"/>
  <c r="T296" i="37"/>
  <c r="U296" i="37"/>
  <c r="CK296" i="37"/>
  <c r="CL296" i="37"/>
  <c r="CM296" i="37"/>
  <c r="CN296" i="37"/>
  <c r="CO296" i="37"/>
  <c r="Q297" i="37"/>
  <c r="R297" i="37"/>
  <c r="S297" i="37"/>
  <c r="T297" i="37"/>
  <c r="U297" i="37"/>
  <c r="CK297" i="37"/>
  <c r="CL297" i="37"/>
  <c r="CM297" i="37"/>
  <c r="CN297" i="37"/>
  <c r="CO297" i="37"/>
  <c r="Q264" i="37"/>
  <c r="R264" i="37"/>
  <c r="S264" i="37"/>
  <c r="T264" i="37"/>
  <c r="U264" i="37"/>
  <c r="CK264" i="37"/>
  <c r="CL264" i="37"/>
  <c r="CM264" i="37"/>
  <c r="CN264" i="37"/>
  <c r="CO264" i="37"/>
  <c r="Q265" i="37"/>
  <c r="R265" i="37"/>
  <c r="S265" i="37"/>
  <c r="T265" i="37"/>
  <c r="U265" i="37"/>
  <c r="CK265" i="37"/>
  <c r="CL265" i="37"/>
  <c r="CM265" i="37"/>
  <c r="CN265" i="37"/>
  <c r="CO265" i="37"/>
  <c r="Q266" i="37"/>
  <c r="R266" i="37"/>
  <c r="S266" i="37"/>
  <c r="T266" i="37"/>
  <c r="U266" i="37"/>
  <c r="CK266" i="37"/>
  <c r="CL266" i="37"/>
  <c r="CM266" i="37"/>
  <c r="CN266" i="37"/>
  <c r="CO266" i="37"/>
  <c r="Q267" i="37"/>
  <c r="R267" i="37"/>
  <c r="S267" i="37"/>
  <c r="T267" i="37"/>
  <c r="U267" i="37"/>
  <c r="CK267" i="37"/>
  <c r="CL267" i="37"/>
  <c r="CM267" i="37"/>
  <c r="CN267" i="37"/>
  <c r="CO267" i="37"/>
  <c r="Q268" i="37"/>
  <c r="R268" i="37"/>
  <c r="S268" i="37"/>
  <c r="T268" i="37"/>
  <c r="U268" i="37"/>
  <c r="CK268" i="37"/>
  <c r="CL268" i="37"/>
  <c r="CM268" i="37"/>
  <c r="CN268" i="37"/>
  <c r="CO268" i="37"/>
  <c r="Q269" i="37"/>
  <c r="R269" i="37"/>
  <c r="S269" i="37"/>
  <c r="T269" i="37"/>
  <c r="U269" i="37"/>
  <c r="CK269" i="37"/>
  <c r="CL269" i="37"/>
  <c r="CM269" i="37"/>
  <c r="CN269" i="37"/>
  <c r="CO269" i="37"/>
  <c r="Q270" i="37"/>
  <c r="R270" i="37"/>
  <c r="S270" i="37"/>
  <c r="T270" i="37"/>
  <c r="U270" i="37"/>
  <c r="CK270" i="37"/>
  <c r="CL270" i="37"/>
  <c r="CM270" i="37"/>
  <c r="CN270" i="37"/>
  <c r="CO270" i="37"/>
  <c r="Q271" i="37"/>
  <c r="R271" i="37"/>
  <c r="S271" i="37"/>
  <c r="T271" i="37"/>
  <c r="U271" i="37"/>
  <c r="CK271" i="37"/>
  <c r="CL271" i="37"/>
  <c r="CM271" i="37"/>
  <c r="CN271" i="37"/>
  <c r="CO271" i="37"/>
  <c r="Q272" i="37"/>
  <c r="R272" i="37"/>
  <c r="S272" i="37"/>
  <c r="T272" i="37"/>
  <c r="U272" i="37"/>
  <c r="CK272" i="37"/>
  <c r="CL272" i="37"/>
  <c r="CM272" i="37"/>
  <c r="CN272" i="37"/>
  <c r="CO272" i="37"/>
  <c r="Q273" i="37"/>
  <c r="R273" i="37"/>
  <c r="S273" i="37"/>
  <c r="T273" i="37"/>
  <c r="U273" i="37"/>
  <c r="CK273" i="37"/>
  <c r="CL273" i="37"/>
  <c r="CM273" i="37"/>
  <c r="CN273" i="37"/>
  <c r="CO273" i="37"/>
  <c r="Q274" i="37"/>
  <c r="R274" i="37"/>
  <c r="S274" i="37"/>
  <c r="T274" i="37"/>
  <c r="U274" i="37"/>
  <c r="CK274" i="37"/>
  <c r="CL274" i="37"/>
  <c r="CM274" i="37"/>
  <c r="CN274" i="37"/>
  <c r="CO274" i="37"/>
  <c r="Q275" i="37"/>
  <c r="R275" i="37"/>
  <c r="S275" i="37"/>
  <c r="T275" i="37"/>
  <c r="U275" i="37"/>
  <c r="CK275" i="37"/>
  <c r="CL275" i="37"/>
  <c r="CM275" i="37"/>
  <c r="CN275" i="37"/>
  <c r="CO275" i="37"/>
  <c r="Q276" i="37"/>
  <c r="R276" i="37"/>
  <c r="S276" i="37"/>
  <c r="T276" i="37"/>
  <c r="U276" i="37"/>
  <c r="CK276" i="37"/>
  <c r="CL276" i="37"/>
  <c r="CM276" i="37"/>
  <c r="CN276" i="37"/>
  <c r="CO276" i="37"/>
  <c r="Q277" i="37"/>
  <c r="R277" i="37"/>
  <c r="S277" i="37"/>
  <c r="T277" i="37"/>
  <c r="U277" i="37"/>
  <c r="CK277" i="37"/>
  <c r="CL277" i="37"/>
  <c r="CM277" i="37"/>
  <c r="CN277" i="37"/>
  <c r="CO277" i="37"/>
  <c r="Q278" i="37"/>
  <c r="R278" i="37"/>
  <c r="S278" i="37"/>
  <c r="T278" i="37"/>
  <c r="U278" i="37"/>
  <c r="CK278" i="37"/>
  <c r="CL278" i="37"/>
  <c r="CM278" i="37"/>
  <c r="CN278" i="37"/>
  <c r="CO278" i="37"/>
  <c r="Q279" i="37"/>
  <c r="R279" i="37"/>
  <c r="S279" i="37"/>
  <c r="T279" i="37"/>
  <c r="U279" i="37"/>
  <c r="CK279" i="37"/>
  <c r="CL279" i="37"/>
  <c r="CM279" i="37"/>
  <c r="CN279" i="37"/>
  <c r="CO279" i="37"/>
  <c r="Q158" i="37"/>
  <c r="R158" i="37"/>
  <c r="S158" i="37"/>
  <c r="T158" i="37"/>
  <c r="U158" i="37"/>
  <c r="V158" i="37"/>
  <c r="W158" i="37"/>
  <c r="X158" i="37"/>
  <c r="Y158" i="37"/>
  <c r="Z158" i="37"/>
  <c r="CF158" i="37"/>
  <c r="CG158" i="37"/>
  <c r="CH158" i="37"/>
  <c r="CI158" i="37"/>
  <c r="CJ158" i="37"/>
  <c r="CK158" i="37"/>
  <c r="CL158" i="37"/>
  <c r="CM158" i="37"/>
  <c r="CN158" i="37"/>
  <c r="CO158" i="37"/>
  <c r="CP158" i="37"/>
  <c r="CQ158" i="37"/>
  <c r="CR158" i="37"/>
  <c r="CS158" i="37"/>
  <c r="CT158" i="37"/>
  <c r="Q159" i="37"/>
  <c r="R159" i="37"/>
  <c r="S159" i="37"/>
  <c r="T159" i="37"/>
  <c r="U159" i="37"/>
  <c r="V159" i="37"/>
  <c r="W159" i="37"/>
  <c r="X159" i="37"/>
  <c r="Y159" i="37"/>
  <c r="Z159" i="37"/>
  <c r="CF159" i="37"/>
  <c r="CG159" i="37"/>
  <c r="CH159" i="37"/>
  <c r="CI159" i="37"/>
  <c r="CJ159" i="37"/>
  <c r="CK159" i="37"/>
  <c r="CL159" i="37"/>
  <c r="CM159" i="37"/>
  <c r="CN159" i="37"/>
  <c r="CO159" i="37"/>
  <c r="CP159" i="37"/>
  <c r="CQ159" i="37"/>
  <c r="CR159" i="37"/>
  <c r="CS159" i="37"/>
  <c r="CT159" i="37"/>
  <c r="Q160" i="37"/>
  <c r="R160" i="37"/>
  <c r="S160" i="37"/>
  <c r="T160" i="37"/>
  <c r="U160" i="37"/>
  <c r="V160" i="37"/>
  <c r="W160" i="37"/>
  <c r="X160" i="37"/>
  <c r="Y160" i="37"/>
  <c r="Z160" i="37"/>
  <c r="CF160" i="37"/>
  <c r="CG160" i="37"/>
  <c r="CH160" i="37"/>
  <c r="CI160" i="37"/>
  <c r="CJ160" i="37"/>
  <c r="CK160" i="37"/>
  <c r="CL160" i="37"/>
  <c r="CM160" i="37"/>
  <c r="CN160" i="37"/>
  <c r="CO160" i="37"/>
  <c r="CP160" i="37"/>
  <c r="CQ160" i="37"/>
  <c r="CR160" i="37"/>
  <c r="CS160" i="37"/>
  <c r="CT160" i="37"/>
  <c r="Q161" i="37"/>
  <c r="R161" i="37"/>
  <c r="S161" i="37"/>
  <c r="T161" i="37"/>
  <c r="U161" i="37"/>
  <c r="V161" i="37"/>
  <c r="W161" i="37"/>
  <c r="X161" i="37"/>
  <c r="Y161" i="37"/>
  <c r="Z161" i="37"/>
  <c r="CF161" i="37"/>
  <c r="CG161" i="37"/>
  <c r="CH161" i="37"/>
  <c r="CI161" i="37"/>
  <c r="CJ161" i="37"/>
  <c r="CK161" i="37"/>
  <c r="CL161" i="37"/>
  <c r="CM161" i="37"/>
  <c r="CN161" i="37"/>
  <c r="CO161" i="37"/>
  <c r="CP161" i="37"/>
  <c r="CQ161" i="37"/>
  <c r="CR161" i="37"/>
  <c r="CS161" i="37"/>
  <c r="CT161" i="37"/>
  <c r="Q162" i="37"/>
  <c r="R162" i="37"/>
  <c r="S162" i="37"/>
  <c r="T162" i="37"/>
  <c r="U162" i="37"/>
  <c r="V162" i="37"/>
  <c r="W162" i="37"/>
  <c r="X162" i="37"/>
  <c r="Y162" i="37"/>
  <c r="Z162" i="37"/>
  <c r="CF162" i="37"/>
  <c r="CG162" i="37"/>
  <c r="CH162" i="37"/>
  <c r="CI162" i="37"/>
  <c r="CJ162" i="37"/>
  <c r="CK162" i="37"/>
  <c r="CL162" i="37"/>
  <c r="CM162" i="37"/>
  <c r="CN162" i="37"/>
  <c r="CO162" i="37"/>
  <c r="CP162" i="37"/>
  <c r="CQ162" i="37"/>
  <c r="CR162" i="37"/>
  <c r="CS162" i="37"/>
  <c r="CT162" i="37"/>
  <c r="Q163" i="37"/>
  <c r="R163" i="37"/>
  <c r="S163" i="37"/>
  <c r="T163" i="37"/>
  <c r="U163" i="37"/>
  <c r="V163" i="37"/>
  <c r="W163" i="37"/>
  <c r="X163" i="37"/>
  <c r="Y163" i="37"/>
  <c r="Z163" i="37"/>
  <c r="CF163" i="37"/>
  <c r="CG163" i="37"/>
  <c r="CH163" i="37"/>
  <c r="CI163" i="37"/>
  <c r="CJ163" i="37"/>
  <c r="CK163" i="37"/>
  <c r="CL163" i="37"/>
  <c r="CM163" i="37"/>
  <c r="CN163" i="37"/>
  <c r="CO163" i="37"/>
  <c r="CP163" i="37"/>
  <c r="CQ163" i="37"/>
  <c r="CR163" i="37"/>
  <c r="CS163" i="37"/>
  <c r="CT163" i="37"/>
  <c r="Q164" i="37"/>
  <c r="R164" i="37"/>
  <c r="S164" i="37"/>
  <c r="T164" i="37"/>
  <c r="U164" i="37"/>
  <c r="V164" i="37"/>
  <c r="W164" i="37"/>
  <c r="X164" i="37"/>
  <c r="Y164" i="37"/>
  <c r="Z164" i="37"/>
  <c r="CF164" i="37"/>
  <c r="CG164" i="37"/>
  <c r="CH164" i="37"/>
  <c r="CI164" i="37"/>
  <c r="CJ164" i="37"/>
  <c r="CK164" i="37"/>
  <c r="CL164" i="37"/>
  <c r="CM164" i="37"/>
  <c r="CN164" i="37"/>
  <c r="CO164" i="37"/>
  <c r="CP164" i="37"/>
  <c r="CQ164" i="37"/>
  <c r="CR164" i="37"/>
  <c r="CS164" i="37"/>
  <c r="CT164" i="37"/>
  <c r="Q165" i="37"/>
  <c r="R165" i="37"/>
  <c r="S165" i="37"/>
  <c r="T165" i="37"/>
  <c r="U165" i="37"/>
  <c r="V165" i="37"/>
  <c r="W165" i="37"/>
  <c r="X165" i="37"/>
  <c r="Y165" i="37"/>
  <c r="Z165" i="37"/>
  <c r="CF165" i="37"/>
  <c r="CG165" i="37"/>
  <c r="CH165" i="37"/>
  <c r="CI165" i="37"/>
  <c r="CJ165" i="37"/>
  <c r="CK165" i="37"/>
  <c r="CL165" i="37"/>
  <c r="CM165" i="37"/>
  <c r="CN165" i="37"/>
  <c r="CO165" i="37"/>
  <c r="CP165" i="37"/>
  <c r="CQ165" i="37"/>
  <c r="CR165" i="37"/>
  <c r="CS165" i="37"/>
  <c r="CT165" i="37"/>
  <c r="Q166" i="37"/>
  <c r="R166" i="37"/>
  <c r="S166" i="37"/>
  <c r="T166" i="37"/>
  <c r="U166" i="37"/>
  <c r="V166" i="37"/>
  <c r="W166" i="37"/>
  <c r="X166" i="37"/>
  <c r="Y166" i="37"/>
  <c r="Z166" i="37"/>
  <c r="CF166" i="37"/>
  <c r="CG166" i="37"/>
  <c r="CH166" i="37"/>
  <c r="CI166" i="37"/>
  <c r="CJ166" i="37"/>
  <c r="CK166" i="37"/>
  <c r="CL166" i="37"/>
  <c r="CM166" i="37"/>
  <c r="CN166" i="37"/>
  <c r="CO166" i="37"/>
  <c r="CP166" i="37"/>
  <c r="CQ166" i="37"/>
  <c r="CR166" i="37"/>
  <c r="CS166" i="37"/>
  <c r="CT166" i="37"/>
  <c r="Q167" i="37"/>
  <c r="R167" i="37"/>
  <c r="S167" i="37"/>
  <c r="T167" i="37"/>
  <c r="U167" i="37"/>
  <c r="V167" i="37"/>
  <c r="W167" i="37"/>
  <c r="X167" i="37"/>
  <c r="Y167" i="37"/>
  <c r="Z167" i="37"/>
  <c r="CF167" i="37"/>
  <c r="CG167" i="37"/>
  <c r="CH167" i="37"/>
  <c r="CI167" i="37"/>
  <c r="CJ167" i="37"/>
  <c r="CK167" i="37"/>
  <c r="CL167" i="37"/>
  <c r="CM167" i="37"/>
  <c r="CN167" i="37"/>
  <c r="CO167" i="37"/>
  <c r="CP167" i="37"/>
  <c r="CQ167" i="37"/>
  <c r="CR167" i="37"/>
  <c r="CS167" i="37"/>
  <c r="CT167" i="37"/>
  <c r="Q168" i="37"/>
  <c r="R168" i="37"/>
  <c r="S168" i="37"/>
  <c r="T168" i="37"/>
  <c r="U168" i="37"/>
  <c r="V168" i="37"/>
  <c r="W168" i="37"/>
  <c r="X168" i="37"/>
  <c r="Y168" i="37"/>
  <c r="Z168" i="37"/>
  <c r="CF168" i="37"/>
  <c r="CG168" i="37"/>
  <c r="CH168" i="37"/>
  <c r="CI168" i="37"/>
  <c r="CJ168" i="37"/>
  <c r="CK168" i="37"/>
  <c r="CL168" i="37"/>
  <c r="CM168" i="37"/>
  <c r="CN168" i="37"/>
  <c r="CO168" i="37"/>
  <c r="CP168" i="37"/>
  <c r="CQ168" i="37"/>
  <c r="CR168" i="37"/>
  <c r="CS168" i="37"/>
  <c r="CT168" i="37"/>
  <c r="Q169" i="37"/>
  <c r="R169" i="37"/>
  <c r="S169" i="37"/>
  <c r="T169" i="37"/>
  <c r="U169" i="37"/>
  <c r="V169" i="37"/>
  <c r="W169" i="37"/>
  <c r="X169" i="37"/>
  <c r="Y169" i="37"/>
  <c r="Z169" i="37"/>
  <c r="CF169" i="37"/>
  <c r="CG169" i="37"/>
  <c r="CH169" i="37"/>
  <c r="CI169" i="37"/>
  <c r="CJ169" i="37"/>
  <c r="CK169" i="37"/>
  <c r="CL169" i="37"/>
  <c r="CM169" i="37"/>
  <c r="CN169" i="37"/>
  <c r="CO169" i="37"/>
  <c r="CP169" i="37"/>
  <c r="CQ169" i="37"/>
  <c r="CR169" i="37"/>
  <c r="CS169" i="37"/>
  <c r="CT169" i="37"/>
  <c r="Q170" i="37"/>
  <c r="R170" i="37"/>
  <c r="S170" i="37"/>
  <c r="T170" i="37"/>
  <c r="U170" i="37"/>
  <c r="V170" i="37"/>
  <c r="W170" i="37"/>
  <c r="X170" i="37"/>
  <c r="Y170" i="37"/>
  <c r="Z170" i="37"/>
  <c r="CF170" i="37"/>
  <c r="CG170" i="37"/>
  <c r="CH170" i="37"/>
  <c r="CI170" i="37"/>
  <c r="CJ170" i="37"/>
  <c r="CK170" i="37"/>
  <c r="CL170" i="37"/>
  <c r="CM170" i="37"/>
  <c r="CN170" i="37"/>
  <c r="CO170" i="37"/>
  <c r="CP170" i="37"/>
  <c r="CQ170" i="37"/>
  <c r="CR170" i="37"/>
  <c r="CS170" i="37"/>
  <c r="CT170" i="37"/>
  <c r="Q171" i="37"/>
  <c r="R171" i="37"/>
  <c r="S171" i="37"/>
  <c r="T171" i="37"/>
  <c r="U171" i="37"/>
  <c r="V171" i="37"/>
  <c r="W171" i="37"/>
  <c r="X171" i="37"/>
  <c r="Y171" i="37"/>
  <c r="Z171" i="37"/>
  <c r="CF171" i="37"/>
  <c r="CG171" i="37"/>
  <c r="CH171" i="37"/>
  <c r="CI171" i="37"/>
  <c r="CJ171" i="37"/>
  <c r="CK171" i="37"/>
  <c r="CL171" i="37"/>
  <c r="CM171" i="37"/>
  <c r="CN171" i="37"/>
  <c r="CO171" i="37"/>
  <c r="CP171" i="37"/>
  <c r="CQ171" i="37"/>
  <c r="CR171" i="37"/>
  <c r="CS171" i="37"/>
  <c r="CT171" i="37"/>
  <c r="Q172" i="37"/>
  <c r="R172" i="37"/>
  <c r="S172" i="37"/>
  <c r="T172" i="37"/>
  <c r="U172" i="37"/>
  <c r="CF172" i="37"/>
  <c r="CG172" i="37"/>
  <c r="CH172" i="37"/>
  <c r="CI172" i="37"/>
  <c r="CJ172" i="37"/>
  <c r="CK172" i="37"/>
  <c r="CL172" i="37"/>
  <c r="CM172" i="37"/>
  <c r="CN172" i="37"/>
  <c r="CO172" i="37"/>
  <c r="CP172" i="37"/>
  <c r="CQ172" i="37"/>
  <c r="CR172" i="37"/>
  <c r="CS172" i="37"/>
  <c r="CT172" i="37"/>
  <c r="Q173" i="37"/>
  <c r="R173" i="37"/>
  <c r="S173" i="37"/>
  <c r="T173" i="37"/>
  <c r="U173" i="37"/>
  <c r="CF173" i="37"/>
  <c r="CG173" i="37"/>
  <c r="CH173" i="37"/>
  <c r="CI173" i="37"/>
  <c r="CJ173" i="37"/>
  <c r="CK173" i="37"/>
  <c r="CL173" i="37"/>
  <c r="CM173" i="37"/>
  <c r="CN173" i="37"/>
  <c r="CO173" i="37"/>
  <c r="CP173" i="37"/>
  <c r="CQ173" i="37"/>
  <c r="CR173" i="37"/>
  <c r="CS173" i="37"/>
  <c r="CT173" i="37"/>
  <c r="Q174" i="37"/>
  <c r="R174" i="37"/>
  <c r="S174" i="37"/>
  <c r="T174" i="37"/>
  <c r="U174" i="37"/>
  <c r="CF174" i="37"/>
  <c r="CG174" i="37"/>
  <c r="CH174" i="37"/>
  <c r="CI174" i="37"/>
  <c r="CJ174" i="37"/>
  <c r="CK174" i="37"/>
  <c r="CL174" i="37"/>
  <c r="CM174" i="37"/>
  <c r="CN174" i="37"/>
  <c r="CO174" i="37"/>
  <c r="CP174" i="37"/>
  <c r="CQ174" i="37"/>
  <c r="CR174" i="37"/>
  <c r="CS174" i="37"/>
  <c r="CT174" i="37"/>
  <c r="Q175" i="37"/>
  <c r="R175" i="37"/>
  <c r="S175" i="37"/>
  <c r="T175" i="37"/>
  <c r="U175" i="37"/>
  <c r="CF175" i="37"/>
  <c r="CG175" i="37"/>
  <c r="CH175" i="37"/>
  <c r="CI175" i="37"/>
  <c r="CJ175" i="37"/>
  <c r="CK175" i="37"/>
  <c r="CL175" i="37"/>
  <c r="CM175" i="37"/>
  <c r="CN175" i="37"/>
  <c r="CO175" i="37"/>
  <c r="CP175" i="37"/>
  <c r="CQ175" i="37"/>
  <c r="CR175" i="37"/>
  <c r="CS175" i="37"/>
  <c r="CT175" i="37"/>
  <c r="Q176" i="37"/>
  <c r="R176" i="37"/>
  <c r="S176" i="37"/>
  <c r="T176" i="37"/>
  <c r="U176" i="37"/>
  <c r="CF176" i="37"/>
  <c r="CG176" i="37"/>
  <c r="CH176" i="37"/>
  <c r="CI176" i="37"/>
  <c r="CJ176" i="37"/>
  <c r="CK176" i="37"/>
  <c r="CL176" i="37"/>
  <c r="CM176" i="37"/>
  <c r="CN176" i="37"/>
  <c r="CO176" i="37"/>
  <c r="CP176" i="37"/>
  <c r="CQ176" i="37"/>
  <c r="CR176" i="37"/>
  <c r="CS176" i="37"/>
  <c r="CT176" i="37"/>
  <c r="Q177" i="37"/>
  <c r="R177" i="37"/>
  <c r="S177" i="37"/>
  <c r="T177" i="37"/>
  <c r="U177" i="37"/>
  <c r="CF177" i="37"/>
  <c r="CG177" i="37"/>
  <c r="CH177" i="37"/>
  <c r="CI177" i="37"/>
  <c r="CJ177" i="37"/>
  <c r="CK177" i="37"/>
  <c r="CL177" i="37"/>
  <c r="CM177" i="37"/>
  <c r="CN177" i="37"/>
  <c r="CO177" i="37"/>
  <c r="CP177" i="37"/>
  <c r="CQ177" i="37"/>
  <c r="CR177" i="37"/>
  <c r="CS177" i="37"/>
  <c r="CT177" i="37"/>
  <c r="Q178" i="37"/>
  <c r="R178" i="37"/>
  <c r="S178" i="37"/>
  <c r="T178" i="37"/>
  <c r="U178" i="37"/>
  <c r="CF178" i="37"/>
  <c r="CG178" i="37"/>
  <c r="CH178" i="37"/>
  <c r="CI178" i="37"/>
  <c r="CJ178" i="37"/>
  <c r="CK178" i="37"/>
  <c r="CL178" i="37"/>
  <c r="CM178" i="37"/>
  <c r="CN178" i="37"/>
  <c r="CO178" i="37"/>
  <c r="CP178" i="37"/>
  <c r="CQ178" i="37"/>
  <c r="CR178" i="37"/>
  <c r="CS178" i="37"/>
  <c r="CT178" i="37"/>
  <c r="Q179" i="37"/>
  <c r="R179" i="37"/>
  <c r="S179" i="37"/>
  <c r="T179" i="37"/>
  <c r="U179" i="37"/>
  <c r="CF179" i="37"/>
  <c r="CG179" i="37"/>
  <c r="CH179" i="37"/>
  <c r="CI179" i="37"/>
  <c r="CJ179" i="37"/>
  <c r="CK179" i="37"/>
  <c r="CL179" i="37"/>
  <c r="CM179" i="37"/>
  <c r="CN179" i="37"/>
  <c r="CO179" i="37"/>
  <c r="CP179" i="37"/>
  <c r="CQ179" i="37"/>
  <c r="CR179" i="37"/>
  <c r="CS179" i="37"/>
  <c r="CT179" i="37"/>
  <c r="Q180" i="37"/>
  <c r="R180" i="37"/>
  <c r="S180" i="37"/>
  <c r="T180" i="37"/>
  <c r="U180" i="37"/>
  <c r="CF180" i="37"/>
  <c r="CG180" i="37"/>
  <c r="CH180" i="37"/>
  <c r="CI180" i="37"/>
  <c r="CJ180" i="37"/>
  <c r="CK180" i="37"/>
  <c r="CL180" i="37"/>
  <c r="CM180" i="37"/>
  <c r="CN180" i="37"/>
  <c r="CO180" i="37"/>
  <c r="CP180" i="37"/>
  <c r="CQ180" i="37"/>
  <c r="CR180" i="37"/>
  <c r="CS180" i="37"/>
  <c r="CT180" i="37"/>
  <c r="Q181" i="37"/>
  <c r="R181" i="37"/>
  <c r="S181" i="37"/>
  <c r="T181" i="37"/>
  <c r="U181" i="37"/>
  <c r="CF181" i="37"/>
  <c r="CG181" i="37"/>
  <c r="CH181" i="37"/>
  <c r="CI181" i="37"/>
  <c r="CJ181" i="37"/>
  <c r="CK181" i="37"/>
  <c r="CL181" i="37"/>
  <c r="CM181" i="37"/>
  <c r="CN181" i="37"/>
  <c r="CO181" i="37"/>
  <c r="CP181" i="37"/>
  <c r="CQ181" i="37"/>
  <c r="CR181" i="37"/>
  <c r="CS181" i="37"/>
  <c r="CT181" i="37"/>
  <c r="Q182" i="37"/>
  <c r="R182" i="37"/>
  <c r="S182" i="37"/>
  <c r="T182" i="37"/>
  <c r="U182" i="37"/>
  <c r="CF182" i="37"/>
  <c r="CG182" i="37"/>
  <c r="CH182" i="37"/>
  <c r="CI182" i="37"/>
  <c r="CJ182" i="37"/>
  <c r="CK182" i="37"/>
  <c r="CL182" i="37"/>
  <c r="CM182" i="37"/>
  <c r="CN182" i="37"/>
  <c r="CO182" i="37"/>
  <c r="Q183" i="37"/>
  <c r="R183" i="37"/>
  <c r="S183" i="37"/>
  <c r="T183" i="37"/>
  <c r="U183" i="37"/>
  <c r="CF183" i="37"/>
  <c r="CG183" i="37"/>
  <c r="CH183" i="37"/>
  <c r="CI183" i="37"/>
  <c r="CJ183" i="37"/>
  <c r="CK183" i="37"/>
  <c r="CL183" i="37"/>
  <c r="CM183" i="37"/>
  <c r="CN183" i="37"/>
  <c r="CO183" i="37"/>
  <c r="Q184" i="37"/>
  <c r="R184" i="37"/>
  <c r="S184" i="37"/>
  <c r="T184" i="37"/>
  <c r="U184" i="37"/>
  <c r="CF184" i="37"/>
  <c r="CG184" i="37"/>
  <c r="CH184" i="37"/>
  <c r="CI184" i="37"/>
  <c r="CJ184" i="37"/>
  <c r="CK184" i="37"/>
  <c r="CL184" i="37"/>
  <c r="CM184" i="37"/>
  <c r="CN184" i="37"/>
  <c r="CO184" i="37"/>
  <c r="Q185" i="37"/>
  <c r="R185" i="37"/>
  <c r="S185" i="37"/>
  <c r="T185" i="37"/>
  <c r="U185" i="37"/>
  <c r="CF185" i="37"/>
  <c r="CG185" i="37"/>
  <c r="CH185" i="37"/>
  <c r="CI185" i="37"/>
  <c r="CJ185" i="37"/>
  <c r="CK185" i="37"/>
  <c r="CL185" i="37"/>
  <c r="CM185" i="37"/>
  <c r="CN185" i="37"/>
  <c r="CO185" i="37"/>
  <c r="Q186" i="37"/>
  <c r="R186" i="37"/>
  <c r="S186" i="37"/>
  <c r="T186" i="37"/>
  <c r="U186" i="37"/>
  <c r="CF186" i="37"/>
  <c r="CG186" i="37"/>
  <c r="CH186" i="37"/>
  <c r="CI186" i="37"/>
  <c r="CJ186" i="37"/>
  <c r="CK186" i="37"/>
  <c r="CL186" i="37"/>
  <c r="CM186" i="37"/>
  <c r="CN186" i="37"/>
  <c r="CO186" i="37"/>
  <c r="Q187" i="37"/>
  <c r="R187" i="37"/>
  <c r="S187" i="37"/>
  <c r="T187" i="37"/>
  <c r="U187" i="37"/>
  <c r="CF187" i="37"/>
  <c r="CG187" i="37"/>
  <c r="CH187" i="37"/>
  <c r="CI187" i="37"/>
  <c r="CJ187" i="37"/>
  <c r="CK187" i="37"/>
  <c r="CL187" i="37"/>
  <c r="CM187" i="37"/>
  <c r="CN187" i="37"/>
  <c r="CO187" i="37"/>
  <c r="Q188" i="37"/>
  <c r="R188" i="37"/>
  <c r="S188" i="37"/>
  <c r="T188" i="37"/>
  <c r="U188" i="37"/>
  <c r="CF188" i="37"/>
  <c r="CG188" i="37"/>
  <c r="CH188" i="37"/>
  <c r="CI188" i="37"/>
  <c r="CJ188" i="37"/>
  <c r="CK188" i="37"/>
  <c r="CL188" i="37"/>
  <c r="CM188" i="37"/>
  <c r="CN188" i="37"/>
  <c r="CO188" i="37"/>
  <c r="Q189" i="37"/>
  <c r="R189" i="37"/>
  <c r="S189" i="37"/>
  <c r="T189" i="37"/>
  <c r="U189" i="37"/>
  <c r="CF189" i="37"/>
  <c r="CG189" i="37"/>
  <c r="CH189" i="37"/>
  <c r="CI189" i="37"/>
  <c r="CJ189" i="37"/>
  <c r="CK189" i="37"/>
  <c r="CL189" i="37"/>
  <c r="CM189" i="37"/>
  <c r="CN189" i="37"/>
  <c r="CO189" i="37"/>
  <c r="Q190" i="37"/>
  <c r="R190" i="37"/>
  <c r="S190" i="37"/>
  <c r="T190" i="37"/>
  <c r="U190" i="37"/>
  <c r="CF190" i="37"/>
  <c r="CG190" i="37"/>
  <c r="CH190" i="37"/>
  <c r="CI190" i="37"/>
  <c r="CJ190" i="37"/>
  <c r="CK190" i="37"/>
  <c r="CL190" i="37"/>
  <c r="CM190" i="37"/>
  <c r="CN190" i="37"/>
  <c r="CO190" i="37"/>
  <c r="Q191" i="37"/>
  <c r="R191" i="37"/>
  <c r="S191" i="37"/>
  <c r="T191" i="37"/>
  <c r="U191" i="37"/>
  <c r="CF191" i="37"/>
  <c r="CG191" i="37"/>
  <c r="CH191" i="37"/>
  <c r="CI191" i="37"/>
  <c r="CJ191" i="37"/>
  <c r="CK191" i="37"/>
  <c r="CL191" i="37"/>
  <c r="CM191" i="37"/>
  <c r="CN191" i="37"/>
  <c r="CO191" i="37"/>
  <c r="Q192" i="37"/>
  <c r="R192" i="37"/>
  <c r="S192" i="37"/>
  <c r="T192" i="37"/>
  <c r="U192" i="37"/>
  <c r="CF192" i="37"/>
  <c r="CG192" i="37"/>
  <c r="CH192" i="37"/>
  <c r="CI192" i="37"/>
  <c r="CJ192" i="37"/>
  <c r="CK192" i="37"/>
  <c r="CL192" i="37"/>
  <c r="CM192" i="37"/>
  <c r="CN192" i="37"/>
  <c r="CO192" i="37"/>
  <c r="Q193" i="37"/>
  <c r="R193" i="37"/>
  <c r="S193" i="37"/>
  <c r="T193" i="37"/>
  <c r="U193" i="37"/>
  <c r="CF193" i="37"/>
  <c r="CG193" i="37"/>
  <c r="CH193" i="37"/>
  <c r="CI193" i="37"/>
  <c r="CJ193" i="37"/>
  <c r="CK193" i="37"/>
  <c r="CL193" i="37"/>
  <c r="CM193" i="37"/>
  <c r="CN193" i="37"/>
  <c r="CO193" i="37"/>
  <c r="Q194" i="37"/>
  <c r="R194" i="37"/>
  <c r="S194" i="37"/>
  <c r="T194" i="37"/>
  <c r="U194" i="37"/>
  <c r="CF194" i="37"/>
  <c r="CG194" i="37"/>
  <c r="CH194" i="37"/>
  <c r="CI194" i="37"/>
  <c r="CJ194" i="37"/>
  <c r="CK194" i="37"/>
  <c r="CL194" i="37"/>
  <c r="CM194" i="37"/>
  <c r="CN194" i="37"/>
  <c r="CO194" i="37"/>
  <c r="Q195" i="37"/>
  <c r="R195" i="37"/>
  <c r="S195" i="37"/>
  <c r="T195" i="37"/>
  <c r="U195" i="37"/>
  <c r="CF195" i="37"/>
  <c r="CG195" i="37"/>
  <c r="CH195" i="37"/>
  <c r="CI195" i="37"/>
  <c r="CJ195" i="37"/>
  <c r="CK195" i="37"/>
  <c r="CL195" i="37"/>
  <c r="CM195" i="37"/>
  <c r="CN195" i="37"/>
  <c r="CO195" i="37"/>
  <c r="Q196" i="37"/>
  <c r="R196" i="37"/>
  <c r="S196" i="37"/>
  <c r="T196" i="37"/>
  <c r="U196" i="37"/>
  <c r="CF196" i="37"/>
  <c r="CG196" i="37"/>
  <c r="CH196" i="37"/>
  <c r="CI196" i="37"/>
  <c r="CJ196" i="37"/>
  <c r="CK196" i="37"/>
  <c r="CL196" i="37"/>
  <c r="CM196" i="37"/>
  <c r="CN196" i="37"/>
  <c r="CO196" i="37"/>
  <c r="Q197" i="37"/>
  <c r="R197" i="37"/>
  <c r="S197" i="37"/>
  <c r="T197" i="37"/>
  <c r="U197" i="37"/>
  <c r="CF197" i="37"/>
  <c r="CG197" i="37"/>
  <c r="CH197" i="37"/>
  <c r="CI197" i="37"/>
  <c r="CJ197" i="37"/>
  <c r="CK197" i="37"/>
  <c r="CL197" i="37"/>
  <c r="CM197" i="37"/>
  <c r="CN197" i="37"/>
  <c r="CO197" i="37"/>
  <c r="Q198" i="37"/>
  <c r="R198" i="37"/>
  <c r="S198" i="37"/>
  <c r="T198" i="37"/>
  <c r="U198" i="37"/>
  <c r="CF198" i="37"/>
  <c r="CG198" i="37"/>
  <c r="CH198" i="37"/>
  <c r="CI198" i="37"/>
  <c r="CJ198" i="37"/>
  <c r="CK198" i="37"/>
  <c r="CL198" i="37"/>
  <c r="CM198" i="37"/>
  <c r="CN198" i="37"/>
  <c r="CO198" i="37"/>
  <c r="Q199" i="37"/>
  <c r="R199" i="37"/>
  <c r="S199" i="37"/>
  <c r="T199" i="37"/>
  <c r="U199" i="37"/>
  <c r="CF199" i="37"/>
  <c r="CG199" i="37"/>
  <c r="CH199" i="37"/>
  <c r="CI199" i="37"/>
  <c r="CJ199" i="37"/>
  <c r="CK199" i="37"/>
  <c r="CL199" i="37"/>
  <c r="CM199" i="37"/>
  <c r="CN199" i="37"/>
  <c r="CO199" i="37"/>
  <c r="Q200" i="37"/>
  <c r="R200" i="37"/>
  <c r="S200" i="37"/>
  <c r="T200" i="37"/>
  <c r="U200" i="37"/>
  <c r="CF200" i="37"/>
  <c r="CG200" i="37"/>
  <c r="CH200" i="37"/>
  <c r="CI200" i="37"/>
  <c r="CJ200" i="37"/>
  <c r="CK200" i="37"/>
  <c r="CL200" i="37"/>
  <c r="CM200" i="37"/>
  <c r="CN200" i="37"/>
  <c r="CO200" i="37"/>
  <c r="Q201" i="37"/>
  <c r="R201" i="37"/>
  <c r="S201" i="37"/>
  <c r="T201" i="37"/>
  <c r="U201" i="37"/>
  <c r="CF201" i="37"/>
  <c r="CG201" i="37"/>
  <c r="CH201" i="37"/>
  <c r="CI201" i="37"/>
  <c r="CJ201" i="37"/>
  <c r="CK201" i="37"/>
  <c r="CL201" i="37"/>
  <c r="CM201" i="37"/>
  <c r="CN201" i="37"/>
  <c r="CO201" i="37"/>
  <c r="Q202" i="37"/>
  <c r="R202" i="37"/>
  <c r="S202" i="37"/>
  <c r="T202" i="37"/>
  <c r="U202" i="37"/>
  <c r="CF202" i="37"/>
  <c r="CG202" i="37"/>
  <c r="CH202" i="37"/>
  <c r="CI202" i="37"/>
  <c r="CJ202" i="37"/>
  <c r="CK202" i="37"/>
  <c r="CL202" i="37"/>
  <c r="CM202" i="37"/>
  <c r="CN202" i="37"/>
  <c r="CO202" i="37"/>
  <c r="Q203" i="37"/>
  <c r="R203" i="37"/>
  <c r="S203" i="37"/>
  <c r="T203" i="37"/>
  <c r="U203" i="37"/>
  <c r="CF203" i="37"/>
  <c r="CG203" i="37"/>
  <c r="CH203" i="37"/>
  <c r="CI203" i="37"/>
  <c r="CJ203" i="37"/>
  <c r="CK203" i="37"/>
  <c r="CL203" i="37"/>
  <c r="CM203" i="37"/>
  <c r="CN203" i="37"/>
  <c r="CO203" i="37"/>
  <c r="Q204" i="37"/>
  <c r="R204" i="37"/>
  <c r="S204" i="37"/>
  <c r="T204" i="37"/>
  <c r="U204" i="37"/>
  <c r="CF204" i="37"/>
  <c r="CG204" i="37"/>
  <c r="CH204" i="37"/>
  <c r="CI204" i="37"/>
  <c r="CJ204" i="37"/>
  <c r="CK204" i="37"/>
  <c r="CL204" i="37"/>
  <c r="CM204" i="37"/>
  <c r="CN204" i="37"/>
  <c r="CO204" i="37"/>
  <c r="Q205" i="37"/>
  <c r="R205" i="37"/>
  <c r="S205" i="37"/>
  <c r="T205" i="37"/>
  <c r="U205" i="37"/>
  <c r="CF205" i="37"/>
  <c r="CG205" i="37"/>
  <c r="CH205" i="37"/>
  <c r="CI205" i="37"/>
  <c r="CJ205" i="37"/>
  <c r="CK205" i="37"/>
  <c r="CL205" i="37"/>
  <c r="CM205" i="37"/>
  <c r="CN205" i="37"/>
  <c r="CO205" i="37"/>
  <c r="Q206" i="37"/>
  <c r="R206" i="37"/>
  <c r="S206" i="37"/>
  <c r="T206" i="37"/>
  <c r="U206" i="37"/>
  <c r="CF206" i="37"/>
  <c r="CG206" i="37"/>
  <c r="CH206" i="37"/>
  <c r="CI206" i="37"/>
  <c r="CJ206" i="37"/>
  <c r="CK206" i="37"/>
  <c r="CL206" i="37"/>
  <c r="CM206" i="37"/>
  <c r="CN206" i="37"/>
  <c r="CO206" i="37"/>
  <c r="Q207" i="37"/>
  <c r="R207" i="37"/>
  <c r="S207" i="37"/>
  <c r="T207" i="37"/>
  <c r="U207" i="37"/>
  <c r="CF207" i="37"/>
  <c r="CG207" i="37"/>
  <c r="CH207" i="37"/>
  <c r="CI207" i="37"/>
  <c r="CJ207" i="37"/>
  <c r="CK207" i="37"/>
  <c r="CL207" i="37"/>
  <c r="CM207" i="37"/>
  <c r="CN207" i="37"/>
  <c r="CO207" i="37"/>
  <c r="Q208" i="37"/>
  <c r="R208" i="37"/>
  <c r="S208" i="37"/>
  <c r="T208" i="37"/>
  <c r="U208" i="37"/>
  <c r="CF208" i="37"/>
  <c r="CG208" i="37"/>
  <c r="CH208" i="37"/>
  <c r="CI208" i="37"/>
  <c r="CJ208" i="37"/>
  <c r="CK208" i="37"/>
  <c r="CL208" i="37"/>
  <c r="CM208" i="37"/>
  <c r="CN208" i="37"/>
  <c r="CO208" i="37"/>
  <c r="Q209" i="37"/>
  <c r="R209" i="37"/>
  <c r="S209" i="37"/>
  <c r="T209" i="37"/>
  <c r="U209" i="37"/>
  <c r="CF209" i="37"/>
  <c r="CG209" i="37"/>
  <c r="CH209" i="37"/>
  <c r="CI209" i="37"/>
  <c r="CJ209" i="37"/>
  <c r="CK209" i="37"/>
  <c r="CL209" i="37"/>
  <c r="CM209" i="37"/>
  <c r="CN209" i="37"/>
  <c r="CO209" i="37"/>
  <c r="Q210" i="37"/>
  <c r="R210" i="37"/>
  <c r="S210" i="37"/>
  <c r="T210" i="37"/>
  <c r="U210" i="37"/>
  <c r="CF210" i="37"/>
  <c r="CG210" i="37"/>
  <c r="CH210" i="37"/>
  <c r="CI210" i="37"/>
  <c r="CJ210" i="37"/>
  <c r="CK210" i="37"/>
  <c r="CL210" i="37"/>
  <c r="CM210" i="37"/>
  <c r="CN210" i="37"/>
  <c r="CO210" i="37"/>
  <c r="Q211" i="37"/>
  <c r="R211" i="37"/>
  <c r="S211" i="37"/>
  <c r="T211" i="37"/>
  <c r="U211" i="37"/>
  <c r="CF211" i="37"/>
  <c r="CG211" i="37"/>
  <c r="CH211" i="37"/>
  <c r="CI211" i="37"/>
  <c r="CJ211" i="37"/>
  <c r="CK211" i="37"/>
  <c r="CL211" i="37"/>
  <c r="CM211" i="37"/>
  <c r="CN211" i="37"/>
  <c r="CO211" i="37"/>
  <c r="Q212" i="37"/>
  <c r="R212" i="37"/>
  <c r="S212" i="37"/>
  <c r="T212" i="37"/>
  <c r="U212" i="37"/>
  <c r="CF212" i="37"/>
  <c r="CG212" i="37"/>
  <c r="CH212" i="37"/>
  <c r="CI212" i="37"/>
  <c r="CJ212" i="37"/>
  <c r="CK212" i="37"/>
  <c r="CL212" i="37"/>
  <c r="CM212" i="37"/>
  <c r="CN212" i="37"/>
  <c r="CO212" i="37"/>
  <c r="Q213" i="37"/>
  <c r="R213" i="37"/>
  <c r="S213" i="37"/>
  <c r="T213" i="37"/>
  <c r="U213" i="37"/>
  <c r="CF213" i="37"/>
  <c r="CG213" i="37"/>
  <c r="CH213" i="37"/>
  <c r="CI213" i="37"/>
  <c r="CJ213" i="37"/>
  <c r="CK213" i="37"/>
  <c r="CL213" i="37"/>
  <c r="CM213" i="37"/>
  <c r="CN213" i="37"/>
  <c r="CO213" i="37"/>
  <c r="Q214" i="37"/>
  <c r="R214" i="37"/>
  <c r="S214" i="37"/>
  <c r="T214" i="37"/>
  <c r="U214" i="37"/>
  <c r="CF214" i="37"/>
  <c r="CG214" i="37"/>
  <c r="CH214" i="37"/>
  <c r="CI214" i="37"/>
  <c r="CJ214" i="37"/>
  <c r="CK214" i="37"/>
  <c r="CL214" i="37"/>
  <c r="CM214" i="37"/>
  <c r="CN214" i="37"/>
  <c r="CO214" i="37"/>
  <c r="Q215" i="37"/>
  <c r="R215" i="37"/>
  <c r="S215" i="37"/>
  <c r="T215" i="37"/>
  <c r="U215" i="37"/>
  <c r="CF215" i="37"/>
  <c r="CG215" i="37"/>
  <c r="CH215" i="37"/>
  <c r="CI215" i="37"/>
  <c r="CJ215" i="37"/>
  <c r="CK215" i="37"/>
  <c r="CL215" i="37"/>
  <c r="CM215" i="37"/>
  <c r="CN215" i="37"/>
  <c r="CO215" i="37"/>
  <c r="Q216" i="37"/>
  <c r="R216" i="37"/>
  <c r="S216" i="37"/>
  <c r="T216" i="37"/>
  <c r="U216" i="37"/>
  <c r="CF216" i="37"/>
  <c r="CG216" i="37"/>
  <c r="CH216" i="37"/>
  <c r="CI216" i="37"/>
  <c r="CJ216" i="37"/>
  <c r="CK216" i="37"/>
  <c r="CL216" i="37"/>
  <c r="CM216" i="37"/>
  <c r="CN216" i="37"/>
  <c r="CO216" i="37"/>
  <c r="Q217" i="37"/>
  <c r="R217" i="37"/>
  <c r="S217" i="37"/>
  <c r="T217" i="37"/>
  <c r="U217" i="37"/>
  <c r="CF217" i="37"/>
  <c r="CG217" i="37"/>
  <c r="CH217" i="37"/>
  <c r="CI217" i="37"/>
  <c r="CJ217" i="37"/>
  <c r="CK217" i="37"/>
  <c r="CL217" i="37"/>
  <c r="CM217" i="37"/>
  <c r="CN217" i="37"/>
  <c r="CO217" i="37"/>
  <c r="Q218" i="37"/>
  <c r="R218" i="37"/>
  <c r="S218" i="37"/>
  <c r="T218" i="37"/>
  <c r="U218" i="37"/>
  <c r="CF218" i="37"/>
  <c r="CG218" i="37"/>
  <c r="CH218" i="37"/>
  <c r="CI218" i="37"/>
  <c r="CJ218" i="37"/>
  <c r="CK218" i="37"/>
  <c r="CL218" i="37"/>
  <c r="CM218" i="37"/>
  <c r="CN218" i="37"/>
  <c r="CO218" i="37"/>
  <c r="Q219" i="37"/>
  <c r="R219" i="37"/>
  <c r="S219" i="37"/>
  <c r="T219" i="37"/>
  <c r="U219" i="37"/>
  <c r="CF219" i="37"/>
  <c r="CG219" i="37"/>
  <c r="CH219" i="37"/>
  <c r="CI219" i="37"/>
  <c r="CJ219" i="37"/>
  <c r="CK219" i="37"/>
  <c r="CL219" i="37"/>
  <c r="CM219" i="37"/>
  <c r="CN219" i="37"/>
  <c r="CO219" i="37"/>
  <c r="Q220" i="37"/>
  <c r="R220" i="37"/>
  <c r="S220" i="37"/>
  <c r="T220" i="37"/>
  <c r="U220" i="37"/>
  <c r="CF220" i="37"/>
  <c r="CG220" i="37"/>
  <c r="CH220" i="37"/>
  <c r="CI220" i="37"/>
  <c r="CJ220" i="37"/>
  <c r="CK220" i="37"/>
  <c r="CL220" i="37"/>
  <c r="CM220" i="37"/>
  <c r="CN220" i="37"/>
  <c r="CO220" i="37"/>
  <c r="Q221" i="37"/>
  <c r="R221" i="37"/>
  <c r="S221" i="37"/>
  <c r="T221" i="37"/>
  <c r="U221" i="37"/>
  <c r="CF221" i="37"/>
  <c r="CG221" i="37"/>
  <c r="CH221" i="37"/>
  <c r="CI221" i="37"/>
  <c r="CJ221" i="37"/>
  <c r="CK221" i="37"/>
  <c r="CL221" i="37"/>
  <c r="CM221" i="37"/>
  <c r="CN221" i="37"/>
  <c r="CO221" i="37"/>
  <c r="Q222" i="37"/>
  <c r="R222" i="37"/>
  <c r="S222" i="37"/>
  <c r="T222" i="37"/>
  <c r="U222" i="37"/>
  <c r="CF222" i="37"/>
  <c r="CG222" i="37"/>
  <c r="CH222" i="37"/>
  <c r="CI222" i="37"/>
  <c r="CJ222" i="37"/>
  <c r="CK222" i="37"/>
  <c r="CL222" i="37"/>
  <c r="CM222" i="37"/>
  <c r="CN222" i="37"/>
  <c r="CO222" i="37"/>
  <c r="Q223" i="37"/>
  <c r="R223" i="37"/>
  <c r="S223" i="37"/>
  <c r="T223" i="37"/>
  <c r="U223" i="37"/>
  <c r="CF223" i="37"/>
  <c r="CG223" i="37"/>
  <c r="CH223" i="37"/>
  <c r="CI223" i="37"/>
  <c r="CJ223" i="37"/>
  <c r="CK223" i="37"/>
  <c r="CL223" i="37"/>
  <c r="CM223" i="37"/>
  <c r="CN223" i="37"/>
  <c r="CO223" i="37"/>
  <c r="Q224" i="37"/>
  <c r="R224" i="37"/>
  <c r="S224" i="37"/>
  <c r="T224" i="37"/>
  <c r="U224" i="37"/>
  <c r="CF224" i="37"/>
  <c r="CG224" i="37"/>
  <c r="CH224" i="37"/>
  <c r="CI224" i="37"/>
  <c r="CJ224" i="37"/>
  <c r="CK224" i="37"/>
  <c r="CL224" i="37"/>
  <c r="CM224" i="37"/>
  <c r="CN224" i="37"/>
  <c r="CO224" i="37"/>
  <c r="Q225" i="37"/>
  <c r="R225" i="37"/>
  <c r="S225" i="37"/>
  <c r="T225" i="37"/>
  <c r="U225" i="37"/>
  <c r="CF225" i="37"/>
  <c r="CG225" i="37"/>
  <c r="CH225" i="37"/>
  <c r="CI225" i="37"/>
  <c r="CJ225" i="37"/>
  <c r="CK225" i="37"/>
  <c r="CL225" i="37"/>
  <c r="CM225" i="37"/>
  <c r="CN225" i="37"/>
  <c r="CO225" i="37"/>
  <c r="Q226" i="37"/>
  <c r="R226" i="37"/>
  <c r="S226" i="37"/>
  <c r="T226" i="37"/>
  <c r="U226" i="37"/>
  <c r="CF226" i="37"/>
  <c r="CG226" i="37"/>
  <c r="CH226" i="37"/>
  <c r="CI226" i="37"/>
  <c r="CJ226" i="37"/>
  <c r="CK226" i="37"/>
  <c r="CL226" i="37"/>
  <c r="CM226" i="37"/>
  <c r="CN226" i="37"/>
  <c r="CO226" i="37"/>
  <c r="Q227" i="37"/>
  <c r="R227" i="37"/>
  <c r="S227" i="37"/>
  <c r="T227" i="37"/>
  <c r="U227" i="37"/>
  <c r="CF227" i="37"/>
  <c r="CG227" i="37"/>
  <c r="CH227" i="37"/>
  <c r="CI227" i="37"/>
  <c r="CJ227" i="37"/>
  <c r="CK227" i="37"/>
  <c r="CL227" i="37"/>
  <c r="CM227" i="37"/>
  <c r="CN227" i="37"/>
  <c r="CO227" i="37"/>
  <c r="Q228" i="37"/>
  <c r="R228" i="37"/>
  <c r="S228" i="37"/>
  <c r="T228" i="37"/>
  <c r="U228" i="37"/>
  <c r="CF228" i="37"/>
  <c r="CG228" i="37"/>
  <c r="CH228" i="37"/>
  <c r="CI228" i="37"/>
  <c r="CJ228" i="37"/>
  <c r="CK228" i="37"/>
  <c r="CL228" i="37"/>
  <c r="CM228" i="37"/>
  <c r="CN228" i="37"/>
  <c r="CO228" i="37"/>
  <c r="Q229" i="37"/>
  <c r="R229" i="37"/>
  <c r="S229" i="37"/>
  <c r="T229" i="37"/>
  <c r="U229" i="37"/>
  <c r="CF229" i="37"/>
  <c r="CG229" i="37"/>
  <c r="CH229" i="37"/>
  <c r="CI229" i="37"/>
  <c r="CJ229" i="37"/>
  <c r="CK229" i="37"/>
  <c r="CL229" i="37"/>
  <c r="CM229" i="37"/>
  <c r="CN229" i="37"/>
  <c r="CO229" i="37"/>
  <c r="Q230" i="37"/>
  <c r="R230" i="37"/>
  <c r="S230" i="37"/>
  <c r="T230" i="37"/>
  <c r="U230" i="37"/>
  <c r="CF230" i="37"/>
  <c r="CG230" i="37"/>
  <c r="CH230" i="37"/>
  <c r="CI230" i="37"/>
  <c r="CJ230" i="37"/>
  <c r="CK230" i="37"/>
  <c r="CL230" i="37"/>
  <c r="CM230" i="37"/>
  <c r="CN230" i="37"/>
  <c r="CO230" i="37"/>
  <c r="Q231" i="37"/>
  <c r="R231" i="37"/>
  <c r="S231" i="37"/>
  <c r="T231" i="37"/>
  <c r="U231" i="37"/>
  <c r="CK231" i="37"/>
  <c r="CL231" i="37"/>
  <c r="CM231" i="37"/>
  <c r="CN231" i="37"/>
  <c r="CO231" i="37"/>
  <c r="Q232" i="37"/>
  <c r="R232" i="37"/>
  <c r="S232" i="37"/>
  <c r="T232" i="37"/>
  <c r="U232" i="37"/>
  <c r="CK232" i="37"/>
  <c r="CL232" i="37"/>
  <c r="CM232" i="37"/>
  <c r="CN232" i="37"/>
  <c r="CO232" i="37"/>
  <c r="Q233" i="37"/>
  <c r="R233" i="37"/>
  <c r="S233" i="37"/>
  <c r="T233" i="37"/>
  <c r="U233" i="37"/>
  <c r="CK233" i="37"/>
  <c r="CL233" i="37"/>
  <c r="CM233" i="37"/>
  <c r="CN233" i="37"/>
  <c r="CO233" i="37"/>
  <c r="Q234" i="37"/>
  <c r="R234" i="37"/>
  <c r="S234" i="37"/>
  <c r="T234" i="37"/>
  <c r="U234" i="37"/>
  <c r="CK234" i="37"/>
  <c r="CL234" i="37"/>
  <c r="CM234" i="37"/>
  <c r="CN234" i="37"/>
  <c r="CO234" i="37"/>
  <c r="Q235" i="37"/>
  <c r="R235" i="37"/>
  <c r="S235" i="37"/>
  <c r="T235" i="37"/>
  <c r="U235" i="37"/>
  <c r="CK235" i="37"/>
  <c r="CL235" i="37"/>
  <c r="CM235" i="37"/>
  <c r="CN235" i="37"/>
  <c r="CO235" i="37"/>
  <c r="Q236" i="37"/>
  <c r="R236" i="37"/>
  <c r="S236" i="37"/>
  <c r="T236" i="37"/>
  <c r="U236" i="37"/>
  <c r="CK236" i="37"/>
  <c r="CL236" i="37"/>
  <c r="CM236" i="37"/>
  <c r="CN236" i="37"/>
  <c r="CO236" i="37"/>
  <c r="Q237" i="37"/>
  <c r="R237" i="37"/>
  <c r="S237" i="37"/>
  <c r="T237" i="37"/>
  <c r="U237" i="37"/>
  <c r="CK237" i="37"/>
  <c r="CL237" i="37"/>
  <c r="CM237" i="37"/>
  <c r="CN237" i="37"/>
  <c r="CO237" i="37"/>
  <c r="Q238" i="37"/>
  <c r="R238" i="37"/>
  <c r="S238" i="37"/>
  <c r="T238" i="37"/>
  <c r="U238" i="37"/>
  <c r="CK238" i="37"/>
  <c r="CL238" i="37"/>
  <c r="CM238" i="37"/>
  <c r="CN238" i="37"/>
  <c r="CO238" i="37"/>
  <c r="Q239" i="37"/>
  <c r="R239" i="37"/>
  <c r="S239" i="37"/>
  <c r="T239" i="37"/>
  <c r="U239" i="37"/>
  <c r="CK239" i="37"/>
  <c r="CL239" i="37"/>
  <c r="CM239" i="37"/>
  <c r="CN239" i="37"/>
  <c r="CO239" i="37"/>
  <c r="Q240" i="37"/>
  <c r="R240" i="37"/>
  <c r="S240" i="37"/>
  <c r="T240" i="37"/>
  <c r="U240" i="37"/>
  <c r="CK240" i="37"/>
  <c r="CL240" i="37"/>
  <c r="CM240" i="37"/>
  <c r="CN240" i="37"/>
  <c r="CO240" i="37"/>
  <c r="Q241" i="37"/>
  <c r="R241" i="37"/>
  <c r="S241" i="37"/>
  <c r="T241" i="37"/>
  <c r="U241" i="37"/>
  <c r="CK241" i="37"/>
  <c r="CL241" i="37"/>
  <c r="CM241" i="37"/>
  <c r="CN241" i="37"/>
  <c r="CO241" i="37"/>
  <c r="Q242" i="37"/>
  <c r="R242" i="37"/>
  <c r="S242" i="37"/>
  <c r="T242" i="37"/>
  <c r="U242" i="37"/>
  <c r="CK242" i="37"/>
  <c r="CL242" i="37"/>
  <c r="CM242" i="37"/>
  <c r="CN242" i="37"/>
  <c r="CO242" i="37"/>
  <c r="Q243" i="37"/>
  <c r="R243" i="37"/>
  <c r="S243" i="37"/>
  <c r="T243" i="37"/>
  <c r="U243" i="37"/>
  <c r="CK243" i="37"/>
  <c r="CL243" i="37"/>
  <c r="CM243" i="37"/>
  <c r="CN243" i="37"/>
  <c r="CO243" i="37"/>
  <c r="Q244" i="37"/>
  <c r="R244" i="37"/>
  <c r="S244" i="37"/>
  <c r="T244" i="37"/>
  <c r="U244" i="37"/>
  <c r="CK244" i="37"/>
  <c r="CL244" i="37"/>
  <c r="CM244" i="37"/>
  <c r="CN244" i="37"/>
  <c r="CO244" i="37"/>
  <c r="Q245" i="37"/>
  <c r="R245" i="37"/>
  <c r="S245" i="37"/>
  <c r="T245" i="37"/>
  <c r="U245" i="37"/>
  <c r="CK245" i="37"/>
  <c r="CL245" i="37"/>
  <c r="CM245" i="37"/>
  <c r="CN245" i="37"/>
  <c r="CO245" i="37"/>
  <c r="Q246" i="37"/>
  <c r="R246" i="37"/>
  <c r="S246" i="37"/>
  <c r="T246" i="37"/>
  <c r="U246" i="37"/>
  <c r="CK246" i="37"/>
  <c r="CL246" i="37"/>
  <c r="CM246" i="37"/>
  <c r="CN246" i="37"/>
  <c r="CO246" i="37"/>
  <c r="Q247" i="37"/>
  <c r="R247" i="37"/>
  <c r="S247" i="37"/>
  <c r="T247" i="37"/>
  <c r="U247" i="37"/>
  <c r="CK247" i="37"/>
  <c r="CL247" i="37"/>
  <c r="CM247" i="37"/>
  <c r="CN247" i="37"/>
  <c r="CO247" i="37"/>
  <c r="Q248" i="37"/>
  <c r="R248" i="37"/>
  <c r="S248" i="37"/>
  <c r="T248" i="37"/>
  <c r="U248" i="37"/>
  <c r="CK248" i="37"/>
  <c r="CL248" i="37"/>
  <c r="CM248" i="37"/>
  <c r="CN248" i="37"/>
  <c r="CO248" i="37"/>
  <c r="Q249" i="37"/>
  <c r="R249" i="37"/>
  <c r="S249" i="37"/>
  <c r="T249" i="37"/>
  <c r="U249" i="37"/>
  <c r="CK249" i="37"/>
  <c r="CL249" i="37"/>
  <c r="CM249" i="37"/>
  <c r="CN249" i="37"/>
  <c r="CO249" i="37"/>
  <c r="Q250" i="37"/>
  <c r="R250" i="37"/>
  <c r="S250" i="37"/>
  <c r="T250" i="37"/>
  <c r="U250" i="37"/>
  <c r="CK250" i="37"/>
  <c r="CL250" i="37"/>
  <c r="CM250" i="37"/>
  <c r="CN250" i="37"/>
  <c r="CO250" i="37"/>
  <c r="Q251" i="37"/>
  <c r="R251" i="37"/>
  <c r="S251" i="37"/>
  <c r="T251" i="37"/>
  <c r="U251" i="37"/>
  <c r="CK251" i="37"/>
  <c r="CL251" i="37"/>
  <c r="CM251" i="37"/>
  <c r="CN251" i="37"/>
  <c r="CO251" i="37"/>
  <c r="Q252" i="37"/>
  <c r="R252" i="37"/>
  <c r="S252" i="37"/>
  <c r="T252" i="37"/>
  <c r="U252" i="37"/>
  <c r="CK252" i="37"/>
  <c r="CL252" i="37"/>
  <c r="CM252" i="37"/>
  <c r="CN252" i="37"/>
  <c r="CO252" i="37"/>
  <c r="Q253" i="37"/>
  <c r="R253" i="37"/>
  <c r="S253" i="37"/>
  <c r="T253" i="37"/>
  <c r="U253" i="37"/>
  <c r="CK253" i="37"/>
  <c r="CL253" i="37"/>
  <c r="CM253" i="37"/>
  <c r="CN253" i="37"/>
  <c r="CO253" i="37"/>
  <c r="Q254" i="37"/>
  <c r="R254" i="37"/>
  <c r="S254" i="37"/>
  <c r="T254" i="37"/>
  <c r="U254" i="37"/>
  <c r="CK254" i="37"/>
  <c r="CL254" i="37"/>
  <c r="CM254" i="37"/>
  <c r="CN254" i="37"/>
  <c r="CO254" i="37"/>
  <c r="Q255" i="37"/>
  <c r="R255" i="37"/>
  <c r="S255" i="37"/>
  <c r="T255" i="37"/>
  <c r="U255" i="37"/>
  <c r="CK255" i="37"/>
  <c r="CL255" i="37"/>
  <c r="CM255" i="37"/>
  <c r="CN255" i="37"/>
  <c r="CO255" i="37"/>
  <c r="Q256" i="37"/>
  <c r="R256" i="37"/>
  <c r="S256" i="37"/>
  <c r="T256" i="37"/>
  <c r="U256" i="37"/>
  <c r="CK256" i="37"/>
  <c r="CL256" i="37"/>
  <c r="CM256" i="37"/>
  <c r="CN256" i="37"/>
  <c r="CO256" i="37"/>
  <c r="Q257" i="37"/>
  <c r="R257" i="37"/>
  <c r="S257" i="37"/>
  <c r="T257" i="37"/>
  <c r="U257" i="37"/>
  <c r="CK257" i="37"/>
  <c r="CL257" i="37"/>
  <c r="CM257" i="37"/>
  <c r="CN257" i="37"/>
  <c r="CO257" i="37"/>
  <c r="Q258" i="37"/>
  <c r="R258" i="37"/>
  <c r="S258" i="37"/>
  <c r="T258" i="37"/>
  <c r="U258" i="37"/>
  <c r="CK258" i="37"/>
  <c r="CL258" i="37"/>
  <c r="CM258" i="37"/>
  <c r="CN258" i="37"/>
  <c r="CO258" i="37"/>
  <c r="Q259" i="37"/>
  <c r="R259" i="37"/>
  <c r="S259" i="37"/>
  <c r="T259" i="37"/>
  <c r="U259" i="37"/>
  <c r="CK259" i="37"/>
  <c r="CL259" i="37"/>
  <c r="CM259" i="37"/>
  <c r="CN259" i="37"/>
  <c r="CO259" i="37"/>
  <c r="Q260" i="37"/>
  <c r="R260" i="37"/>
  <c r="S260" i="37"/>
  <c r="T260" i="37"/>
  <c r="U260" i="37"/>
  <c r="CK260" i="37"/>
  <c r="CL260" i="37"/>
  <c r="CM260" i="37"/>
  <c r="CN260" i="37"/>
  <c r="CO260" i="37"/>
  <c r="Q261" i="37"/>
  <c r="R261" i="37"/>
  <c r="S261" i="37"/>
  <c r="T261" i="37"/>
  <c r="U261" i="37"/>
  <c r="CK261" i="37"/>
  <c r="CL261" i="37"/>
  <c r="CM261" i="37"/>
  <c r="CN261" i="37"/>
  <c r="CO261" i="37"/>
  <c r="Q262" i="37"/>
  <c r="R262" i="37"/>
  <c r="S262" i="37"/>
  <c r="T262" i="37"/>
  <c r="U262" i="37"/>
  <c r="CK262" i="37"/>
  <c r="CL262" i="37"/>
  <c r="CM262" i="37"/>
  <c r="CN262" i="37"/>
  <c r="CO262" i="37"/>
  <c r="Q263" i="37"/>
  <c r="R263" i="37"/>
  <c r="S263" i="37"/>
  <c r="T263" i="37"/>
  <c r="U263" i="37"/>
  <c r="CK263" i="37"/>
  <c r="CL263" i="37"/>
  <c r="CM263" i="37"/>
  <c r="CN263" i="37"/>
  <c r="CO263" i="37"/>
  <c r="A65" i="37"/>
  <c r="B65" i="37"/>
  <c r="C65" i="37"/>
  <c r="Q65" i="37"/>
  <c r="R65" i="37"/>
  <c r="S65" i="37"/>
  <c r="T65" i="37"/>
  <c r="U65" i="37"/>
  <c r="V65" i="37"/>
  <c r="W65" i="37"/>
  <c r="X65" i="37"/>
  <c r="Y65" i="37"/>
  <c r="Z65" i="37"/>
  <c r="AA65" i="37"/>
  <c r="AB65" i="37"/>
  <c r="AC65" i="37"/>
  <c r="AD65" i="37"/>
  <c r="AE65" i="37"/>
  <c r="AF65" i="37"/>
  <c r="AG65" i="37"/>
  <c r="AH65" i="37"/>
  <c r="AI65" i="37"/>
  <c r="AJ65" i="37"/>
  <c r="AV65" i="37"/>
  <c r="AW65" i="37"/>
  <c r="AX65" i="37"/>
  <c r="AY65" i="37"/>
  <c r="AZ65" i="37"/>
  <c r="CF65" i="37"/>
  <c r="CG65" i="37"/>
  <c r="CH65" i="37"/>
  <c r="CI65" i="37"/>
  <c r="CJ65" i="37"/>
  <c r="CK65" i="37"/>
  <c r="CL65" i="37"/>
  <c r="CM65" i="37"/>
  <c r="CN65" i="37"/>
  <c r="CO65" i="37"/>
  <c r="CP65" i="37"/>
  <c r="CQ65" i="37"/>
  <c r="CR65" i="37"/>
  <c r="CS65" i="37"/>
  <c r="CT65" i="37"/>
  <c r="CU65" i="37"/>
  <c r="CV65" i="37"/>
  <c r="CW65" i="37"/>
  <c r="CX65" i="37"/>
  <c r="CY65" i="37"/>
  <c r="A66" i="37"/>
  <c r="B66" i="37"/>
  <c r="C66" i="37"/>
  <c r="Q66" i="37"/>
  <c r="R66" i="37"/>
  <c r="S66" i="37"/>
  <c r="T66" i="37"/>
  <c r="U66" i="37"/>
  <c r="V66" i="37"/>
  <c r="W66" i="37"/>
  <c r="X66" i="37"/>
  <c r="Y66" i="37"/>
  <c r="Z66" i="37"/>
  <c r="AA66" i="37"/>
  <c r="AB66" i="37"/>
  <c r="AC66" i="37"/>
  <c r="AD66" i="37"/>
  <c r="AE66" i="37"/>
  <c r="AF66" i="37"/>
  <c r="AG66" i="37"/>
  <c r="AH66" i="37"/>
  <c r="AI66" i="37"/>
  <c r="AJ66" i="37"/>
  <c r="AV66" i="37"/>
  <c r="AW66" i="37"/>
  <c r="AX66" i="37"/>
  <c r="AY66" i="37"/>
  <c r="AZ66" i="37"/>
  <c r="CF66" i="37"/>
  <c r="CG66" i="37"/>
  <c r="CH66" i="37"/>
  <c r="CI66" i="37"/>
  <c r="CJ66" i="37"/>
  <c r="CK66" i="37"/>
  <c r="CL66" i="37"/>
  <c r="CM66" i="37"/>
  <c r="CN66" i="37"/>
  <c r="CO66" i="37"/>
  <c r="CP66" i="37"/>
  <c r="CQ66" i="37"/>
  <c r="CR66" i="37"/>
  <c r="CS66" i="37"/>
  <c r="CT66" i="37"/>
  <c r="CU66" i="37"/>
  <c r="CV66" i="37"/>
  <c r="CW66" i="37"/>
  <c r="CX66" i="37"/>
  <c r="CY66" i="37"/>
  <c r="A67" i="37"/>
  <c r="B67" i="37"/>
  <c r="C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AD67" i="37"/>
  <c r="AE67" i="37"/>
  <c r="AF67" i="37"/>
  <c r="AG67" i="37"/>
  <c r="AH67" i="37"/>
  <c r="AI67" i="37"/>
  <c r="AJ67" i="37"/>
  <c r="AV67" i="37"/>
  <c r="AW67" i="37"/>
  <c r="AX67" i="37"/>
  <c r="AY67" i="37"/>
  <c r="AZ67" i="37"/>
  <c r="CF67" i="37"/>
  <c r="CG67" i="37"/>
  <c r="CH67" i="37"/>
  <c r="CI67" i="37"/>
  <c r="CJ67" i="37"/>
  <c r="CK67" i="37"/>
  <c r="CL67" i="37"/>
  <c r="CM67" i="37"/>
  <c r="CN67" i="37"/>
  <c r="CO67" i="37"/>
  <c r="CP67" i="37"/>
  <c r="CQ67" i="37"/>
  <c r="CR67" i="37"/>
  <c r="CS67" i="37"/>
  <c r="CT67" i="37"/>
  <c r="CU67" i="37"/>
  <c r="CV67" i="37"/>
  <c r="CW67" i="37"/>
  <c r="CX67" i="37"/>
  <c r="CY67" i="37"/>
  <c r="A68" i="37"/>
  <c r="B68" i="37"/>
  <c r="C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AD68" i="37"/>
  <c r="AE68" i="37"/>
  <c r="AF68" i="37"/>
  <c r="AG68" i="37"/>
  <c r="AH68" i="37"/>
  <c r="AI68" i="37"/>
  <c r="AJ68" i="37"/>
  <c r="AV68" i="37"/>
  <c r="AW68" i="37"/>
  <c r="AX68" i="37"/>
  <c r="AY68" i="37"/>
  <c r="AZ68" i="37"/>
  <c r="CF68" i="37"/>
  <c r="CG68" i="37"/>
  <c r="CH68" i="37"/>
  <c r="CI68" i="37"/>
  <c r="CJ68" i="37"/>
  <c r="CK68" i="37"/>
  <c r="CL68" i="37"/>
  <c r="CM68" i="37"/>
  <c r="CN68" i="37"/>
  <c r="CO68" i="37"/>
  <c r="CP68" i="37"/>
  <c r="CQ68" i="37"/>
  <c r="CR68" i="37"/>
  <c r="CS68" i="37"/>
  <c r="CT68" i="37"/>
  <c r="CU68" i="37"/>
  <c r="CV68" i="37"/>
  <c r="CW68" i="37"/>
  <c r="CX68" i="37"/>
  <c r="CY68" i="37"/>
  <c r="A69" i="37"/>
  <c r="B69" i="37"/>
  <c r="C69" i="37"/>
  <c r="Q69" i="37"/>
  <c r="R69" i="37"/>
  <c r="S69" i="37"/>
  <c r="T69" i="37"/>
  <c r="U69" i="37"/>
  <c r="V69" i="37"/>
  <c r="W69" i="37"/>
  <c r="X69" i="37"/>
  <c r="Y69" i="37"/>
  <c r="Z69" i="37"/>
  <c r="AA69" i="37"/>
  <c r="AB69" i="37"/>
  <c r="AC69" i="37"/>
  <c r="AD69" i="37"/>
  <c r="AE69" i="37"/>
  <c r="AF69" i="37"/>
  <c r="AG69" i="37"/>
  <c r="AH69" i="37"/>
  <c r="AI69" i="37"/>
  <c r="AJ69" i="37"/>
  <c r="AV69" i="37"/>
  <c r="AW69" i="37"/>
  <c r="AX69" i="37"/>
  <c r="AY69" i="37"/>
  <c r="AZ69" i="37"/>
  <c r="CF69" i="37"/>
  <c r="CG69" i="37"/>
  <c r="CH69" i="37"/>
  <c r="CI69" i="37"/>
  <c r="CJ69" i="37"/>
  <c r="CK69" i="37"/>
  <c r="CL69" i="37"/>
  <c r="CM69" i="37"/>
  <c r="CN69" i="37"/>
  <c r="CO69" i="37"/>
  <c r="CP69" i="37"/>
  <c r="CQ69" i="37"/>
  <c r="CR69" i="37"/>
  <c r="CS69" i="37"/>
  <c r="CT69" i="37"/>
  <c r="CU69" i="37"/>
  <c r="CV69" i="37"/>
  <c r="CW69" i="37"/>
  <c r="CX69" i="37"/>
  <c r="CY69" i="37"/>
  <c r="A70" i="37"/>
  <c r="B70" i="37"/>
  <c r="C70" i="37"/>
  <c r="Q70" i="37"/>
  <c r="R70" i="37"/>
  <c r="S70" i="37"/>
  <c r="T70" i="37"/>
  <c r="U70" i="37"/>
  <c r="V70" i="37"/>
  <c r="W70" i="37"/>
  <c r="X70" i="37"/>
  <c r="Y70" i="37"/>
  <c r="Z70" i="37"/>
  <c r="AA70" i="37"/>
  <c r="AB70" i="37"/>
  <c r="AC70" i="37"/>
  <c r="AD70" i="37"/>
  <c r="AE70" i="37"/>
  <c r="AF70" i="37"/>
  <c r="AG70" i="37"/>
  <c r="AH70" i="37"/>
  <c r="AI70" i="37"/>
  <c r="AJ70" i="37"/>
  <c r="AV70" i="37"/>
  <c r="AW70" i="37"/>
  <c r="AX70" i="37"/>
  <c r="AY70" i="37"/>
  <c r="AZ70" i="37"/>
  <c r="CF70" i="37"/>
  <c r="CG70" i="37"/>
  <c r="CH70" i="37"/>
  <c r="CI70" i="37"/>
  <c r="CJ70" i="37"/>
  <c r="CK70" i="37"/>
  <c r="CL70" i="37"/>
  <c r="CM70" i="37"/>
  <c r="CN70" i="37"/>
  <c r="CO70" i="37"/>
  <c r="CP70" i="37"/>
  <c r="CQ70" i="37"/>
  <c r="CR70" i="37"/>
  <c r="CS70" i="37"/>
  <c r="CT70" i="37"/>
  <c r="CU70" i="37"/>
  <c r="CV70" i="37"/>
  <c r="CW70" i="37"/>
  <c r="CX70" i="37"/>
  <c r="CY70" i="37"/>
  <c r="A71" i="37"/>
  <c r="B71" i="37"/>
  <c r="C71" i="37"/>
  <c r="Q71" i="37"/>
  <c r="R71" i="37"/>
  <c r="S71" i="37"/>
  <c r="T71" i="37"/>
  <c r="U71" i="37"/>
  <c r="V71" i="37"/>
  <c r="W71" i="37"/>
  <c r="X71" i="37"/>
  <c r="Y71" i="37"/>
  <c r="Z71" i="37"/>
  <c r="AA71" i="37"/>
  <c r="AB71" i="37"/>
  <c r="AC71" i="37"/>
  <c r="AD71" i="37"/>
  <c r="AE71" i="37"/>
  <c r="AF71" i="37"/>
  <c r="AG71" i="37"/>
  <c r="AH71" i="37"/>
  <c r="AI71" i="37"/>
  <c r="AJ71" i="37"/>
  <c r="AV71" i="37"/>
  <c r="AW71" i="37"/>
  <c r="AX71" i="37"/>
  <c r="AY71" i="37"/>
  <c r="AZ71" i="37"/>
  <c r="CF71" i="37"/>
  <c r="CG71" i="37"/>
  <c r="CH71" i="37"/>
  <c r="CI71" i="37"/>
  <c r="CJ71" i="37"/>
  <c r="CK71" i="37"/>
  <c r="CL71" i="37"/>
  <c r="CM71" i="37"/>
  <c r="CN71" i="37"/>
  <c r="CO71" i="37"/>
  <c r="CP71" i="37"/>
  <c r="CQ71" i="37"/>
  <c r="CR71" i="37"/>
  <c r="CS71" i="37"/>
  <c r="CT71" i="37"/>
  <c r="CU71" i="37"/>
  <c r="CV71" i="37"/>
  <c r="CW71" i="37"/>
  <c r="CX71" i="37"/>
  <c r="CY71" i="37"/>
  <c r="A72" i="37"/>
  <c r="B72" i="37"/>
  <c r="C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AD72" i="37"/>
  <c r="AE72" i="37"/>
  <c r="AF72" i="37"/>
  <c r="AG72" i="37"/>
  <c r="AH72" i="37"/>
  <c r="AI72" i="37"/>
  <c r="AJ72" i="37"/>
  <c r="AV72" i="37"/>
  <c r="AW72" i="37"/>
  <c r="AX72" i="37"/>
  <c r="AY72" i="37"/>
  <c r="AZ72" i="37"/>
  <c r="CF72" i="37"/>
  <c r="CG72" i="37"/>
  <c r="CH72" i="37"/>
  <c r="CI72" i="37"/>
  <c r="CJ72" i="37"/>
  <c r="CK72" i="37"/>
  <c r="CL72" i="37"/>
  <c r="CM72" i="37"/>
  <c r="CN72" i="37"/>
  <c r="CO72" i="37"/>
  <c r="CP72" i="37"/>
  <c r="CQ72" i="37"/>
  <c r="CR72" i="37"/>
  <c r="CS72" i="37"/>
  <c r="CT72" i="37"/>
  <c r="CU72" i="37"/>
  <c r="CV72" i="37"/>
  <c r="CW72" i="37"/>
  <c r="CX72" i="37"/>
  <c r="CY72" i="37"/>
  <c r="A73" i="37"/>
  <c r="B73" i="37"/>
  <c r="C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AI73" i="37"/>
  <c r="AJ73" i="37"/>
  <c r="AV73" i="37"/>
  <c r="AW73" i="37"/>
  <c r="AX73" i="37"/>
  <c r="AY73" i="37"/>
  <c r="AZ73" i="37"/>
  <c r="CF73" i="37"/>
  <c r="CG73" i="37"/>
  <c r="CH73" i="37"/>
  <c r="CI73" i="37"/>
  <c r="CJ73" i="37"/>
  <c r="CK73" i="37"/>
  <c r="CL73" i="37"/>
  <c r="CM73" i="37"/>
  <c r="CN73" i="37"/>
  <c r="CO73" i="37"/>
  <c r="CP73" i="37"/>
  <c r="CQ73" i="37"/>
  <c r="CR73" i="37"/>
  <c r="CS73" i="37"/>
  <c r="CT73" i="37"/>
  <c r="A74" i="37"/>
  <c r="B74" i="37"/>
  <c r="C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AI74" i="37"/>
  <c r="AJ74" i="37"/>
  <c r="AV74" i="37"/>
  <c r="AW74" i="37"/>
  <c r="AX74" i="37"/>
  <c r="AY74" i="37"/>
  <c r="AZ74" i="37"/>
  <c r="CF74" i="37"/>
  <c r="CG74" i="37"/>
  <c r="CH74" i="37"/>
  <c r="CI74" i="37"/>
  <c r="CJ74" i="37"/>
  <c r="CK74" i="37"/>
  <c r="CL74" i="37"/>
  <c r="CM74" i="37"/>
  <c r="CN74" i="37"/>
  <c r="CO74" i="37"/>
  <c r="CP74" i="37"/>
  <c r="CQ74" i="37"/>
  <c r="CR74" i="37"/>
  <c r="CS74" i="37"/>
  <c r="CT74" i="37"/>
  <c r="A75" i="37"/>
  <c r="B75" i="37"/>
  <c r="C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AI75" i="37"/>
  <c r="AJ75" i="37"/>
  <c r="CF75" i="37"/>
  <c r="CG75" i="37"/>
  <c r="CH75" i="37"/>
  <c r="CI75" i="37"/>
  <c r="CJ75" i="37"/>
  <c r="CK75" i="37"/>
  <c r="CL75" i="37"/>
  <c r="CM75" i="37"/>
  <c r="CN75" i="37"/>
  <c r="CO75" i="37"/>
  <c r="CP75" i="37"/>
  <c r="CQ75" i="37"/>
  <c r="CR75" i="37"/>
  <c r="CS75" i="37"/>
  <c r="CT75" i="37"/>
  <c r="A76" i="37"/>
  <c r="B76" i="37"/>
  <c r="C76" i="37"/>
  <c r="Q76" i="37"/>
  <c r="R76" i="37"/>
  <c r="S76" i="37"/>
  <c r="T76" i="37"/>
  <c r="U76" i="37"/>
  <c r="V76" i="37"/>
  <c r="W76" i="37"/>
  <c r="X76" i="37"/>
  <c r="Y76" i="37"/>
  <c r="Z76" i="37"/>
  <c r="AA76" i="37"/>
  <c r="AB76" i="37"/>
  <c r="AC76" i="37"/>
  <c r="AD76" i="37"/>
  <c r="AE76" i="37"/>
  <c r="AF76" i="37"/>
  <c r="AG76" i="37"/>
  <c r="AH76" i="37"/>
  <c r="AI76" i="37"/>
  <c r="AJ76" i="37"/>
  <c r="CF76" i="37"/>
  <c r="CG76" i="37"/>
  <c r="CH76" i="37"/>
  <c r="CI76" i="37"/>
  <c r="CJ76" i="37"/>
  <c r="CK76" i="37"/>
  <c r="CL76" i="37"/>
  <c r="CM76" i="37"/>
  <c r="CN76" i="37"/>
  <c r="CO76" i="37"/>
  <c r="CP76" i="37"/>
  <c r="CQ76" i="37"/>
  <c r="CR76" i="37"/>
  <c r="CS76" i="37"/>
  <c r="CT76" i="37"/>
  <c r="A77" i="37"/>
  <c r="B77" i="37"/>
  <c r="C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AD77" i="37"/>
  <c r="AE77" i="37"/>
  <c r="AF77" i="37"/>
  <c r="AG77" i="37"/>
  <c r="AH77" i="37"/>
  <c r="AI77" i="37"/>
  <c r="AJ77" i="37"/>
  <c r="CF77" i="37"/>
  <c r="CG77" i="37"/>
  <c r="CH77" i="37"/>
  <c r="CI77" i="37"/>
  <c r="CJ77" i="37"/>
  <c r="CK77" i="37"/>
  <c r="CL77" i="37"/>
  <c r="CM77" i="37"/>
  <c r="CN77" i="37"/>
  <c r="CO77" i="37"/>
  <c r="CP77" i="37"/>
  <c r="CQ77" i="37"/>
  <c r="CR77" i="37"/>
  <c r="CS77" i="37"/>
  <c r="CT77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AD78" i="37"/>
  <c r="AE78" i="37"/>
  <c r="AF78" i="37"/>
  <c r="AG78" i="37"/>
  <c r="AH78" i="37"/>
  <c r="AI78" i="37"/>
  <c r="AJ78" i="37"/>
  <c r="CF78" i="37"/>
  <c r="CG78" i="37"/>
  <c r="CH78" i="37"/>
  <c r="CI78" i="37"/>
  <c r="CJ78" i="37"/>
  <c r="CK78" i="37"/>
  <c r="CL78" i="37"/>
  <c r="CM78" i="37"/>
  <c r="CN78" i="37"/>
  <c r="CO78" i="37"/>
  <c r="CP78" i="37"/>
  <c r="CQ78" i="37"/>
  <c r="CR78" i="37"/>
  <c r="CS78" i="37"/>
  <c r="CT78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CF79" i="37"/>
  <c r="CG79" i="37"/>
  <c r="CH79" i="37"/>
  <c r="CI79" i="37"/>
  <c r="CJ79" i="37"/>
  <c r="CK79" i="37"/>
  <c r="CL79" i="37"/>
  <c r="CM79" i="37"/>
  <c r="CN79" i="37"/>
  <c r="CO79" i="37"/>
  <c r="CP79" i="37"/>
  <c r="CQ79" i="37"/>
  <c r="CR79" i="37"/>
  <c r="CS79" i="37"/>
  <c r="CT79" i="37"/>
  <c r="Q80" i="37"/>
  <c r="R80" i="37"/>
  <c r="S80" i="37"/>
  <c r="T80" i="37"/>
  <c r="U80" i="37"/>
  <c r="V80" i="37"/>
  <c r="W80" i="37"/>
  <c r="X80" i="37"/>
  <c r="Y80" i="37"/>
  <c r="Z80" i="37"/>
  <c r="AA80" i="37"/>
  <c r="AB80" i="37"/>
  <c r="AC80" i="37"/>
  <c r="AD80" i="37"/>
  <c r="AE80" i="37"/>
  <c r="AF80" i="37"/>
  <c r="AG80" i="37"/>
  <c r="AH80" i="37"/>
  <c r="AI80" i="37"/>
  <c r="AJ80" i="37"/>
  <c r="CF80" i="37"/>
  <c r="CG80" i="37"/>
  <c r="CH80" i="37"/>
  <c r="CI80" i="37"/>
  <c r="CJ80" i="37"/>
  <c r="CK80" i="37"/>
  <c r="CL80" i="37"/>
  <c r="CM80" i="37"/>
  <c r="CN80" i="37"/>
  <c r="CO80" i="37"/>
  <c r="CP80" i="37"/>
  <c r="CQ80" i="37"/>
  <c r="CR80" i="37"/>
  <c r="CS80" i="37"/>
  <c r="CT80" i="37"/>
  <c r="Q81" i="37"/>
  <c r="R81" i="37"/>
  <c r="S81" i="37"/>
  <c r="T81" i="37"/>
  <c r="U81" i="37"/>
  <c r="V81" i="37"/>
  <c r="W81" i="37"/>
  <c r="X81" i="37"/>
  <c r="Y81" i="37"/>
  <c r="Z81" i="37"/>
  <c r="AA81" i="37"/>
  <c r="AB81" i="37"/>
  <c r="AC81" i="37"/>
  <c r="AD81" i="37"/>
  <c r="AE81" i="37"/>
  <c r="AF81" i="37"/>
  <c r="AG81" i="37"/>
  <c r="AH81" i="37"/>
  <c r="AI81" i="37"/>
  <c r="AJ81" i="37"/>
  <c r="CF81" i="37"/>
  <c r="CG81" i="37"/>
  <c r="CH81" i="37"/>
  <c r="CI81" i="37"/>
  <c r="CJ81" i="37"/>
  <c r="CK81" i="37"/>
  <c r="CL81" i="37"/>
  <c r="CM81" i="37"/>
  <c r="CN81" i="37"/>
  <c r="CO81" i="37"/>
  <c r="CP81" i="37"/>
  <c r="CQ81" i="37"/>
  <c r="CR81" i="37"/>
  <c r="CS81" i="37"/>
  <c r="CT81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AD82" i="37"/>
  <c r="AE82" i="37"/>
  <c r="AF82" i="37"/>
  <c r="AG82" i="37"/>
  <c r="AH82" i="37"/>
  <c r="AI82" i="37"/>
  <c r="AJ82" i="37"/>
  <c r="CF82" i="37"/>
  <c r="CG82" i="37"/>
  <c r="CH82" i="37"/>
  <c r="CI82" i="37"/>
  <c r="CJ82" i="37"/>
  <c r="CK82" i="37"/>
  <c r="CL82" i="37"/>
  <c r="CM82" i="37"/>
  <c r="CN82" i="37"/>
  <c r="CO82" i="37"/>
  <c r="CP82" i="37"/>
  <c r="CQ82" i="37"/>
  <c r="CR82" i="37"/>
  <c r="CS82" i="37"/>
  <c r="CT82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AD83" i="37"/>
  <c r="AE83" i="37"/>
  <c r="AF83" i="37"/>
  <c r="AG83" i="37"/>
  <c r="AH83" i="37"/>
  <c r="AI83" i="37"/>
  <c r="AJ83" i="37"/>
  <c r="CF83" i="37"/>
  <c r="CG83" i="37"/>
  <c r="CH83" i="37"/>
  <c r="CI83" i="37"/>
  <c r="CJ83" i="37"/>
  <c r="CK83" i="37"/>
  <c r="CL83" i="37"/>
  <c r="CM83" i="37"/>
  <c r="CN83" i="37"/>
  <c r="CO83" i="37"/>
  <c r="CP83" i="37"/>
  <c r="CQ83" i="37"/>
  <c r="CR83" i="37"/>
  <c r="CS83" i="37"/>
  <c r="CT83" i="37"/>
  <c r="Q84" i="37"/>
  <c r="R84" i="37"/>
  <c r="S84" i="37"/>
  <c r="T84" i="37"/>
  <c r="U84" i="37"/>
  <c r="V84" i="37"/>
  <c r="W84" i="37"/>
  <c r="X84" i="37"/>
  <c r="Y84" i="37"/>
  <c r="Z84" i="37"/>
  <c r="AA84" i="37"/>
  <c r="AB84" i="37"/>
  <c r="AC84" i="37"/>
  <c r="AD84" i="37"/>
  <c r="AE84" i="37"/>
  <c r="CF84" i="37"/>
  <c r="CG84" i="37"/>
  <c r="CH84" i="37"/>
  <c r="CI84" i="37"/>
  <c r="CJ84" i="37"/>
  <c r="CK84" i="37"/>
  <c r="CL84" i="37"/>
  <c r="CM84" i="37"/>
  <c r="CN84" i="37"/>
  <c r="CO84" i="37"/>
  <c r="CP84" i="37"/>
  <c r="CQ84" i="37"/>
  <c r="CR84" i="37"/>
  <c r="CS84" i="37"/>
  <c r="CT84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CF85" i="37"/>
  <c r="CG85" i="37"/>
  <c r="CH85" i="37"/>
  <c r="CI85" i="37"/>
  <c r="CJ85" i="37"/>
  <c r="CK85" i="37"/>
  <c r="CL85" i="37"/>
  <c r="CM85" i="37"/>
  <c r="CN85" i="37"/>
  <c r="CO85" i="37"/>
  <c r="CP85" i="37"/>
  <c r="CQ85" i="37"/>
  <c r="CR85" i="37"/>
  <c r="CS85" i="37"/>
  <c r="CT85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CF86" i="37"/>
  <c r="CG86" i="37"/>
  <c r="CH86" i="37"/>
  <c r="CI86" i="37"/>
  <c r="CJ86" i="37"/>
  <c r="CK86" i="37"/>
  <c r="CL86" i="37"/>
  <c r="CM86" i="37"/>
  <c r="CN86" i="37"/>
  <c r="CO86" i="37"/>
  <c r="CP86" i="37"/>
  <c r="CQ86" i="37"/>
  <c r="CR86" i="37"/>
  <c r="CS86" i="37"/>
  <c r="CT86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CF87" i="37"/>
  <c r="CG87" i="37"/>
  <c r="CH87" i="37"/>
  <c r="CI87" i="37"/>
  <c r="CJ87" i="37"/>
  <c r="CK87" i="37"/>
  <c r="CL87" i="37"/>
  <c r="CM87" i="37"/>
  <c r="CN87" i="37"/>
  <c r="CO87" i="37"/>
  <c r="CP87" i="37"/>
  <c r="CQ87" i="37"/>
  <c r="CR87" i="37"/>
  <c r="CS87" i="37"/>
  <c r="CT87" i="37"/>
  <c r="Q88" i="37"/>
  <c r="R88" i="37"/>
  <c r="S88" i="37"/>
  <c r="T88" i="37"/>
  <c r="U88" i="37"/>
  <c r="V88" i="37"/>
  <c r="W88" i="37"/>
  <c r="X88" i="37"/>
  <c r="Y88" i="37"/>
  <c r="Z88" i="37"/>
  <c r="AA88" i="37"/>
  <c r="AB88" i="37"/>
  <c r="AC88" i="37"/>
  <c r="AD88" i="37"/>
  <c r="AE88" i="37"/>
  <c r="CF88" i="37"/>
  <c r="CG88" i="37"/>
  <c r="CH88" i="37"/>
  <c r="CI88" i="37"/>
  <c r="CJ88" i="37"/>
  <c r="CK88" i="37"/>
  <c r="CL88" i="37"/>
  <c r="CM88" i="37"/>
  <c r="CN88" i="37"/>
  <c r="CO88" i="37"/>
  <c r="CP88" i="37"/>
  <c r="CQ88" i="37"/>
  <c r="CR88" i="37"/>
  <c r="CS88" i="37"/>
  <c r="CT88" i="37"/>
  <c r="Q89" i="37"/>
  <c r="R89" i="37"/>
  <c r="S89" i="37"/>
  <c r="T89" i="37"/>
  <c r="U89" i="37"/>
  <c r="V89" i="37"/>
  <c r="W89" i="37"/>
  <c r="X89" i="37"/>
  <c r="Y89" i="37"/>
  <c r="Z89" i="37"/>
  <c r="AA89" i="37"/>
  <c r="AB89" i="37"/>
  <c r="AC89" i="37"/>
  <c r="AD89" i="37"/>
  <c r="AE89" i="37"/>
  <c r="CF89" i="37"/>
  <c r="CG89" i="37"/>
  <c r="CH89" i="37"/>
  <c r="CI89" i="37"/>
  <c r="CJ89" i="37"/>
  <c r="CK89" i="37"/>
  <c r="CL89" i="37"/>
  <c r="CM89" i="37"/>
  <c r="CN89" i="37"/>
  <c r="CO89" i="37"/>
  <c r="CP89" i="37"/>
  <c r="CQ89" i="37"/>
  <c r="CR89" i="37"/>
  <c r="CS89" i="37"/>
  <c r="CT89" i="37"/>
  <c r="Q90" i="37"/>
  <c r="R90" i="37"/>
  <c r="S90" i="37"/>
  <c r="T90" i="37"/>
  <c r="U90" i="37"/>
  <c r="V90" i="37"/>
  <c r="W90" i="37"/>
  <c r="X90" i="37"/>
  <c r="Y90" i="37"/>
  <c r="Z90" i="37"/>
  <c r="AA90" i="37"/>
  <c r="AB90" i="37"/>
  <c r="AC90" i="37"/>
  <c r="AD90" i="37"/>
  <c r="AE90" i="37"/>
  <c r="CF90" i="37"/>
  <c r="CG90" i="37"/>
  <c r="CH90" i="37"/>
  <c r="CI90" i="37"/>
  <c r="CJ90" i="37"/>
  <c r="CK90" i="37"/>
  <c r="CL90" i="37"/>
  <c r="CM90" i="37"/>
  <c r="CN90" i="37"/>
  <c r="CO90" i="37"/>
  <c r="CP90" i="37"/>
  <c r="CQ90" i="37"/>
  <c r="CR90" i="37"/>
  <c r="CS90" i="37"/>
  <c r="CT90" i="37"/>
  <c r="Q91" i="37"/>
  <c r="R91" i="37"/>
  <c r="S91" i="37"/>
  <c r="T91" i="37"/>
  <c r="U91" i="37"/>
  <c r="V91" i="37"/>
  <c r="W91" i="37"/>
  <c r="X91" i="37"/>
  <c r="Y91" i="37"/>
  <c r="Z91" i="37"/>
  <c r="AA91" i="37"/>
  <c r="AB91" i="37"/>
  <c r="AC91" i="37"/>
  <c r="AD91" i="37"/>
  <c r="AE91" i="37"/>
  <c r="CF91" i="37"/>
  <c r="CG91" i="37"/>
  <c r="CH91" i="37"/>
  <c r="CI91" i="37"/>
  <c r="CJ91" i="37"/>
  <c r="CK91" i="37"/>
  <c r="CL91" i="37"/>
  <c r="CM91" i="37"/>
  <c r="CN91" i="37"/>
  <c r="CO91" i="37"/>
  <c r="CP91" i="37"/>
  <c r="CQ91" i="37"/>
  <c r="CR91" i="37"/>
  <c r="CS91" i="37"/>
  <c r="CT91" i="37"/>
  <c r="Q92" i="37"/>
  <c r="R92" i="37"/>
  <c r="S92" i="37"/>
  <c r="T92" i="37"/>
  <c r="U92" i="37"/>
  <c r="V92" i="37"/>
  <c r="W92" i="37"/>
  <c r="X92" i="37"/>
  <c r="Y92" i="37"/>
  <c r="Z92" i="37"/>
  <c r="AA92" i="37"/>
  <c r="AB92" i="37"/>
  <c r="AC92" i="37"/>
  <c r="AD92" i="37"/>
  <c r="AE92" i="37"/>
  <c r="CF92" i="37"/>
  <c r="CG92" i="37"/>
  <c r="CH92" i="37"/>
  <c r="CI92" i="37"/>
  <c r="CJ92" i="37"/>
  <c r="CK92" i="37"/>
  <c r="CL92" i="37"/>
  <c r="CM92" i="37"/>
  <c r="CN92" i="37"/>
  <c r="CO92" i="37"/>
  <c r="CP92" i="37"/>
  <c r="CQ92" i="37"/>
  <c r="CR92" i="37"/>
  <c r="CS92" i="37"/>
  <c r="CT92" i="37"/>
  <c r="Q93" i="37"/>
  <c r="R93" i="37"/>
  <c r="S93" i="37"/>
  <c r="T93" i="37"/>
  <c r="U93" i="37"/>
  <c r="V93" i="37"/>
  <c r="W93" i="37"/>
  <c r="X93" i="37"/>
  <c r="Y93" i="37"/>
  <c r="Z93" i="37"/>
  <c r="AA93" i="37"/>
  <c r="AB93" i="37"/>
  <c r="AC93" i="37"/>
  <c r="AD93" i="37"/>
  <c r="AE93" i="37"/>
  <c r="CF93" i="37"/>
  <c r="CG93" i="37"/>
  <c r="CH93" i="37"/>
  <c r="CI93" i="37"/>
  <c r="CJ93" i="37"/>
  <c r="CK93" i="37"/>
  <c r="CL93" i="37"/>
  <c r="CM93" i="37"/>
  <c r="CN93" i="37"/>
  <c r="CO93" i="37"/>
  <c r="CP93" i="37"/>
  <c r="CQ93" i="37"/>
  <c r="CR93" i="37"/>
  <c r="CS93" i="37"/>
  <c r="CT93" i="37"/>
  <c r="Q94" i="37"/>
  <c r="R94" i="37"/>
  <c r="S94" i="37"/>
  <c r="T94" i="37"/>
  <c r="U94" i="37"/>
  <c r="V94" i="37"/>
  <c r="W94" i="37"/>
  <c r="X94" i="37"/>
  <c r="Y94" i="37"/>
  <c r="Z94" i="37"/>
  <c r="AA94" i="37"/>
  <c r="AB94" i="37"/>
  <c r="AC94" i="37"/>
  <c r="AD94" i="37"/>
  <c r="AE94" i="37"/>
  <c r="CF94" i="37"/>
  <c r="CG94" i="37"/>
  <c r="CH94" i="37"/>
  <c r="CI94" i="37"/>
  <c r="CJ94" i="37"/>
  <c r="CK94" i="37"/>
  <c r="CL94" i="37"/>
  <c r="CM94" i="37"/>
  <c r="CN94" i="37"/>
  <c r="CO94" i="37"/>
  <c r="CP94" i="37"/>
  <c r="CQ94" i="37"/>
  <c r="CR94" i="37"/>
  <c r="CS94" i="37"/>
  <c r="CT94" i="37"/>
  <c r="Q95" i="37"/>
  <c r="R95" i="37"/>
  <c r="S95" i="37"/>
  <c r="T95" i="37"/>
  <c r="U95" i="37"/>
  <c r="V95" i="37"/>
  <c r="W95" i="37"/>
  <c r="X95" i="37"/>
  <c r="Y95" i="37"/>
  <c r="Z95" i="37"/>
  <c r="AA95" i="37"/>
  <c r="AB95" i="37"/>
  <c r="AC95" i="37"/>
  <c r="AD95" i="37"/>
  <c r="AE95" i="37"/>
  <c r="CF95" i="37"/>
  <c r="CG95" i="37"/>
  <c r="CH95" i="37"/>
  <c r="CI95" i="37"/>
  <c r="CJ95" i="37"/>
  <c r="CK95" i="37"/>
  <c r="CL95" i="37"/>
  <c r="CM95" i="37"/>
  <c r="CN95" i="37"/>
  <c r="CO95" i="37"/>
  <c r="CP95" i="37"/>
  <c r="CQ95" i="37"/>
  <c r="CR95" i="37"/>
  <c r="CS95" i="37"/>
  <c r="CT95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CF96" i="37"/>
  <c r="CG96" i="37"/>
  <c r="CH96" i="37"/>
  <c r="CI96" i="37"/>
  <c r="CJ96" i="37"/>
  <c r="CK96" i="37"/>
  <c r="CL96" i="37"/>
  <c r="CM96" i="37"/>
  <c r="CN96" i="37"/>
  <c r="CO96" i="37"/>
  <c r="CP96" i="37"/>
  <c r="CQ96" i="37"/>
  <c r="CR96" i="37"/>
  <c r="CS96" i="37"/>
  <c r="CT96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CF97" i="37"/>
  <c r="CG97" i="37"/>
  <c r="CH97" i="37"/>
  <c r="CI97" i="37"/>
  <c r="CJ97" i="37"/>
  <c r="CK97" i="37"/>
  <c r="CL97" i="37"/>
  <c r="CM97" i="37"/>
  <c r="CN97" i="37"/>
  <c r="CO97" i="37"/>
  <c r="CP97" i="37"/>
  <c r="CQ97" i="37"/>
  <c r="CR97" i="37"/>
  <c r="CS97" i="37"/>
  <c r="CT97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CF98" i="37"/>
  <c r="CG98" i="37"/>
  <c r="CH98" i="37"/>
  <c r="CI98" i="37"/>
  <c r="CJ98" i="37"/>
  <c r="CK98" i="37"/>
  <c r="CL98" i="37"/>
  <c r="CM98" i="37"/>
  <c r="CN98" i="37"/>
  <c r="CO98" i="37"/>
  <c r="CP98" i="37"/>
  <c r="CQ98" i="37"/>
  <c r="CR98" i="37"/>
  <c r="CS98" i="37"/>
  <c r="CT98" i="37"/>
  <c r="Q99" i="37"/>
  <c r="R99" i="37"/>
  <c r="S99" i="37"/>
  <c r="T99" i="37"/>
  <c r="U99" i="37"/>
  <c r="V99" i="37"/>
  <c r="W99" i="37"/>
  <c r="X99" i="37"/>
  <c r="Y99" i="37"/>
  <c r="Z99" i="37"/>
  <c r="AA99" i="37"/>
  <c r="AB99" i="37"/>
  <c r="AC99" i="37"/>
  <c r="AD99" i="37"/>
  <c r="AE99" i="37"/>
  <c r="CF99" i="37"/>
  <c r="CG99" i="37"/>
  <c r="CH99" i="37"/>
  <c r="CI99" i="37"/>
  <c r="CJ99" i="37"/>
  <c r="CK99" i="37"/>
  <c r="CL99" i="37"/>
  <c r="CM99" i="37"/>
  <c r="CN99" i="37"/>
  <c r="CO99" i="37"/>
  <c r="CP99" i="37"/>
  <c r="CQ99" i="37"/>
  <c r="CR99" i="37"/>
  <c r="CS99" i="37"/>
  <c r="CT99" i="37"/>
  <c r="Q100" i="37"/>
  <c r="R100" i="37"/>
  <c r="S100" i="37"/>
  <c r="T100" i="37"/>
  <c r="U100" i="37"/>
  <c r="V100" i="37"/>
  <c r="W100" i="37"/>
  <c r="X100" i="37"/>
  <c r="Y100" i="37"/>
  <c r="Z100" i="37"/>
  <c r="AA100" i="37"/>
  <c r="AB100" i="37"/>
  <c r="AC100" i="37"/>
  <c r="AD100" i="37"/>
  <c r="AE100" i="37"/>
  <c r="CF100" i="37"/>
  <c r="CG100" i="37"/>
  <c r="CH100" i="37"/>
  <c r="CI100" i="37"/>
  <c r="CJ100" i="37"/>
  <c r="CK100" i="37"/>
  <c r="CL100" i="37"/>
  <c r="CM100" i="37"/>
  <c r="CN100" i="37"/>
  <c r="CO100" i="37"/>
  <c r="CP100" i="37"/>
  <c r="CQ100" i="37"/>
  <c r="CR100" i="37"/>
  <c r="CS100" i="37"/>
  <c r="CT100" i="37"/>
  <c r="Q101" i="37"/>
  <c r="R101" i="37"/>
  <c r="S101" i="37"/>
  <c r="T101" i="37"/>
  <c r="U101" i="37"/>
  <c r="V101" i="37"/>
  <c r="W101" i="37"/>
  <c r="X101" i="37"/>
  <c r="Y101" i="37"/>
  <c r="Z101" i="37"/>
  <c r="AA101" i="37"/>
  <c r="AB101" i="37"/>
  <c r="AC101" i="37"/>
  <c r="AD101" i="37"/>
  <c r="AE101" i="37"/>
  <c r="CF101" i="37"/>
  <c r="CG101" i="37"/>
  <c r="CH101" i="37"/>
  <c r="CI101" i="37"/>
  <c r="CJ101" i="37"/>
  <c r="CK101" i="37"/>
  <c r="CL101" i="37"/>
  <c r="CM101" i="37"/>
  <c r="CN101" i="37"/>
  <c r="CO101" i="37"/>
  <c r="CP101" i="37"/>
  <c r="CQ101" i="37"/>
  <c r="CR101" i="37"/>
  <c r="CS101" i="37"/>
  <c r="CT101" i="37"/>
  <c r="Q102" i="37"/>
  <c r="R102" i="37"/>
  <c r="S102" i="37"/>
  <c r="T102" i="37"/>
  <c r="U102" i="37"/>
  <c r="V102" i="37"/>
  <c r="W102" i="37"/>
  <c r="X102" i="37"/>
  <c r="Y102" i="37"/>
  <c r="Z102" i="37"/>
  <c r="AA102" i="37"/>
  <c r="AB102" i="37"/>
  <c r="AC102" i="37"/>
  <c r="AD102" i="37"/>
  <c r="AE102" i="37"/>
  <c r="CF102" i="37"/>
  <c r="CG102" i="37"/>
  <c r="CH102" i="37"/>
  <c r="CI102" i="37"/>
  <c r="CJ102" i="37"/>
  <c r="CK102" i="37"/>
  <c r="CL102" i="37"/>
  <c r="CM102" i="37"/>
  <c r="CN102" i="37"/>
  <c r="CO102" i="37"/>
  <c r="CP102" i="37"/>
  <c r="CQ102" i="37"/>
  <c r="CR102" i="37"/>
  <c r="CS102" i="37"/>
  <c r="CT102" i="37"/>
  <c r="Q103" i="37"/>
  <c r="R103" i="37"/>
  <c r="S103" i="37"/>
  <c r="T103" i="37"/>
  <c r="U103" i="37"/>
  <c r="V103" i="37"/>
  <c r="W103" i="37"/>
  <c r="X103" i="37"/>
  <c r="Y103" i="37"/>
  <c r="Z103" i="37"/>
  <c r="AA103" i="37"/>
  <c r="AB103" i="37"/>
  <c r="AC103" i="37"/>
  <c r="AD103" i="37"/>
  <c r="AE103" i="37"/>
  <c r="CF103" i="37"/>
  <c r="CG103" i="37"/>
  <c r="CH103" i="37"/>
  <c r="CI103" i="37"/>
  <c r="CJ103" i="37"/>
  <c r="CK103" i="37"/>
  <c r="CL103" i="37"/>
  <c r="CM103" i="37"/>
  <c r="CN103" i="37"/>
  <c r="CO103" i="37"/>
  <c r="CP103" i="37"/>
  <c r="CQ103" i="37"/>
  <c r="CR103" i="37"/>
  <c r="CS103" i="37"/>
  <c r="CT103" i="37"/>
  <c r="Q104" i="37"/>
  <c r="R104" i="37"/>
  <c r="S104" i="37"/>
  <c r="T104" i="37"/>
  <c r="U104" i="37"/>
  <c r="V104" i="37"/>
  <c r="W104" i="37"/>
  <c r="X104" i="37"/>
  <c r="Y104" i="37"/>
  <c r="Z104" i="37"/>
  <c r="AA104" i="37"/>
  <c r="AB104" i="37"/>
  <c r="AC104" i="37"/>
  <c r="AD104" i="37"/>
  <c r="AE104" i="37"/>
  <c r="CF104" i="37"/>
  <c r="CG104" i="37"/>
  <c r="CH104" i="37"/>
  <c r="CI104" i="37"/>
  <c r="CJ104" i="37"/>
  <c r="CK104" i="37"/>
  <c r="CL104" i="37"/>
  <c r="CM104" i="37"/>
  <c r="CN104" i="37"/>
  <c r="CO104" i="37"/>
  <c r="CP104" i="37"/>
  <c r="CQ104" i="37"/>
  <c r="CR104" i="37"/>
  <c r="CS104" i="37"/>
  <c r="CT104" i="37"/>
  <c r="Q105" i="37"/>
  <c r="R105" i="37"/>
  <c r="S105" i="37"/>
  <c r="T105" i="37"/>
  <c r="U105" i="37"/>
  <c r="V105" i="37"/>
  <c r="W105" i="37"/>
  <c r="X105" i="37"/>
  <c r="Y105" i="37"/>
  <c r="Z105" i="37"/>
  <c r="AA105" i="37"/>
  <c r="AB105" i="37"/>
  <c r="AC105" i="37"/>
  <c r="AD105" i="37"/>
  <c r="AE105" i="37"/>
  <c r="CF105" i="37"/>
  <c r="CG105" i="37"/>
  <c r="CH105" i="37"/>
  <c r="CI105" i="37"/>
  <c r="CJ105" i="37"/>
  <c r="CK105" i="37"/>
  <c r="CL105" i="37"/>
  <c r="CM105" i="37"/>
  <c r="CN105" i="37"/>
  <c r="CO105" i="37"/>
  <c r="CP105" i="37"/>
  <c r="CQ105" i="37"/>
  <c r="CR105" i="37"/>
  <c r="CS105" i="37"/>
  <c r="CT105" i="37"/>
  <c r="Q106" i="37"/>
  <c r="R106" i="37"/>
  <c r="S106" i="37"/>
  <c r="T106" i="37"/>
  <c r="U106" i="37"/>
  <c r="V106" i="37"/>
  <c r="W106" i="37"/>
  <c r="X106" i="37"/>
  <c r="Y106" i="37"/>
  <c r="Z106" i="37"/>
  <c r="AA106" i="37"/>
  <c r="AB106" i="37"/>
  <c r="AC106" i="37"/>
  <c r="AD106" i="37"/>
  <c r="AE106" i="37"/>
  <c r="CF106" i="37"/>
  <c r="CG106" i="37"/>
  <c r="CH106" i="37"/>
  <c r="CI106" i="37"/>
  <c r="CJ106" i="37"/>
  <c r="CK106" i="37"/>
  <c r="CL106" i="37"/>
  <c r="CM106" i="37"/>
  <c r="CN106" i="37"/>
  <c r="CO106" i="37"/>
  <c r="CP106" i="37"/>
  <c r="CQ106" i="37"/>
  <c r="CR106" i="37"/>
  <c r="CS106" i="37"/>
  <c r="CT106" i="37"/>
  <c r="Q107" i="37"/>
  <c r="R107" i="37"/>
  <c r="S107" i="37"/>
  <c r="T107" i="37"/>
  <c r="U107" i="37"/>
  <c r="V107" i="37"/>
  <c r="W107" i="37"/>
  <c r="X107" i="37"/>
  <c r="Y107" i="37"/>
  <c r="Z107" i="37"/>
  <c r="AA107" i="37"/>
  <c r="AB107" i="37"/>
  <c r="AC107" i="37"/>
  <c r="AD107" i="37"/>
  <c r="AE107" i="37"/>
  <c r="CF107" i="37"/>
  <c r="CG107" i="37"/>
  <c r="CH107" i="37"/>
  <c r="CI107" i="37"/>
  <c r="CJ107" i="37"/>
  <c r="CK107" i="37"/>
  <c r="CL107" i="37"/>
  <c r="CM107" i="37"/>
  <c r="CN107" i="37"/>
  <c r="CO107" i="37"/>
  <c r="CP107" i="37"/>
  <c r="CQ107" i="37"/>
  <c r="CR107" i="37"/>
  <c r="CS107" i="37"/>
  <c r="CT107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CF108" i="37"/>
  <c r="CG108" i="37"/>
  <c r="CH108" i="37"/>
  <c r="CI108" i="37"/>
  <c r="CJ108" i="37"/>
  <c r="CK108" i="37"/>
  <c r="CL108" i="37"/>
  <c r="CM108" i="37"/>
  <c r="CN108" i="37"/>
  <c r="CO108" i="37"/>
  <c r="CP108" i="37"/>
  <c r="CQ108" i="37"/>
  <c r="CR108" i="37"/>
  <c r="CS108" i="37"/>
  <c r="CT108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CF109" i="37"/>
  <c r="CG109" i="37"/>
  <c r="CH109" i="37"/>
  <c r="CI109" i="37"/>
  <c r="CJ109" i="37"/>
  <c r="CK109" i="37"/>
  <c r="CL109" i="37"/>
  <c r="CM109" i="37"/>
  <c r="CN109" i="37"/>
  <c r="CO109" i="37"/>
  <c r="CP109" i="37"/>
  <c r="CQ109" i="37"/>
  <c r="CR109" i="37"/>
  <c r="CS109" i="37"/>
  <c r="CT109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CF110" i="37"/>
  <c r="CG110" i="37"/>
  <c r="CH110" i="37"/>
  <c r="CI110" i="37"/>
  <c r="CJ110" i="37"/>
  <c r="CK110" i="37"/>
  <c r="CL110" i="37"/>
  <c r="CM110" i="37"/>
  <c r="CN110" i="37"/>
  <c r="CO110" i="37"/>
  <c r="CP110" i="37"/>
  <c r="CQ110" i="37"/>
  <c r="CR110" i="37"/>
  <c r="CS110" i="37"/>
  <c r="CT110" i="37"/>
  <c r="Q111" i="37"/>
  <c r="R111" i="37"/>
  <c r="S111" i="37"/>
  <c r="T111" i="37"/>
  <c r="U111" i="37"/>
  <c r="V111" i="37"/>
  <c r="W111" i="37"/>
  <c r="X111" i="37"/>
  <c r="Y111" i="37"/>
  <c r="Z111" i="37"/>
  <c r="AA111" i="37"/>
  <c r="AB111" i="37"/>
  <c r="AC111" i="37"/>
  <c r="AD111" i="37"/>
  <c r="AE111" i="37"/>
  <c r="CF111" i="37"/>
  <c r="CG111" i="37"/>
  <c r="CH111" i="37"/>
  <c r="CI111" i="37"/>
  <c r="CJ111" i="37"/>
  <c r="CK111" i="37"/>
  <c r="CL111" i="37"/>
  <c r="CM111" i="37"/>
  <c r="CN111" i="37"/>
  <c r="CO111" i="37"/>
  <c r="CP111" i="37"/>
  <c r="CQ111" i="37"/>
  <c r="CR111" i="37"/>
  <c r="CS111" i="37"/>
  <c r="CT111" i="37"/>
  <c r="Q112" i="37"/>
  <c r="R112" i="37"/>
  <c r="S112" i="37"/>
  <c r="T112" i="37"/>
  <c r="U112" i="37"/>
  <c r="V112" i="37"/>
  <c r="W112" i="37"/>
  <c r="X112" i="37"/>
  <c r="Y112" i="37"/>
  <c r="Z112" i="37"/>
  <c r="AA112" i="37"/>
  <c r="AB112" i="37"/>
  <c r="AC112" i="37"/>
  <c r="AD112" i="37"/>
  <c r="AE112" i="37"/>
  <c r="CF112" i="37"/>
  <c r="CG112" i="37"/>
  <c r="CH112" i="37"/>
  <c r="CI112" i="37"/>
  <c r="CJ112" i="37"/>
  <c r="CK112" i="37"/>
  <c r="CL112" i="37"/>
  <c r="CM112" i="37"/>
  <c r="CN112" i="37"/>
  <c r="CO112" i="37"/>
  <c r="CP112" i="37"/>
  <c r="CQ112" i="37"/>
  <c r="CR112" i="37"/>
  <c r="CS112" i="37"/>
  <c r="CT112" i="37"/>
  <c r="Q113" i="37"/>
  <c r="R113" i="37"/>
  <c r="S113" i="37"/>
  <c r="T113" i="37"/>
  <c r="U113" i="37"/>
  <c r="V113" i="37"/>
  <c r="W113" i="37"/>
  <c r="X113" i="37"/>
  <c r="Y113" i="37"/>
  <c r="Z113" i="37"/>
  <c r="AA113" i="37"/>
  <c r="AB113" i="37"/>
  <c r="AC113" i="37"/>
  <c r="AD113" i="37"/>
  <c r="AE113" i="37"/>
  <c r="CF113" i="37"/>
  <c r="CG113" i="37"/>
  <c r="CH113" i="37"/>
  <c r="CI113" i="37"/>
  <c r="CJ113" i="37"/>
  <c r="CK113" i="37"/>
  <c r="CL113" i="37"/>
  <c r="CM113" i="37"/>
  <c r="CN113" i="37"/>
  <c r="CO113" i="37"/>
  <c r="CP113" i="37"/>
  <c r="CQ113" i="37"/>
  <c r="CR113" i="37"/>
  <c r="CS113" i="37"/>
  <c r="CT113" i="37"/>
  <c r="Q114" i="37"/>
  <c r="R114" i="37"/>
  <c r="S114" i="37"/>
  <c r="T114" i="37"/>
  <c r="U114" i="37"/>
  <c r="V114" i="37"/>
  <c r="W114" i="37"/>
  <c r="X114" i="37"/>
  <c r="Y114" i="37"/>
  <c r="Z114" i="37"/>
  <c r="AA114" i="37"/>
  <c r="AB114" i="37"/>
  <c r="AC114" i="37"/>
  <c r="AD114" i="37"/>
  <c r="AE114" i="37"/>
  <c r="CF114" i="37"/>
  <c r="CG114" i="37"/>
  <c r="CH114" i="37"/>
  <c r="CI114" i="37"/>
  <c r="CJ114" i="37"/>
  <c r="CK114" i="37"/>
  <c r="CL114" i="37"/>
  <c r="CM114" i="37"/>
  <c r="CN114" i="37"/>
  <c r="CO114" i="37"/>
  <c r="CP114" i="37"/>
  <c r="CQ114" i="37"/>
  <c r="CR114" i="37"/>
  <c r="CS114" i="37"/>
  <c r="CT114" i="37"/>
  <c r="Q115" i="37"/>
  <c r="R115" i="37"/>
  <c r="S115" i="37"/>
  <c r="T115" i="37"/>
  <c r="U115" i="37"/>
  <c r="V115" i="37"/>
  <c r="W115" i="37"/>
  <c r="X115" i="37"/>
  <c r="Y115" i="37"/>
  <c r="Z115" i="37"/>
  <c r="AA115" i="37"/>
  <c r="AB115" i="37"/>
  <c r="AC115" i="37"/>
  <c r="AD115" i="37"/>
  <c r="AE115" i="37"/>
  <c r="CF115" i="37"/>
  <c r="CG115" i="37"/>
  <c r="CH115" i="37"/>
  <c r="CI115" i="37"/>
  <c r="CJ115" i="37"/>
  <c r="CK115" i="37"/>
  <c r="CL115" i="37"/>
  <c r="CM115" i="37"/>
  <c r="CN115" i="37"/>
  <c r="CO115" i="37"/>
  <c r="CP115" i="37"/>
  <c r="CQ115" i="37"/>
  <c r="CR115" i="37"/>
  <c r="CS115" i="37"/>
  <c r="CT115" i="37"/>
  <c r="Q116" i="37"/>
  <c r="R116" i="37"/>
  <c r="S116" i="37"/>
  <c r="T116" i="37"/>
  <c r="U116" i="37"/>
  <c r="V116" i="37"/>
  <c r="W116" i="37"/>
  <c r="X116" i="37"/>
  <c r="Y116" i="37"/>
  <c r="Z116" i="37"/>
  <c r="AA116" i="37"/>
  <c r="AB116" i="37"/>
  <c r="AC116" i="37"/>
  <c r="AD116" i="37"/>
  <c r="AE116" i="37"/>
  <c r="CF116" i="37"/>
  <c r="CG116" i="37"/>
  <c r="CH116" i="37"/>
  <c r="CI116" i="37"/>
  <c r="CJ116" i="37"/>
  <c r="CK116" i="37"/>
  <c r="CL116" i="37"/>
  <c r="CM116" i="37"/>
  <c r="CN116" i="37"/>
  <c r="CO116" i="37"/>
  <c r="CP116" i="37"/>
  <c r="CQ116" i="37"/>
  <c r="CR116" i="37"/>
  <c r="CS116" i="37"/>
  <c r="CT116" i="37"/>
  <c r="Q117" i="37"/>
  <c r="R117" i="37"/>
  <c r="S117" i="37"/>
  <c r="T117" i="37"/>
  <c r="U117" i="37"/>
  <c r="V117" i="37"/>
  <c r="W117" i="37"/>
  <c r="X117" i="37"/>
  <c r="Y117" i="37"/>
  <c r="Z117" i="37"/>
  <c r="AA117" i="37"/>
  <c r="AB117" i="37"/>
  <c r="AC117" i="37"/>
  <c r="AD117" i="37"/>
  <c r="AE117" i="37"/>
  <c r="CF117" i="37"/>
  <c r="CG117" i="37"/>
  <c r="CH117" i="37"/>
  <c r="CI117" i="37"/>
  <c r="CJ117" i="37"/>
  <c r="CK117" i="37"/>
  <c r="CL117" i="37"/>
  <c r="CM117" i="37"/>
  <c r="CN117" i="37"/>
  <c r="CO117" i="37"/>
  <c r="CP117" i="37"/>
  <c r="CQ117" i="37"/>
  <c r="CR117" i="37"/>
  <c r="CS117" i="37"/>
  <c r="CT117" i="37"/>
  <c r="Q118" i="37"/>
  <c r="R118" i="37"/>
  <c r="S118" i="37"/>
  <c r="T118" i="37"/>
  <c r="U118" i="37"/>
  <c r="V118" i="37"/>
  <c r="W118" i="37"/>
  <c r="X118" i="37"/>
  <c r="Y118" i="37"/>
  <c r="Z118" i="37"/>
  <c r="AA118" i="37"/>
  <c r="AB118" i="37"/>
  <c r="AC118" i="37"/>
  <c r="AD118" i="37"/>
  <c r="AE118" i="37"/>
  <c r="CF118" i="37"/>
  <c r="CG118" i="37"/>
  <c r="CH118" i="37"/>
  <c r="CI118" i="37"/>
  <c r="CJ118" i="37"/>
  <c r="CK118" i="37"/>
  <c r="CL118" i="37"/>
  <c r="CM118" i="37"/>
  <c r="CN118" i="37"/>
  <c r="CO118" i="37"/>
  <c r="CP118" i="37"/>
  <c r="CQ118" i="37"/>
  <c r="CR118" i="37"/>
  <c r="CS118" i="37"/>
  <c r="CT118" i="37"/>
  <c r="Q119" i="37"/>
  <c r="R119" i="37"/>
  <c r="S119" i="37"/>
  <c r="T119" i="37"/>
  <c r="U119" i="37"/>
  <c r="V119" i="37"/>
  <c r="W119" i="37"/>
  <c r="X119" i="37"/>
  <c r="Y119" i="37"/>
  <c r="Z119" i="37"/>
  <c r="AA119" i="37"/>
  <c r="AB119" i="37"/>
  <c r="AC119" i="37"/>
  <c r="AD119" i="37"/>
  <c r="AE119" i="37"/>
  <c r="CF119" i="37"/>
  <c r="CG119" i="37"/>
  <c r="CH119" i="37"/>
  <c r="CI119" i="37"/>
  <c r="CJ119" i="37"/>
  <c r="CK119" i="37"/>
  <c r="CL119" i="37"/>
  <c r="CM119" i="37"/>
  <c r="CN119" i="37"/>
  <c r="CO119" i="37"/>
  <c r="CP119" i="37"/>
  <c r="CQ119" i="37"/>
  <c r="CR119" i="37"/>
  <c r="CS119" i="37"/>
  <c r="CT119" i="37"/>
  <c r="Q120" i="37"/>
  <c r="R120" i="37"/>
  <c r="S120" i="37"/>
  <c r="T120" i="37"/>
  <c r="U120" i="37"/>
  <c r="V120" i="37"/>
  <c r="W120" i="37"/>
  <c r="X120" i="37"/>
  <c r="Y120" i="37"/>
  <c r="Z120" i="37"/>
  <c r="AA120" i="37"/>
  <c r="AB120" i="37"/>
  <c r="AC120" i="37"/>
  <c r="AD120" i="37"/>
  <c r="AE120" i="37"/>
  <c r="CF120" i="37"/>
  <c r="CG120" i="37"/>
  <c r="CH120" i="37"/>
  <c r="CI120" i="37"/>
  <c r="CJ120" i="37"/>
  <c r="CK120" i="37"/>
  <c r="CL120" i="37"/>
  <c r="CM120" i="37"/>
  <c r="CN120" i="37"/>
  <c r="CO120" i="37"/>
  <c r="CP120" i="37"/>
  <c r="CQ120" i="37"/>
  <c r="CR120" i="37"/>
  <c r="CS120" i="37"/>
  <c r="CT120" i="37"/>
  <c r="Q121" i="37"/>
  <c r="R121" i="37"/>
  <c r="S121" i="37"/>
  <c r="T121" i="37"/>
  <c r="U121" i="37"/>
  <c r="V121" i="37"/>
  <c r="W121" i="37"/>
  <c r="X121" i="37"/>
  <c r="Y121" i="37"/>
  <c r="Z121" i="37"/>
  <c r="AA121" i="37"/>
  <c r="AB121" i="37"/>
  <c r="AC121" i="37"/>
  <c r="AD121" i="37"/>
  <c r="AE121" i="37"/>
  <c r="CF121" i="37"/>
  <c r="CG121" i="37"/>
  <c r="CH121" i="37"/>
  <c r="CI121" i="37"/>
  <c r="CJ121" i="37"/>
  <c r="CK121" i="37"/>
  <c r="CL121" i="37"/>
  <c r="CM121" i="37"/>
  <c r="CN121" i="37"/>
  <c r="CO121" i="37"/>
  <c r="CP121" i="37"/>
  <c r="CQ121" i="37"/>
  <c r="CR121" i="37"/>
  <c r="CS121" i="37"/>
  <c r="CT121" i="37"/>
  <c r="Q122" i="37"/>
  <c r="R122" i="37"/>
  <c r="S122" i="37"/>
  <c r="T122" i="37"/>
  <c r="U122" i="37"/>
  <c r="V122" i="37"/>
  <c r="W122" i="37"/>
  <c r="X122" i="37"/>
  <c r="Y122" i="37"/>
  <c r="Z122" i="37"/>
  <c r="AA122" i="37"/>
  <c r="AB122" i="37"/>
  <c r="AC122" i="37"/>
  <c r="AD122" i="37"/>
  <c r="AE122" i="37"/>
  <c r="CF122" i="37"/>
  <c r="CG122" i="37"/>
  <c r="CH122" i="37"/>
  <c r="CI122" i="37"/>
  <c r="CJ122" i="37"/>
  <c r="CK122" i="37"/>
  <c r="CL122" i="37"/>
  <c r="CM122" i="37"/>
  <c r="CN122" i="37"/>
  <c r="CO122" i="37"/>
  <c r="CP122" i="37"/>
  <c r="CQ122" i="37"/>
  <c r="CR122" i="37"/>
  <c r="CS122" i="37"/>
  <c r="CT122" i="37"/>
  <c r="Q123" i="37"/>
  <c r="R123" i="37"/>
  <c r="S123" i="37"/>
  <c r="T123" i="37"/>
  <c r="U123" i="37"/>
  <c r="V123" i="37"/>
  <c r="W123" i="37"/>
  <c r="X123" i="37"/>
  <c r="Y123" i="37"/>
  <c r="Z123" i="37"/>
  <c r="AA123" i="37"/>
  <c r="AB123" i="37"/>
  <c r="AC123" i="37"/>
  <c r="AD123" i="37"/>
  <c r="AE123" i="37"/>
  <c r="CF123" i="37"/>
  <c r="CG123" i="37"/>
  <c r="CH123" i="37"/>
  <c r="CI123" i="37"/>
  <c r="CJ123" i="37"/>
  <c r="CK123" i="37"/>
  <c r="CL123" i="37"/>
  <c r="CM123" i="37"/>
  <c r="CN123" i="37"/>
  <c r="CO123" i="37"/>
  <c r="CP123" i="37"/>
  <c r="CQ123" i="37"/>
  <c r="CR123" i="37"/>
  <c r="CS123" i="37"/>
  <c r="CT123" i="37"/>
  <c r="Q124" i="37"/>
  <c r="R124" i="37"/>
  <c r="S124" i="37"/>
  <c r="T124" i="37"/>
  <c r="U124" i="37"/>
  <c r="V124" i="37"/>
  <c r="W124" i="37"/>
  <c r="X124" i="37"/>
  <c r="Y124" i="37"/>
  <c r="Z124" i="37"/>
  <c r="AA124" i="37"/>
  <c r="AB124" i="37"/>
  <c r="AC124" i="37"/>
  <c r="AD124" i="37"/>
  <c r="AE124" i="37"/>
  <c r="CF124" i="37"/>
  <c r="CG124" i="37"/>
  <c r="CH124" i="37"/>
  <c r="CI124" i="37"/>
  <c r="CJ124" i="37"/>
  <c r="CK124" i="37"/>
  <c r="CL124" i="37"/>
  <c r="CM124" i="37"/>
  <c r="CN124" i="37"/>
  <c r="CO124" i="37"/>
  <c r="CP124" i="37"/>
  <c r="CQ124" i="37"/>
  <c r="CR124" i="37"/>
  <c r="CS124" i="37"/>
  <c r="CT124" i="37"/>
  <c r="Q125" i="37"/>
  <c r="R125" i="37"/>
  <c r="S125" i="37"/>
  <c r="T125" i="37"/>
  <c r="U125" i="37"/>
  <c r="V125" i="37"/>
  <c r="W125" i="37"/>
  <c r="X125" i="37"/>
  <c r="Y125" i="37"/>
  <c r="Z125" i="37"/>
  <c r="AA125" i="37"/>
  <c r="AB125" i="37"/>
  <c r="AC125" i="37"/>
  <c r="AD125" i="37"/>
  <c r="AE125" i="37"/>
  <c r="CF125" i="37"/>
  <c r="CG125" i="37"/>
  <c r="CH125" i="37"/>
  <c r="CI125" i="37"/>
  <c r="CJ125" i="37"/>
  <c r="CK125" i="37"/>
  <c r="CL125" i="37"/>
  <c r="CM125" i="37"/>
  <c r="CN125" i="37"/>
  <c r="CO125" i="37"/>
  <c r="CP125" i="37"/>
  <c r="CQ125" i="37"/>
  <c r="CR125" i="37"/>
  <c r="CS125" i="37"/>
  <c r="CT125" i="37"/>
  <c r="Q126" i="37"/>
  <c r="R126" i="37"/>
  <c r="S126" i="37"/>
  <c r="T126" i="37"/>
  <c r="U126" i="37"/>
  <c r="V126" i="37"/>
  <c r="W126" i="37"/>
  <c r="X126" i="37"/>
  <c r="Y126" i="37"/>
  <c r="Z126" i="37"/>
  <c r="CF126" i="37"/>
  <c r="CG126" i="37"/>
  <c r="CH126" i="37"/>
  <c r="CI126" i="37"/>
  <c r="CJ126" i="37"/>
  <c r="CK126" i="37"/>
  <c r="CL126" i="37"/>
  <c r="CM126" i="37"/>
  <c r="CN126" i="37"/>
  <c r="CO126" i="37"/>
  <c r="CP126" i="37"/>
  <c r="CQ126" i="37"/>
  <c r="CR126" i="37"/>
  <c r="CS126" i="37"/>
  <c r="CT126" i="37"/>
  <c r="Q127" i="37"/>
  <c r="R127" i="37"/>
  <c r="S127" i="37"/>
  <c r="T127" i="37"/>
  <c r="U127" i="37"/>
  <c r="V127" i="37"/>
  <c r="W127" i="37"/>
  <c r="X127" i="37"/>
  <c r="Y127" i="37"/>
  <c r="Z127" i="37"/>
  <c r="CF127" i="37"/>
  <c r="CG127" i="37"/>
  <c r="CH127" i="37"/>
  <c r="CI127" i="37"/>
  <c r="CJ127" i="37"/>
  <c r="CK127" i="37"/>
  <c r="CL127" i="37"/>
  <c r="CM127" i="37"/>
  <c r="CN127" i="37"/>
  <c r="CO127" i="37"/>
  <c r="CP127" i="37"/>
  <c r="CQ127" i="37"/>
  <c r="CR127" i="37"/>
  <c r="CS127" i="37"/>
  <c r="CT127" i="37"/>
  <c r="Q128" i="37"/>
  <c r="R128" i="37"/>
  <c r="S128" i="37"/>
  <c r="T128" i="37"/>
  <c r="U128" i="37"/>
  <c r="V128" i="37"/>
  <c r="W128" i="37"/>
  <c r="X128" i="37"/>
  <c r="Y128" i="37"/>
  <c r="Z128" i="37"/>
  <c r="CF128" i="37"/>
  <c r="CG128" i="37"/>
  <c r="CH128" i="37"/>
  <c r="CI128" i="37"/>
  <c r="CJ128" i="37"/>
  <c r="CK128" i="37"/>
  <c r="CL128" i="37"/>
  <c r="CM128" i="37"/>
  <c r="CN128" i="37"/>
  <c r="CO128" i="37"/>
  <c r="CP128" i="37"/>
  <c r="CQ128" i="37"/>
  <c r="CR128" i="37"/>
  <c r="CS128" i="37"/>
  <c r="CT128" i="37"/>
  <c r="Q129" i="37"/>
  <c r="R129" i="37"/>
  <c r="S129" i="37"/>
  <c r="T129" i="37"/>
  <c r="U129" i="37"/>
  <c r="V129" i="37"/>
  <c r="W129" i="37"/>
  <c r="X129" i="37"/>
  <c r="Y129" i="37"/>
  <c r="Z129" i="37"/>
  <c r="CF129" i="37"/>
  <c r="CG129" i="37"/>
  <c r="CH129" i="37"/>
  <c r="CI129" i="37"/>
  <c r="CJ129" i="37"/>
  <c r="CK129" i="37"/>
  <c r="CL129" i="37"/>
  <c r="CM129" i="37"/>
  <c r="CN129" i="37"/>
  <c r="CO129" i="37"/>
  <c r="CP129" i="37"/>
  <c r="CQ129" i="37"/>
  <c r="CR129" i="37"/>
  <c r="CS129" i="37"/>
  <c r="CT129" i="37"/>
  <c r="Q130" i="37"/>
  <c r="R130" i="37"/>
  <c r="S130" i="37"/>
  <c r="T130" i="37"/>
  <c r="U130" i="37"/>
  <c r="V130" i="37"/>
  <c r="W130" i="37"/>
  <c r="X130" i="37"/>
  <c r="Y130" i="37"/>
  <c r="Z130" i="37"/>
  <c r="CF130" i="37"/>
  <c r="CG130" i="37"/>
  <c r="CH130" i="37"/>
  <c r="CI130" i="37"/>
  <c r="CJ130" i="37"/>
  <c r="CK130" i="37"/>
  <c r="CL130" i="37"/>
  <c r="CM130" i="37"/>
  <c r="CN130" i="37"/>
  <c r="CO130" i="37"/>
  <c r="CP130" i="37"/>
  <c r="CQ130" i="37"/>
  <c r="CR130" i="37"/>
  <c r="CS130" i="37"/>
  <c r="CT130" i="37"/>
  <c r="Q131" i="37"/>
  <c r="R131" i="37"/>
  <c r="S131" i="37"/>
  <c r="T131" i="37"/>
  <c r="U131" i="37"/>
  <c r="V131" i="37"/>
  <c r="W131" i="37"/>
  <c r="X131" i="37"/>
  <c r="Y131" i="37"/>
  <c r="Z131" i="37"/>
  <c r="CF131" i="37"/>
  <c r="CG131" i="37"/>
  <c r="CH131" i="37"/>
  <c r="CI131" i="37"/>
  <c r="CJ131" i="37"/>
  <c r="CK131" i="37"/>
  <c r="CL131" i="37"/>
  <c r="CM131" i="37"/>
  <c r="CN131" i="37"/>
  <c r="CO131" i="37"/>
  <c r="CP131" i="37"/>
  <c r="CQ131" i="37"/>
  <c r="CR131" i="37"/>
  <c r="CS131" i="37"/>
  <c r="CT131" i="37"/>
  <c r="Q132" i="37"/>
  <c r="R132" i="37"/>
  <c r="S132" i="37"/>
  <c r="T132" i="37"/>
  <c r="U132" i="37"/>
  <c r="V132" i="37"/>
  <c r="W132" i="37"/>
  <c r="X132" i="37"/>
  <c r="Y132" i="37"/>
  <c r="Z132" i="37"/>
  <c r="CF132" i="37"/>
  <c r="CG132" i="37"/>
  <c r="CH132" i="37"/>
  <c r="CI132" i="37"/>
  <c r="CJ132" i="37"/>
  <c r="CK132" i="37"/>
  <c r="CL132" i="37"/>
  <c r="CM132" i="37"/>
  <c r="CN132" i="37"/>
  <c r="CO132" i="37"/>
  <c r="CP132" i="37"/>
  <c r="CQ132" i="37"/>
  <c r="CR132" i="37"/>
  <c r="CS132" i="37"/>
  <c r="CT132" i="37"/>
  <c r="Q133" i="37"/>
  <c r="R133" i="37"/>
  <c r="S133" i="37"/>
  <c r="T133" i="37"/>
  <c r="U133" i="37"/>
  <c r="V133" i="37"/>
  <c r="W133" i="37"/>
  <c r="X133" i="37"/>
  <c r="Y133" i="37"/>
  <c r="Z133" i="37"/>
  <c r="CF133" i="37"/>
  <c r="CG133" i="37"/>
  <c r="CH133" i="37"/>
  <c r="CI133" i="37"/>
  <c r="CJ133" i="37"/>
  <c r="CK133" i="37"/>
  <c r="CL133" i="37"/>
  <c r="CM133" i="37"/>
  <c r="CN133" i="37"/>
  <c r="CO133" i="37"/>
  <c r="CP133" i="37"/>
  <c r="CQ133" i="37"/>
  <c r="CR133" i="37"/>
  <c r="CS133" i="37"/>
  <c r="CT133" i="37"/>
  <c r="Q134" i="37"/>
  <c r="R134" i="37"/>
  <c r="S134" i="37"/>
  <c r="T134" i="37"/>
  <c r="U134" i="37"/>
  <c r="V134" i="37"/>
  <c r="W134" i="37"/>
  <c r="X134" i="37"/>
  <c r="Y134" i="37"/>
  <c r="Z134" i="37"/>
  <c r="CF134" i="37"/>
  <c r="CG134" i="37"/>
  <c r="CH134" i="37"/>
  <c r="CI134" i="37"/>
  <c r="CJ134" i="37"/>
  <c r="CK134" i="37"/>
  <c r="CL134" i="37"/>
  <c r="CM134" i="37"/>
  <c r="CN134" i="37"/>
  <c r="CO134" i="37"/>
  <c r="CP134" i="37"/>
  <c r="CQ134" i="37"/>
  <c r="CR134" i="37"/>
  <c r="CS134" i="37"/>
  <c r="CT134" i="37"/>
  <c r="Q135" i="37"/>
  <c r="R135" i="37"/>
  <c r="S135" i="37"/>
  <c r="T135" i="37"/>
  <c r="U135" i="37"/>
  <c r="V135" i="37"/>
  <c r="W135" i="37"/>
  <c r="X135" i="37"/>
  <c r="Y135" i="37"/>
  <c r="Z135" i="37"/>
  <c r="CF135" i="37"/>
  <c r="CG135" i="37"/>
  <c r="CH135" i="37"/>
  <c r="CI135" i="37"/>
  <c r="CJ135" i="37"/>
  <c r="CK135" i="37"/>
  <c r="CL135" i="37"/>
  <c r="CM135" i="37"/>
  <c r="CN135" i="37"/>
  <c r="CO135" i="37"/>
  <c r="CP135" i="37"/>
  <c r="CQ135" i="37"/>
  <c r="CR135" i="37"/>
  <c r="CS135" i="37"/>
  <c r="CT135" i="37"/>
  <c r="Q136" i="37"/>
  <c r="R136" i="37"/>
  <c r="S136" i="37"/>
  <c r="T136" i="37"/>
  <c r="U136" i="37"/>
  <c r="V136" i="37"/>
  <c r="W136" i="37"/>
  <c r="X136" i="37"/>
  <c r="Y136" i="37"/>
  <c r="Z136" i="37"/>
  <c r="CF136" i="37"/>
  <c r="CG136" i="37"/>
  <c r="CH136" i="37"/>
  <c r="CI136" i="37"/>
  <c r="CJ136" i="37"/>
  <c r="CK136" i="37"/>
  <c r="CL136" i="37"/>
  <c r="CM136" i="37"/>
  <c r="CN136" i="37"/>
  <c r="CO136" i="37"/>
  <c r="CP136" i="37"/>
  <c r="CQ136" i="37"/>
  <c r="CR136" i="37"/>
  <c r="CS136" i="37"/>
  <c r="CT136" i="37"/>
  <c r="Q137" i="37"/>
  <c r="R137" i="37"/>
  <c r="S137" i="37"/>
  <c r="T137" i="37"/>
  <c r="U137" i="37"/>
  <c r="V137" i="37"/>
  <c r="W137" i="37"/>
  <c r="X137" i="37"/>
  <c r="Y137" i="37"/>
  <c r="Z137" i="37"/>
  <c r="CF137" i="37"/>
  <c r="CG137" i="37"/>
  <c r="CH137" i="37"/>
  <c r="CI137" i="37"/>
  <c r="CJ137" i="37"/>
  <c r="CK137" i="37"/>
  <c r="CL137" i="37"/>
  <c r="CM137" i="37"/>
  <c r="CN137" i="37"/>
  <c r="CO137" i="37"/>
  <c r="CP137" i="37"/>
  <c r="CQ137" i="37"/>
  <c r="CR137" i="37"/>
  <c r="CS137" i="37"/>
  <c r="CT137" i="37"/>
  <c r="Q138" i="37"/>
  <c r="R138" i="37"/>
  <c r="S138" i="37"/>
  <c r="T138" i="37"/>
  <c r="U138" i="37"/>
  <c r="V138" i="37"/>
  <c r="W138" i="37"/>
  <c r="X138" i="37"/>
  <c r="Y138" i="37"/>
  <c r="Z138" i="37"/>
  <c r="CF138" i="37"/>
  <c r="CG138" i="37"/>
  <c r="CH138" i="37"/>
  <c r="CI138" i="37"/>
  <c r="CJ138" i="37"/>
  <c r="CK138" i="37"/>
  <c r="CL138" i="37"/>
  <c r="CM138" i="37"/>
  <c r="CN138" i="37"/>
  <c r="CO138" i="37"/>
  <c r="CP138" i="37"/>
  <c r="CQ138" i="37"/>
  <c r="CR138" i="37"/>
  <c r="CS138" i="37"/>
  <c r="CT138" i="37"/>
  <c r="Q139" i="37"/>
  <c r="R139" i="37"/>
  <c r="S139" i="37"/>
  <c r="T139" i="37"/>
  <c r="U139" i="37"/>
  <c r="V139" i="37"/>
  <c r="W139" i="37"/>
  <c r="X139" i="37"/>
  <c r="Y139" i="37"/>
  <c r="Z139" i="37"/>
  <c r="CF139" i="37"/>
  <c r="CG139" i="37"/>
  <c r="CH139" i="37"/>
  <c r="CI139" i="37"/>
  <c r="CJ139" i="37"/>
  <c r="CK139" i="37"/>
  <c r="CL139" i="37"/>
  <c r="CM139" i="37"/>
  <c r="CN139" i="37"/>
  <c r="CO139" i="37"/>
  <c r="CP139" i="37"/>
  <c r="CQ139" i="37"/>
  <c r="CR139" i="37"/>
  <c r="CS139" i="37"/>
  <c r="CT139" i="37"/>
  <c r="Q140" i="37"/>
  <c r="R140" i="37"/>
  <c r="S140" i="37"/>
  <c r="T140" i="37"/>
  <c r="U140" i="37"/>
  <c r="V140" i="37"/>
  <c r="W140" i="37"/>
  <c r="X140" i="37"/>
  <c r="Y140" i="37"/>
  <c r="Z140" i="37"/>
  <c r="CF140" i="37"/>
  <c r="CG140" i="37"/>
  <c r="CH140" i="37"/>
  <c r="CI140" i="37"/>
  <c r="CJ140" i="37"/>
  <c r="CK140" i="37"/>
  <c r="CL140" i="37"/>
  <c r="CM140" i="37"/>
  <c r="CN140" i="37"/>
  <c r="CO140" i="37"/>
  <c r="CP140" i="37"/>
  <c r="CQ140" i="37"/>
  <c r="CR140" i="37"/>
  <c r="CS140" i="37"/>
  <c r="CT140" i="37"/>
  <c r="Q141" i="37"/>
  <c r="R141" i="37"/>
  <c r="S141" i="37"/>
  <c r="T141" i="37"/>
  <c r="U141" i="37"/>
  <c r="V141" i="37"/>
  <c r="W141" i="37"/>
  <c r="X141" i="37"/>
  <c r="Y141" i="37"/>
  <c r="Z141" i="37"/>
  <c r="CF141" i="37"/>
  <c r="CG141" i="37"/>
  <c r="CH141" i="37"/>
  <c r="CI141" i="37"/>
  <c r="CJ141" i="37"/>
  <c r="CK141" i="37"/>
  <c r="CL141" i="37"/>
  <c r="CM141" i="37"/>
  <c r="CN141" i="37"/>
  <c r="CO141" i="37"/>
  <c r="CP141" i="37"/>
  <c r="CQ141" i="37"/>
  <c r="CR141" i="37"/>
  <c r="CS141" i="37"/>
  <c r="CT141" i="37"/>
  <c r="Q142" i="37"/>
  <c r="R142" i="37"/>
  <c r="S142" i="37"/>
  <c r="T142" i="37"/>
  <c r="U142" i="37"/>
  <c r="V142" i="37"/>
  <c r="W142" i="37"/>
  <c r="X142" i="37"/>
  <c r="Y142" i="37"/>
  <c r="Z142" i="37"/>
  <c r="CF142" i="37"/>
  <c r="CG142" i="37"/>
  <c r="CH142" i="37"/>
  <c r="CI142" i="37"/>
  <c r="CJ142" i="37"/>
  <c r="CK142" i="37"/>
  <c r="CL142" i="37"/>
  <c r="CM142" i="37"/>
  <c r="CN142" i="37"/>
  <c r="CO142" i="37"/>
  <c r="CP142" i="37"/>
  <c r="CQ142" i="37"/>
  <c r="CR142" i="37"/>
  <c r="CS142" i="37"/>
  <c r="CT142" i="37"/>
  <c r="Q143" i="37"/>
  <c r="R143" i="37"/>
  <c r="S143" i="37"/>
  <c r="T143" i="37"/>
  <c r="U143" i="37"/>
  <c r="V143" i="37"/>
  <c r="W143" i="37"/>
  <c r="X143" i="37"/>
  <c r="Y143" i="37"/>
  <c r="Z143" i="37"/>
  <c r="CF143" i="37"/>
  <c r="CG143" i="37"/>
  <c r="CH143" i="37"/>
  <c r="CI143" i="37"/>
  <c r="CJ143" i="37"/>
  <c r="CK143" i="37"/>
  <c r="CL143" i="37"/>
  <c r="CM143" i="37"/>
  <c r="CN143" i="37"/>
  <c r="CO143" i="37"/>
  <c r="CP143" i="37"/>
  <c r="CQ143" i="37"/>
  <c r="CR143" i="37"/>
  <c r="CS143" i="37"/>
  <c r="CT143" i="37"/>
  <c r="Q144" i="37"/>
  <c r="R144" i="37"/>
  <c r="S144" i="37"/>
  <c r="T144" i="37"/>
  <c r="U144" i="37"/>
  <c r="V144" i="37"/>
  <c r="W144" i="37"/>
  <c r="X144" i="37"/>
  <c r="Y144" i="37"/>
  <c r="Z144" i="37"/>
  <c r="CF144" i="37"/>
  <c r="CG144" i="37"/>
  <c r="CH144" i="37"/>
  <c r="CI144" i="37"/>
  <c r="CJ144" i="37"/>
  <c r="CK144" i="37"/>
  <c r="CL144" i="37"/>
  <c r="CM144" i="37"/>
  <c r="CN144" i="37"/>
  <c r="CO144" i="37"/>
  <c r="CP144" i="37"/>
  <c r="CQ144" i="37"/>
  <c r="CR144" i="37"/>
  <c r="CS144" i="37"/>
  <c r="CT144" i="37"/>
  <c r="Q145" i="37"/>
  <c r="R145" i="37"/>
  <c r="S145" i="37"/>
  <c r="T145" i="37"/>
  <c r="U145" i="37"/>
  <c r="V145" i="37"/>
  <c r="W145" i="37"/>
  <c r="X145" i="37"/>
  <c r="Y145" i="37"/>
  <c r="Z145" i="37"/>
  <c r="CF145" i="37"/>
  <c r="CG145" i="37"/>
  <c r="CH145" i="37"/>
  <c r="CI145" i="37"/>
  <c r="CJ145" i="37"/>
  <c r="CK145" i="37"/>
  <c r="CL145" i="37"/>
  <c r="CM145" i="37"/>
  <c r="CN145" i="37"/>
  <c r="CO145" i="37"/>
  <c r="CP145" i="37"/>
  <c r="CQ145" i="37"/>
  <c r="CR145" i="37"/>
  <c r="CS145" i="37"/>
  <c r="CT145" i="37"/>
  <c r="Q146" i="37"/>
  <c r="R146" i="37"/>
  <c r="S146" i="37"/>
  <c r="T146" i="37"/>
  <c r="U146" i="37"/>
  <c r="V146" i="37"/>
  <c r="W146" i="37"/>
  <c r="X146" i="37"/>
  <c r="Y146" i="37"/>
  <c r="Z146" i="37"/>
  <c r="CF146" i="37"/>
  <c r="CG146" i="37"/>
  <c r="CH146" i="37"/>
  <c r="CI146" i="37"/>
  <c r="CJ146" i="37"/>
  <c r="CK146" i="37"/>
  <c r="CL146" i="37"/>
  <c r="CM146" i="37"/>
  <c r="CN146" i="37"/>
  <c r="CO146" i="37"/>
  <c r="CP146" i="37"/>
  <c r="CQ146" i="37"/>
  <c r="CR146" i="37"/>
  <c r="CS146" i="37"/>
  <c r="CT146" i="37"/>
  <c r="Q147" i="37"/>
  <c r="R147" i="37"/>
  <c r="S147" i="37"/>
  <c r="T147" i="37"/>
  <c r="U147" i="37"/>
  <c r="V147" i="37"/>
  <c r="W147" i="37"/>
  <c r="X147" i="37"/>
  <c r="Y147" i="37"/>
  <c r="Z147" i="37"/>
  <c r="CF147" i="37"/>
  <c r="CG147" i="37"/>
  <c r="CH147" i="37"/>
  <c r="CI147" i="37"/>
  <c r="CJ147" i="37"/>
  <c r="CK147" i="37"/>
  <c r="CL147" i="37"/>
  <c r="CM147" i="37"/>
  <c r="CN147" i="37"/>
  <c r="CO147" i="37"/>
  <c r="CP147" i="37"/>
  <c r="CQ147" i="37"/>
  <c r="CR147" i="37"/>
  <c r="CS147" i="37"/>
  <c r="CT147" i="37"/>
  <c r="Q148" i="37"/>
  <c r="R148" i="37"/>
  <c r="S148" i="37"/>
  <c r="T148" i="37"/>
  <c r="U148" i="37"/>
  <c r="V148" i="37"/>
  <c r="W148" i="37"/>
  <c r="X148" i="37"/>
  <c r="Y148" i="37"/>
  <c r="Z148" i="37"/>
  <c r="CF148" i="37"/>
  <c r="CG148" i="37"/>
  <c r="CH148" i="37"/>
  <c r="CI148" i="37"/>
  <c r="CJ148" i="37"/>
  <c r="CK148" i="37"/>
  <c r="CL148" i="37"/>
  <c r="CM148" i="37"/>
  <c r="CN148" i="37"/>
  <c r="CO148" i="37"/>
  <c r="CP148" i="37"/>
  <c r="CQ148" i="37"/>
  <c r="CR148" i="37"/>
  <c r="CS148" i="37"/>
  <c r="CT148" i="37"/>
  <c r="Q149" i="37"/>
  <c r="R149" i="37"/>
  <c r="S149" i="37"/>
  <c r="T149" i="37"/>
  <c r="U149" i="37"/>
  <c r="V149" i="37"/>
  <c r="W149" i="37"/>
  <c r="X149" i="37"/>
  <c r="Y149" i="37"/>
  <c r="Z149" i="37"/>
  <c r="CF149" i="37"/>
  <c r="CG149" i="37"/>
  <c r="CH149" i="37"/>
  <c r="CI149" i="37"/>
  <c r="CJ149" i="37"/>
  <c r="CK149" i="37"/>
  <c r="CL149" i="37"/>
  <c r="CM149" i="37"/>
  <c r="CN149" i="37"/>
  <c r="CO149" i="37"/>
  <c r="CP149" i="37"/>
  <c r="CQ149" i="37"/>
  <c r="CR149" i="37"/>
  <c r="CS149" i="37"/>
  <c r="CT149" i="37"/>
  <c r="Q150" i="37"/>
  <c r="R150" i="37"/>
  <c r="S150" i="37"/>
  <c r="T150" i="37"/>
  <c r="U150" i="37"/>
  <c r="V150" i="37"/>
  <c r="W150" i="37"/>
  <c r="X150" i="37"/>
  <c r="Y150" i="37"/>
  <c r="Z150" i="37"/>
  <c r="CF150" i="37"/>
  <c r="CG150" i="37"/>
  <c r="CH150" i="37"/>
  <c r="CI150" i="37"/>
  <c r="CJ150" i="37"/>
  <c r="CK150" i="37"/>
  <c r="CL150" i="37"/>
  <c r="CM150" i="37"/>
  <c r="CN150" i="37"/>
  <c r="CO150" i="37"/>
  <c r="CP150" i="37"/>
  <c r="CQ150" i="37"/>
  <c r="CR150" i="37"/>
  <c r="CS150" i="37"/>
  <c r="CT150" i="37"/>
  <c r="Q151" i="37"/>
  <c r="R151" i="37"/>
  <c r="S151" i="37"/>
  <c r="T151" i="37"/>
  <c r="U151" i="37"/>
  <c r="V151" i="37"/>
  <c r="W151" i="37"/>
  <c r="X151" i="37"/>
  <c r="Y151" i="37"/>
  <c r="Z151" i="37"/>
  <c r="CF151" i="37"/>
  <c r="CG151" i="37"/>
  <c r="CH151" i="37"/>
  <c r="CI151" i="37"/>
  <c r="CJ151" i="37"/>
  <c r="CK151" i="37"/>
  <c r="CL151" i="37"/>
  <c r="CM151" i="37"/>
  <c r="CN151" i="37"/>
  <c r="CO151" i="37"/>
  <c r="CP151" i="37"/>
  <c r="CQ151" i="37"/>
  <c r="CR151" i="37"/>
  <c r="CS151" i="37"/>
  <c r="CT151" i="37"/>
  <c r="Q152" i="37"/>
  <c r="R152" i="37"/>
  <c r="S152" i="37"/>
  <c r="T152" i="37"/>
  <c r="U152" i="37"/>
  <c r="V152" i="37"/>
  <c r="W152" i="37"/>
  <c r="X152" i="37"/>
  <c r="Y152" i="37"/>
  <c r="Z152" i="37"/>
  <c r="CF152" i="37"/>
  <c r="CG152" i="37"/>
  <c r="CH152" i="37"/>
  <c r="CI152" i="37"/>
  <c r="CJ152" i="37"/>
  <c r="CK152" i="37"/>
  <c r="CL152" i="37"/>
  <c r="CM152" i="37"/>
  <c r="CN152" i="37"/>
  <c r="CO152" i="37"/>
  <c r="CP152" i="37"/>
  <c r="CQ152" i="37"/>
  <c r="CR152" i="37"/>
  <c r="CS152" i="37"/>
  <c r="CT152" i="37"/>
  <c r="Q153" i="37"/>
  <c r="R153" i="37"/>
  <c r="S153" i="37"/>
  <c r="T153" i="37"/>
  <c r="U153" i="37"/>
  <c r="V153" i="37"/>
  <c r="W153" i="37"/>
  <c r="X153" i="37"/>
  <c r="Y153" i="37"/>
  <c r="Z153" i="37"/>
  <c r="CF153" i="37"/>
  <c r="CG153" i="37"/>
  <c r="CH153" i="37"/>
  <c r="CI153" i="37"/>
  <c r="CJ153" i="37"/>
  <c r="CK153" i="37"/>
  <c r="CL153" i="37"/>
  <c r="CM153" i="37"/>
  <c r="CN153" i="37"/>
  <c r="CO153" i="37"/>
  <c r="CP153" i="37"/>
  <c r="CQ153" i="37"/>
  <c r="CR153" i="37"/>
  <c r="CS153" i="37"/>
  <c r="CT153" i="37"/>
  <c r="Q154" i="37"/>
  <c r="R154" i="37"/>
  <c r="S154" i="37"/>
  <c r="T154" i="37"/>
  <c r="U154" i="37"/>
  <c r="V154" i="37"/>
  <c r="W154" i="37"/>
  <c r="X154" i="37"/>
  <c r="Y154" i="37"/>
  <c r="Z154" i="37"/>
  <c r="CF154" i="37"/>
  <c r="CG154" i="37"/>
  <c r="CH154" i="37"/>
  <c r="CI154" i="37"/>
  <c r="CJ154" i="37"/>
  <c r="CK154" i="37"/>
  <c r="CL154" i="37"/>
  <c r="CM154" i="37"/>
  <c r="CN154" i="37"/>
  <c r="CO154" i="37"/>
  <c r="CP154" i="37"/>
  <c r="CQ154" i="37"/>
  <c r="CR154" i="37"/>
  <c r="CS154" i="37"/>
  <c r="CT154" i="37"/>
  <c r="Q155" i="37"/>
  <c r="R155" i="37"/>
  <c r="S155" i="37"/>
  <c r="T155" i="37"/>
  <c r="U155" i="37"/>
  <c r="V155" i="37"/>
  <c r="W155" i="37"/>
  <c r="X155" i="37"/>
  <c r="Y155" i="37"/>
  <c r="Z155" i="37"/>
  <c r="CF155" i="37"/>
  <c r="CG155" i="37"/>
  <c r="CH155" i="37"/>
  <c r="CI155" i="37"/>
  <c r="CJ155" i="37"/>
  <c r="CK155" i="37"/>
  <c r="CL155" i="37"/>
  <c r="CM155" i="37"/>
  <c r="CN155" i="37"/>
  <c r="CO155" i="37"/>
  <c r="CP155" i="37"/>
  <c r="CQ155" i="37"/>
  <c r="CR155" i="37"/>
  <c r="CS155" i="37"/>
  <c r="CT155" i="37"/>
  <c r="Q156" i="37"/>
  <c r="R156" i="37"/>
  <c r="S156" i="37"/>
  <c r="T156" i="37"/>
  <c r="U156" i="37"/>
  <c r="V156" i="37"/>
  <c r="W156" i="37"/>
  <c r="X156" i="37"/>
  <c r="Y156" i="37"/>
  <c r="Z156" i="37"/>
  <c r="CF156" i="37"/>
  <c r="CG156" i="37"/>
  <c r="CH156" i="37"/>
  <c r="CI156" i="37"/>
  <c r="CJ156" i="37"/>
  <c r="CK156" i="37"/>
  <c r="CL156" i="37"/>
  <c r="CM156" i="37"/>
  <c r="CN156" i="37"/>
  <c r="CO156" i="37"/>
  <c r="CP156" i="37"/>
  <c r="CQ156" i="37"/>
  <c r="CR156" i="37"/>
  <c r="CS156" i="37"/>
  <c r="CT156" i="37"/>
  <c r="Q157" i="37"/>
  <c r="R157" i="37"/>
  <c r="S157" i="37"/>
  <c r="T157" i="37"/>
  <c r="U157" i="37"/>
  <c r="V157" i="37"/>
  <c r="W157" i="37"/>
  <c r="X157" i="37"/>
  <c r="Y157" i="37"/>
  <c r="Z157" i="37"/>
  <c r="CF157" i="37"/>
  <c r="CG157" i="37"/>
  <c r="CH157" i="37"/>
  <c r="CI157" i="37"/>
  <c r="CJ157" i="37"/>
  <c r="CK157" i="37"/>
  <c r="CL157" i="37"/>
  <c r="CM157" i="37"/>
  <c r="CN157" i="37"/>
  <c r="CO157" i="37"/>
  <c r="CP157" i="37"/>
  <c r="CQ157" i="37"/>
  <c r="CR157" i="37"/>
  <c r="CS157" i="37"/>
  <c r="CT157" i="37"/>
  <c r="A3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Q3" i="37"/>
  <c r="AR3" i="37"/>
  <c r="AS3" i="37"/>
  <c r="AT3" i="37"/>
  <c r="AU3" i="37"/>
  <c r="AV3" i="37"/>
  <c r="AW3" i="37"/>
  <c r="AX3" i="37"/>
  <c r="AY3" i="37"/>
  <c r="AZ3" i="37"/>
  <c r="BA3" i="37"/>
  <c r="BB3" i="37"/>
  <c r="BC3" i="37"/>
  <c r="BD3" i="37"/>
  <c r="BE3" i="37"/>
  <c r="BF3" i="37"/>
  <c r="BG3" i="37"/>
  <c r="BH3" i="37"/>
  <c r="BI3" i="37"/>
  <c r="BJ3" i="37"/>
  <c r="BK3" i="37"/>
  <c r="BL3" i="37"/>
  <c r="BM3" i="37"/>
  <c r="BN3" i="37"/>
  <c r="BO3" i="37"/>
  <c r="BP3" i="37"/>
  <c r="BQ3" i="37"/>
  <c r="BR3" i="37"/>
  <c r="BS3" i="37"/>
  <c r="BT3" i="37"/>
  <c r="BU3" i="37"/>
  <c r="BV3" i="37"/>
  <c r="BW3" i="37"/>
  <c r="BX3" i="37"/>
  <c r="BY3" i="37"/>
  <c r="BZ3" i="37"/>
  <c r="CA3" i="37"/>
  <c r="CB3" i="37"/>
  <c r="CC3" i="37"/>
  <c r="CD3" i="37"/>
  <c r="CE3" i="37"/>
  <c r="CF3" i="37"/>
  <c r="CG3" i="37"/>
  <c r="CH3" i="37"/>
  <c r="CI3" i="37"/>
  <c r="CJ3" i="37"/>
  <c r="CK3" i="37"/>
  <c r="CL3" i="37"/>
  <c r="CM3" i="37"/>
  <c r="CN3" i="37"/>
  <c r="CO3" i="37"/>
  <c r="CP3" i="37"/>
  <c r="CQ3" i="37"/>
  <c r="CR3" i="37"/>
  <c r="CS3" i="37"/>
  <c r="CT3" i="37"/>
  <c r="CU3" i="37"/>
  <c r="CV3" i="37"/>
  <c r="CW3" i="37"/>
  <c r="CX3" i="37"/>
  <c r="CY3" i="37"/>
  <c r="A4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AO4" i="37"/>
  <c r="AP4" i="37"/>
  <c r="AQ4" i="37"/>
  <c r="AR4" i="37"/>
  <c r="AS4" i="37"/>
  <c r="AT4" i="37"/>
  <c r="AU4" i="37"/>
  <c r="AV4" i="37"/>
  <c r="AW4" i="37"/>
  <c r="AX4" i="37"/>
  <c r="AY4" i="37"/>
  <c r="AZ4" i="37"/>
  <c r="BA4" i="37"/>
  <c r="BB4" i="37"/>
  <c r="BC4" i="37"/>
  <c r="BD4" i="37"/>
  <c r="BE4" i="37"/>
  <c r="BF4" i="37"/>
  <c r="BG4" i="37"/>
  <c r="BH4" i="37"/>
  <c r="BI4" i="37"/>
  <c r="BJ4" i="37"/>
  <c r="BK4" i="37"/>
  <c r="BL4" i="37"/>
  <c r="BM4" i="37"/>
  <c r="BN4" i="37"/>
  <c r="BO4" i="37"/>
  <c r="BP4" i="37"/>
  <c r="BQ4" i="37"/>
  <c r="BR4" i="37"/>
  <c r="BS4" i="37"/>
  <c r="BT4" i="37"/>
  <c r="BU4" i="37"/>
  <c r="BV4" i="37"/>
  <c r="BW4" i="37"/>
  <c r="BX4" i="37"/>
  <c r="BY4" i="37"/>
  <c r="BZ4" i="37"/>
  <c r="CA4" i="37"/>
  <c r="CB4" i="37"/>
  <c r="CC4" i="37"/>
  <c r="CD4" i="37"/>
  <c r="CE4" i="37"/>
  <c r="CF4" i="37"/>
  <c r="CG4" i="37"/>
  <c r="CH4" i="37"/>
  <c r="CI4" i="37"/>
  <c r="CJ4" i="37"/>
  <c r="CK4" i="37"/>
  <c r="CL4" i="37"/>
  <c r="CM4" i="37"/>
  <c r="CN4" i="37"/>
  <c r="CO4" i="37"/>
  <c r="CP4" i="37"/>
  <c r="CQ4" i="37"/>
  <c r="CR4" i="37"/>
  <c r="CS4" i="37"/>
  <c r="CT4" i="37"/>
  <c r="CU4" i="37"/>
  <c r="CV4" i="37"/>
  <c r="CW4" i="37"/>
  <c r="CX4" i="37"/>
  <c r="CY4" i="37"/>
  <c r="A5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AO5" i="37"/>
  <c r="AP5" i="37"/>
  <c r="AQ5" i="37"/>
  <c r="AR5" i="37"/>
  <c r="AS5" i="37"/>
  <c r="AT5" i="37"/>
  <c r="AU5" i="37"/>
  <c r="AV5" i="37"/>
  <c r="AW5" i="37"/>
  <c r="AX5" i="37"/>
  <c r="AY5" i="37"/>
  <c r="AZ5" i="37"/>
  <c r="BA5" i="37"/>
  <c r="BB5" i="37"/>
  <c r="BC5" i="37"/>
  <c r="BD5" i="37"/>
  <c r="BE5" i="37"/>
  <c r="BF5" i="37"/>
  <c r="BG5" i="37"/>
  <c r="BH5" i="37"/>
  <c r="BI5" i="37"/>
  <c r="BJ5" i="37"/>
  <c r="BK5" i="37"/>
  <c r="BL5" i="37"/>
  <c r="BM5" i="37"/>
  <c r="BN5" i="37"/>
  <c r="BO5" i="37"/>
  <c r="BP5" i="37"/>
  <c r="BQ5" i="37"/>
  <c r="BR5" i="37"/>
  <c r="BS5" i="37"/>
  <c r="BT5" i="37"/>
  <c r="BU5" i="37"/>
  <c r="BV5" i="37"/>
  <c r="BW5" i="37"/>
  <c r="BX5" i="37"/>
  <c r="BY5" i="37"/>
  <c r="BZ5" i="37"/>
  <c r="CA5" i="37"/>
  <c r="CB5" i="37"/>
  <c r="CC5" i="37"/>
  <c r="CD5" i="37"/>
  <c r="CE5" i="37"/>
  <c r="CF5" i="37"/>
  <c r="CG5" i="37"/>
  <c r="CH5" i="37"/>
  <c r="CI5" i="37"/>
  <c r="CJ5" i="37"/>
  <c r="CK5" i="37"/>
  <c r="CL5" i="37"/>
  <c r="CM5" i="37"/>
  <c r="CN5" i="37"/>
  <c r="CO5" i="37"/>
  <c r="CP5" i="37"/>
  <c r="CQ5" i="37"/>
  <c r="CR5" i="37"/>
  <c r="CS5" i="37"/>
  <c r="CT5" i="37"/>
  <c r="CU5" i="37"/>
  <c r="CV5" i="37"/>
  <c r="CW5" i="37"/>
  <c r="CX5" i="37"/>
  <c r="CY5" i="37"/>
  <c r="A6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AO6" i="37"/>
  <c r="AP6" i="37"/>
  <c r="AQ6" i="37"/>
  <c r="AR6" i="37"/>
  <c r="AS6" i="37"/>
  <c r="AT6" i="37"/>
  <c r="AU6" i="37"/>
  <c r="AV6" i="37"/>
  <c r="AW6" i="37"/>
  <c r="AX6" i="37"/>
  <c r="AY6" i="37"/>
  <c r="AZ6" i="37"/>
  <c r="BA6" i="37"/>
  <c r="BB6" i="37"/>
  <c r="BC6" i="37"/>
  <c r="BD6" i="37"/>
  <c r="BE6" i="37"/>
  <c r="BF6" i="37"/>
  <c r="BG6" i="37"/>
  <c r="BH6" i="37"/>
  <c r="BI6" i="37"/>
  <c r="BJ6" i="37"/>
  <c r="BK6" i="37"/>
  <c r="BL6" i="37"/>
  <c r="BM6" i="37"/>
  <c r="BN6" i="37"/>
  <c r="BO6" i="37"/>
  <c r="BP6" i="37"/>
  <c r="BQ6" i="37"/>
  <c r="BR6" i="37"/>
  <c r="BS6" i="37"/>
  <c r="BT6" i="37"/>
  <c r="BU6" i="37"/>
  <c r="BV6" i="37"/>
  <c r="BW6" i="37"/>
  <c r="BX6" i="37"/>
  <c r="BY6" i="37"/>
  <c r="BZ6" i="37"/>
  <c r="CA6" i="37"/>
  <c r="CB6" i="37"/>
  <c r="CC6" i="37"/>
  <c r="CD6" i="37"/>
  <c r="CE6" i="37"/>
  <c r="CF6" i="37"/>
  <c r="CG6" i="37"/>
  <c r="CH6" i="37"/>
  <c r="CI6" i="37"/>
  <c r="CJ6" i="37"/>
  <c r="CK6" i="37"/>
  <c r="CL6" i="37"/>
  <c r="CM6" i="37"/>
  <c r="CN6" i="37"/>
  <c r="CO6" i="37"/>
  <c r="CP6" i="37"/>
  <c r="CQ6" i="37"/>
  <c r="CR6" i="37"/>
  <c r="CS6" i="37"/>
  <c r="CT6" i="37"/>
  <c r="CU6" i="37"/>
  <c r="CV6" i="37"/>
  <c r="CW6" i="37"/>
  <c r="CX6" i="37"/>
  <c r="CY6" i="37"/>
  <c r="A7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BW7" i="37"/>
  <c r="BX7" i="37"/>
  <c r="BY7" i="37"/>
  <c r="BZ7" i="37"/>
  <c r="CA7" i="37"/>
  <c r="CB7" i="37"/>
  <c r="CC7" i="37"/>
  <c r="CD7" i="37"/>
  <c r="CE7" i="37"/>
  <c r="CF7" i="37"/>
  <c r="CG7" i="37"/>
  <c r="CH7" i="37"/>
  <c r="CI7" i="37"/>
  <c r="CJ7" i="37"/>
  <c r="CK7" i="37"/>
  <c r="CL7" i="37"/>
  <c r="CM7" i="37"/>
  <c r="CN7" i="37"/>
  <c r="CO7" i="37"/>
  <c r="CP7" i="37"/>
  <c r="CQ7" i="37"/>
  <c r="CR7" i="37"/>
  <c r="CS7" i="37"/>
  <c r="CT7" i="37"/>
  <c r="CU7" i="37"/>
  <c r="CV7" i="37"/>
  <c r="CW7" i="37"/>
  <c r="CX7" i="37"/>
  <c r="CY7" i="37"/>
  <c r="A8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A9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BW9" i="37"/>
  <c r="BX9" i="37"/>
  <c r="BY9" i="37"/>
  <c r="BZ9" i="37"/>
  <c r="CA9" i="37"/>
  <c r="CB9" i="37"/>
  <c r="CC9" i="37"/>
  <c r="CD9" i="37"/>
  <c r="CE9" i="37"/>
  <c r="CF9" i="37"/>
  <c r="CG9" i="37"/>
  <c r="CH9" i="37"/>
  <c r="CI9" i="37"/>
  <c r="CJ9" i="37"/>
  <c r="CK9" i="37"/>
  <c r="CL9" i="37"/>
  <c r="CM9" i="37"/>
  <c r="CN9" i="37"/>
  <c r="CO9" i="37"/>
  <c r="CP9" i="37"/>
  <c r="CQ9" i="37"/>
  <c r="CR9" i="37"/>
  <c r="CS9" i="37"/>
  <c r="CT9" i="37"/>
  <c r="CU9" i="37"/>
  <c r="CV9" i="37"/>
  <c r="CW9" i="37"/>
  <c r="CX9" i="37"/>
  <c r="CY9" i="37"/>
  <c r="A10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BW10" i="37"/>
  <c r="BX10" i="37"/>
  <c r="BY10" i="37"/>
  <c r="BZ10" i="37"/>
  <c r="CA10" i="37"/>
  <c r="CB10" i="37"/>
  <c r="CC10" i="37"/>
  <c r="CD10" i="37"/>
  <c r="CE10" i="37"/>
  <c r="CF10" i="37"/>
  <c r="CG10" i="37"/>
  <c r="CH10" i="37"/>
  <c r="CI10" i="37"/>
  <c r="CJ10" i="37"/>
  <c r="CK10" i="37"/>
  <c r="CL10" i="37"/>
  <c r="CM10" i="37"/>
  <c r="CN10" i="37"/>
  <c r="CO10" i="37"/>
  <c r="CP10" i="37"/>
  <c r="CQ10" i="37"/>
  <c r="CR10" i="37"/>
  <c r="CS10" i="37"/>
  <c r="CT10" i="37"/>
  <c r="CU10" i="37"/>
  <c r="CV10" i="37"/>
  <c r="CW10" i="37"/>
  <c r="CX10" i="37"/>
  <c r="CY10" i="37"/>
  <c r="A11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1" i="37"/>
  <c r="BX11" i="37"/>
  <c r="BY11" i="37"/>
  <c r="BZ11" i="37"/>
  <c r="CA11" i="37"/>
  <c r="CB11" i="37"/>
  <c r="CC11" i="37"/>
  <c r="CD11" i="37"/>
  <c r="CE11" i="37"/>
  <c r="CF11" i="37"/>
  <c r="CG11" i="37"/>
  <c r="CH11" i="37"/>
  <c r="CI11" i="37"/>
  <c r="CJ11" i="37"/>
  <c r="CK11" i="37"/>
  <c r="CL11" i="37"/>
  <c r="CM11" i="37"/>
  <c r="CN11" i="37"/>
  <c r="CO11" i="37"/>
  <c r="CP11" i="37"/>
  <c r="CQ11" i="37"/>
  <c r="CR11" i="37"/>
  <c r="CS11" i="37"/>
  <c r="CT11" i="37"/>
  <c r="CU11" i="37"/>
  <c r="CV11" i="37"/>
  <c r="CW11" i="37"/>
  <c r="CX11" i="37"/>
  <c r="CY11" i="37"/>
  <c r="A12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V12" i="37"/>
  <c r="AW12" i="37"/>
  <c r="AX12" i="37"/>
  <c r="AY12" i="37"/>
  <c r="AZ12" i="37"/>
  <c r="BA12" i="37"/>
  <c r="BB12" i="37"/>
  <c r="BC12" i="37"/>
  <c r="BD12" i="37"/>
  <c r="BE12" i="37"/>
  <c r="BF12" i="37"/>
  <c r="BG12" i="37"/>
  <c r="BH12" i="37"/>
  <c r="BI12" i="37"/>
  <c r="BJ12" i="37"/>
  <c r="BK12" i="37"/>
  <c r="BL12" i="37"/>
  <c r="BM12" i="37"/>
  <c r="BN12" i="37"/>
  <c r="BO12" i="37"/>
  <c r="BP12" i="37"/>
  <c r="BQ12" i="37"/>
  <c r="BR12" i="37"/>
  <c r="BS12" i="37"/>
  <c r="BT12" i="37"/>
  <c r="BU12" i="37"/>
  <c r="BV12" i="37"/>
  <c r="BW12" i="37"/>
  <c r="BX12" i="37"/>
  <c r="BY12" i="37"/>
  <c r="BZ12" i="37"/>
  <c r="CA12" i="37"/>
  <c r="CB12" i="37"/>
  <c r="CC12" i="37"/>
  <c r="CD12" i="37"/>
  <c r="CE12" i="37"/>
  <c r="CF12" i="37"/>
  <c r="CG12" i="37"/>
  <c r="CH12" i="37"/>
  <c r="CI12" i="37"/>
  <c r="CJ12" i="37"/>
  <c r="CK12" i="37"/>
  <c r="CL12" i="37"/>
  <c r="CM12" i="37"/>
  <c r="CN12" i="37"/>
  <c r="CO12" i="37"/>
  <c r="CP12" i="37"/>
  <c r="CQ12" i="37"/>
  <c r="CR12" i="37"/>
  <c r="CS12" i="37"/>
  <c r="CT12" i="37"/>
  <c r="CU12" i="37"/>
  <c r="CV12" i="37"/>
  <c r="CW12" i="37"/>
  <c r="CX12" i="37"/>
  <c r="CY12" i="37"/>
  <c r="A13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AO13" i="37"/>
  <c r="AV13" i="37"/>
  <c r="AW13" i="37"/>
  <c r="AX13" i="37"/>
  <c r="AY13" i="37"/>
  <c r="AZ13" i="37"/>
  <c r="BA13" i="37"/>
  <c r="BB13" i="37"/>
  <c r="BC13" i="37"/>
  <c r="BD13" i="37"/>
  <c r="BE13" i="37"/>
  <c r="BF13" i="37"/>
  <c r="BG13" i="37"/>
  <c r="BH13" i="37"/>
  <c r="BI13" i="37"/>
  <c r="BJ13" i="37"/>
  <c r="BK13" i="37"/>
  <c r="BL13" i="37"/>
  <c r="BM13" i="37"/>
  <c r="BN13" i="37"/>
  <c r="BO13" i="37"/>
  <c r="BP13" i="37"/>
  <c r="BQ13" i="37"/>
  <c r="BR13" i="37"/>
  <c r="BS13" i="37"/>
  <c r="BT13" i="37"/>
  <c r="BU13" i="37"/>
  <c r="BV13" i="37"/>
  <c r="BW13" i="37"/>
  <c r="BX13" i="37"/>
  <c r="BY13" i="37"/>
  <c r="BZ13" i="37"/>
  <c r="CA13" i="37"/>
  <c r="CB13" i="37"/>
  <c r="CC13" i="37"/>
  <c r="CD13" i="37"/>
  <c r="CE13" i="37"/>
  <c r="CF13" i="37"/>
  <c r="CG13" i="37"/>
  <c r="CH13" i="37"/>
  <c r="CI13" i="37"/>
  <c r="CJ13" i="37"/>
  <c r="CK13" i="37"/>
  <c r="CL13" i="37"/>
  <c r="CM13" i="37"/>
  <c r="CN13" i="37"/>
  <c r="CO13" i="37"/>
  <c r="CP13" i="37"/>
  <c r="CQ13" i="37"/>
  <c r="CR13" i="37"/>
  <c r="CS13" i="37"/>
  <c r="CT13" i="37"/>
  <c r="CU13" i="37"/>
  <c r="CV13" i="37"/>
  <c r="CW13" i="37"/>
  <c r="CX13" i="37"/>
  <c r="CY13" i="37"/>
  <c r="A14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V14" i="37"/>
  <c r="AW14" i="37"/>
  <c r="AX14" i="37"/>
  <c r="AY14" i="37"/>
  <c r="AZ14" i="37"/>
  <c r="BA14" i="37"/>
  <c r="BB14" i="37"/>
  <c r="BC14" i="37"/>
  <c r="BD14" i="37"/>
  <c r="BE14" i="37"/>
  <c r="BF14" i="37"/>
  <c r="BG14" i="37"/>
  <c r="BH14" i="37"/>
  <c r="BI14" i="37"/>
  <c r="BJ14" i="37"/>
  <c r="BK14" i="37"/>
  <c r="BL14" i="37"/>
  <c r="BM14" i="37"/>
  <c r="BN14" i="37"/>
  <c r="BO14" i="37"/>
  <c r="BP14" i="37"/>
  <c r="BQ14" i="37"/>
  <c r="BR14" i="37"/>
  <c r="BS14" i="37"/>
  <c r="BT14" i="37"/>
  <c r="BU14" i="37"/>
  <c r="BV14" i="37"/>
  <c r="BW14" i="37"/>
  <c r="BX14" i="37"/>
  <c r="BY14" i="37"/>
  <c r="BZ14" i="37"/>
  <c r="CA14" i="37"/>
  <c r="CB14" i="37"/>
  <c r="CC14" i="37"/>
  <c r="CD14" i="37"/>
  <c r="CE14" i="37"/>
  <c r="CF14" i="37"/>
  <c r="CG14" i="37"/>
  <c r="CH14" i="37"/>
  <c r="CI14" i="37"/>
  <c r="CJ14" i="37"/>
  <c r="CK14" i="37"/>
  <c r="CL14" i="37"/>
  <c r="CM14" i="37"/>
  <c r="CN14" i="37"/>
  <c r="CO14" i="37"/>
  <c r="CP14" i="37"/>
  <c r="CQ14" i="37"/>
  <c r="CR14" i="37"/>
  <c r="CS14" i="37"/>
  <c r="CT14" i="37"/>
  <c r="CU14" i="37"/>
  <c r="CV14" i="37"/>
  <c r="CW14" i="37"/>
  <c r="CX14" i="37"/>
  <c r="CY14" i="37"/>
  <c r="A15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V15" i="37"/>
  <c r="AW15" i="37"/>
  <c r="AX15" i="37"/>
  <c r="AY15" i="37"/>
  <c r="AZ15" i="37"/>
  <c r="BA15" i="37"/>
  <c r="BB15" i="37"/>
  <c r="BC15" i="37"/>
  <c r="BD15" i="37"/>
  <c r="BE15" i="37"/>
  <c r="BF15" i="37"/>
  <c r="BG15" i="37"/>
  <c r="BH15" i="37"/>
  <c r="BI15" i="37"/>
  <c r="BJ15" i="37"/>
  <c r="BK15" i="37"/>
  <c r="BL15" i="37"/>
  <c r="BM15" i="37"/>
  <c r="BN15" i="37"/>
  <c r="BO15" i="37"/>
  <c r="BP15" i="37"/>
  <c r="BQ15" i="37"/>
  <c r="BR15" i="37"/>
  <c r="BS15" i="37"/>
  <c r="BT15" i="37"/>
  <c r="BU15" i="37"/>
  <c r="BV15" i="37"/>
  <c r="BW15" i="37"/>
  <c r="BX15" i="37"/>
  <c r="BY15" i="37"/>
  <c r="BZ15" i="37"/>
  <c r="CA15" i="37"/>
  <c r="CB15" i="37"/>
  <c r="CC15" i="37"/>
  <c r="CD15" i="37"/>
  <c r="CE15" i="37"/>
  <c r="CF15" i="37"/>
  <c r="CG15" i="37"/>
  <c r="CH15" i="37"/>
  <c r="CI15" i="37"/>
  <c r="CJ15" i="37"/>
  <c r="CK15" i="37"/>
  <c r="CL15" i="37"/>
  <c r="CM15" i="37"/>
  <c r="CN15" i="37"/>
  <c r="CO15" i="37"/>
  <c r="CP15" i="37"/>
  <c r="CQ15" i="37"/>
  <c r="CR15" i="37"/>
  <c r="CS15" i="37"/>
  <c r="CT15" i="37"/>
  <c r="CU15" i="37"/>
  <c r="CV15" i="37"/>
  <c r="CW15" i="37"/>
  <c r="CX15" i="37"/>
  <c r="CY15" i="37"/>
  <c r="A16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AC16" i="37"/>
  <c r="AD16" i="37"/>
  <c r="AE16" i="37"/>
  <c r="AF16" i="37"/>
  <c r="AG16" i="37"/>
  <c r="AH16" i="37"/>
  <c r="AI16" i="37"/>
  <c r="AJ16" i="37"/>
  <c r="AK16" i="37"/>
  <c r="AL16" i="37"/>
  <c r="AM16" i="37"/>
  <c r="AN16" i="37"/>
  <c r="AO16" i="37"/>
  <c r="AV16" i="37"/>
  <c r="AW16" i="37"/>
  <c r="AX16" i="37"/>
  <c r="AY16" i="37"/>
  <c r="AZ16" i="37"/>
  <c r="BA16" i="37"/>
  <c r="BB16" i="37"/>
  <c r="BC16" i="37"/>
  <c r="BD16" i="37"/>
  <c r="BE16" i="37"/>
  <c r="BF16" i="37"/>
  <c r="BG16" i="37"/>
  <c r="BH16" i="37"/>
  <c r="BI16" i="37"/>
  <c r="BJ16" i="37"/>
  <c r="BK16" i="37"/>
  <c r="BL16" i="37"/>
  <c r="BM16" i="37"/>
  <c r="BN16" i="37"/>
  <c r="BO16" i="37"/>
  <c r="BP16" i="37"/>
  <c r="BQ16" i="37"/>
  <c r="BR16" i="37"/>
  <c r="BS16" i="37"/>
  <c r="BT16" i="37"/>
  <c r="BU16" i="37"/>
  <c r="BV16" i="37"/>
  <c r="BW16" i="37"/>
  <c r="BX16" i="37"/>
  <c r="BY16" i="37"/>
  <c r="BZ16" i="37"/>
  <c r="CA16" i="37"/>
  <c r="CB16" i="37"/>
  <c r="CC16" i="37"/>
  <c r="CD16" i="37"/>
  <c r="CE16" i="37"/>
  <c r="CF16" i="37"/>
  <c r="CG16" i="37"/>
  <c r="CH16" i="37"/>
  <c r="CI16" i="37"/>
  <c r="CJ16" i="37"/>
  <c r="CK16" i="37"/>
  <c r="CL16" i="37"/>
  <c r="CM16" i="37"/>
  <c r="CN16" i="37"/>
  <c r="CO16" i="37"/>
  <c r="CP16" i="37"/>
  <c r="CQ16" i="37"/>
  <c r="CR16" i="37"/>
  <c r="CS16" i="37"/>
  <c r="CT16" i="37"/>
  <c r="CU16" i="37"/>
  <c r="CV16" i="37"/>
  <c r="CW16" i="37"/>
  <c r="CX16" i="37"/>
  <c r="CY16" i="37"/>
  <c r="A17" i="37"/>
  <c r="B17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AC17" i="37"/>
  <c r="AD17" i="37"/>
  <c r="AE17" i="37"/>
  <c r="AF17" i="37"/>
  <c r="AG17" i="37"/>
  <c r="AH17" i="37"/>
  <c r="AI17" i="37"/>
  <c r="AJ17" i="37"/>
  <c r="AK17" i="37"/>
  <c r="AL17" i="37"/>
  <c r="AM17" i="37"/>
  <c r="AN17" i="37"/>
  <c r="AO17" i="37"/>
  <c r="AV17" i="37"/>
  <c r="AW17" i="37"/>
  <c r="AX17" i="37"/>
  <c r="AY17" i="37"/>
  <c r="AZ17" i="37"/>
  <c r="BA17" i="37"/>
  <c r="BB17" i="37"/>
  <c r="BC17" i="37"/>
  <c r="BD17" i="37"/>
  <c r="BE17" i="37"/>
  <c r="BF17" i="37"/>
  <c r="BG17" i="37"/>
  <c r="BH17" i="37"/>
  <c r="BI17" i="37"/>
  <c r="BJ17" i="37"/>
  <c r="BK17" i="37"/>
  <c r="BL17" i="37"/>
  <c r="BM17" i="37"/>
  <c r="BN17" i="37"/>
  <c r="BO17" i="37"/>
  <c r="BP17" i="37"/>
  <c r="BQ17" i="37"/>
  <c r="BR17" i="37"/>
  <c r="BS17" i="37"/>
  <c r="BT17" i="37"/>
  <c r="BU17" i="37"/>
  <c r="BV17" i="37"/>
  <c r="BW17" i="37"/>
  <c r="BX17" i="37"/>
  <c r="BY17" i="37"/>
  <c r="BZ17" i="37"/>
  <c r="CA17" i="37"/>
  <c r="CB17" i="37"/>
  <c r="CC17" i="37"/>
  <c r="CD17" i="37"/>
  <c r="CE17" i="37"/>
  <c r="CF17" i="37"/>
  <c r="CG17" i="37"/>
  <c r="CH17" i="37"/>
  <c r="CI17" i="37"/>
  <c r="CJ17" i="37"/>
  <c r="CK17" i="37"/>
  <c r="CL17" i="37"/>
  <c r="CM17" i="37"/>
  <c r="CN17" i="37"/>
  <c r="CO17" i="37"/>
  <c r="CP17" i="37"/>
  <c r="CQ17" i="37"/>
  <c r="CR17" i="37"/>
  <c r="CS17" i="37"/>
  <c r="CT17" i="37"/>
  <c r="CU17" i="37"/>
  <c r="CV17" i="37"/>
  <c r="CW17" i="37"/>
  <c r="CX17" i="37"/>
  <c r="CY17" i="37"/>
  <c r="A18" i="37"/>
  <c r="B18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AC18" i="37"/>
  <c r="AD18" i="37"/>
  <c r="AE18" i="37"/>
  <c r="AF18" i="37"/>
  <c r="AG18" i="37"/>
  <c r="AH18" i="37"/>
  <c r="AI18" i="37"/>
  <c r="AJ18" i="37"/>
  <c r="AK18" i="37"/>
  <c r="AL18" i="37"/>
  <c r="AM18" i="37"/>
  <c r="AN18" i="37"/>
  <c r="AO18" i="37"/>
  <c r="AV18" i="37"/>
  <c r="AW18" i="37"/>
  <c r="AX18" i="37"/>
  <c r="AY18" i="37"/>
  <c r="AZ18" i="37"/>
  <c r="BA18" i="37"/>
  <c r="BB18" i="37"/>
  <c r="BC18" i="37"/>
  <c r="BD18" i="37"/>
  <c r="BE18" i="37"/>
  <c r="BF18" i="37"/>
  <c r="BG18" i="37"/>
  <c r="BH18" i="37"/>
  <c r="BI18" i="37"/>
  <c r="BJ18" i="37"/>
  <c r="BK18" i="37"/>
  <c r="BL18" i="37"/>
  <c r="BM18" i="37"/>
  <c r="BN18" i="37"/>
  <c r="BO18" i="37"/>
  <c r="BP18" i="37"/>
  <c r="BQ18" i="37"/>
  <c r="BR18" i="37"/>
  <c r="BS18" i="37"/>
  <c r="BT18" i="37"/>
  <c r="BU18" i="37"/>
  <c r="BV18" i="37"/>
  <c r="BW18" i="37"/>
  <c r="BX18" i="37"/>
  <c r="BY18" i="37"/>
  <c r="BZ18" i="37"/>
  <c r="CA18" i="37"/>
  <c r="CB18" i="37"/>
  <c r="CC18" i="37"/>
  <c r="CD18" i="37"/>
  <c r="CE18" i="37"/>
  <c r="CF18" i="37"/>
  <c r="CG18" i="37"/>
  <c r="CH18" i="37"/>
  <c r="CI18" i="37"/>
  <c r="CJ18" i="37"/>
  <c r="CK18" i="37"/>
  <c r="CL18" i="37"/>
  <c r="CM18" i="37"/>
  <c r="CN18" i="37"/>
  <c r="CO18" i="37"/>
  <c r="CP18" i="37"/>
  <c r="CQ18" i="37"/>
  <c r="CR18" i="37"/>
  <c r="CS18" i="37"/>
  <c r="CT18" i="37"/>
  <c r="CU18" i="37"/>
  <c r="CV18" i="37"/>
  <c r="CW18" i="37"/>
  <c r="CX18" i="37"/>
  <c r="CY18" i="37"/>
  <c r="A19" i="37"/>
  <c r="B19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AC19" i="37"/>
  <c r="AD19" i="37"/>
  <c r="AE19" i="37"/>
  <c r="AF19" i="37"/>
  <c r="AG19" i="37"/>
  <c r="AH19" i="37"/>
  <c r="AI19" i="37"/>
  <c r="AJ19" i="37"/>
  <c r="AK19" i="37"/>
  <c r="AL19" i="37"/>
  <c r="AM19" i="37"/>
  <c r="AN19" i="37"/>
  <c r="AO19" i="37"/>
  <c r="AV19" i="37"/>
  <c r="AW19" i="37"/>
  <c r="AX19" i="37"/>
  <c r="AY19" i="37"/>
  <c r="AZ19" i="37"/>
  <c r="BA19" i="37"/>
  <c r="BB19" i="37"/>
  <c r="BC19" i="37"/>
  <c r="BD19" i="37"/>
  <c r="BE19" i="37"/>
  <c r="BF19" i="37"/>
  <c r="BG19" i="37"/>
  <c r="BH19" i="37"/>
  <c r="BI19" i="37"/>
  <c r="BJ19" i="37"/>
  <c r="BK19" i="37"/>
  <c r="BL19" i="37"/>
  <c r="BM19" i="37"/>
  <c r="BN19" i="37"/>
  <c r="BO19" i="37"/>
  <c r="BP19" i="37"/>
  <c r="BQ19" i="37"/>
  <c r="BR19" i="37"/>
  <c r="BS19" i="37"/>
  <c r="BT19" i="37"/>
  <c r="BU19" i="37"/>
  <c r="BV19" i="37"/>
  <c r="BW19" i="37"/>
  <c r="BX19" i="37"/>
  <c r="BY19" i="37"/>
  <c r="BZ19" i="37"/>
  <c r="CA19" i="37"/>
  <c r="CB19" i="37"/>
  <c r="CC19" i="37"/>
  <c r="CD19" i="37"/>
  <c r="CE19" i="37"/>
  <c r="CF19" i="37"/>
  <c r="CG19" i="37"/>
  <c r="CH19" i="37"/>
  <c r="CI19" i="37"/>
  <c r="CJ19" i="37"/>
  <c r="CK19" i="37"/>
  <c r="CL19" i="37"/>
  <c r="CM19" i="37"/>
  <c r="CN19" i="37"/>
  <c r="CO19" i="37"/>
  <c r="CP19" i="37"/>
  <c r="CQ19" i="37"/>
  <c r="CR19" i="37"/>
  <c r="CS19" i="37"/>
  <c r="CT19" i="37"/>
  <c r="CU19" i="37"/>
  <c r="CV19" i="37"/>
  <c r="CW19" i="37"/>
  <c r="CX19" i="37"/>
  <c r="CY19" i="37"/>
  <c r="A20" i="37"/>
  <c r="B20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AC20" i="37"/>
  <c r="AD20" i="37"/>
  <c r="AE20" i="37"/>
  <c r="AF20" i="37"/>
  <c r="AG20" i="37"/>
  <c r="AH20" i="37"/>
  <c r="AI20" i="37"/>
  <c r="AJ20" i="37"/>
  <c r="AK20" i="37"/>
  <c r="AL20" i="37"/>
  <c r="AM20" i="37"/>
  <c r="AN20" i="37"/>
  <c r="AO20" i="37"/>
  <c r="AV20" i="37"/>
  <c r="AW20" i="37"/>
  <c r="AX20" i="37"/>
  <c r="AY20" i="37"/>
  <c r="AZ20" i="37"/>
  <c r="BA20" i="37"/>
  <c r="BB20" i="37"/>
  <c r="BC20" i="37"/>
  <c r="BD20" i="37"/>
  <c r="BE20" i="37"/>
  <c r="BF20" i="37"/>
  <c r="BG20" i="37"/>
  <c r="BH20" i="37"/>
  <c r="BI20" i="37"/>
  <c r="BJ20" i="37"/>
  <c r="BK20" i="37"/>
  <c r="BL20" i="37"/>
  <c r="BM20" i="37"/>
  <c r="BN20" i="37"/>
  <c r="BO20" i="37"/>
  <c r="BP20" i="37"/>
  <c r="BQ20" i="37"/>
  <c r="BR20" i="37"/>
  <c r="BS20" i="37"/>
  <c r="BT20" i="37"/>
  <c r="BU20" i="37"/>
  <c r="BV20" i="37"/>
  <c r="BW20" i="37"/>
  <c r="BX20" i="37"/>
  <c r="BY20" i="37"/>
  <c r="BZ20" i="37"/>
  <c r="CA20" i="37"/>
  <c r="CB20" i="37"/>
  <c r="CC20" i="37"/>
  <c r="CD20" i="37"/>
  <c r="CE20" i="37"/>
  <c r="CF20" i="37"/>
  <c r="CG20" i="37"/>
  <c r="CH20" i="37"/>
  <c r="CI20" i="37"/>
  <c r="CJ20" i="37"/>
  <c r="CK20" i="37"/>
  <c r="CL20" i="37"/>
  <c r="CM20" i="37"/>
  <c r="CN20" i="37"/>
  <c r="CO20" i="37"/>
  <c r="CP20" i="37"/>
  <c r="CQ20" i="37"/>
  <c r="CR20" i="37"/>
  <c r="CS20" i="37"/>
  <c r="CT20" i="37"/>
  <c r="CU20" i="37"/>
  <c r="CV20" i="37"/>
  <c r="CW20" i="37"/>
  <c r="CX20" i="37"/>
  <c r="CY20" i="37"/>
  <c r="A21" i="37"/>
  <c r="B21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AC21" i="37"/>
  <c r="AD21" i="37"/>
  <c r="AE21" i="37"/>
  <c r="AF21" i="37"/>
  <c r="AG21" i="37"/>
  <c r="AH21" i="37"/>
  <c r="AI21" i="37"/>
  <c r="AJ21" i="37"/>
  <c r="AK21" i="37"/>
  <c r="AL21" i="37"/>
  <c r="AM21" i="37"/>
  <c r="AN21" i="37"/>
  <c r="AO21" i="37"/>
  <c r="AV21" i="37"/>
  <c r="AW21" i="37"/>
  <c r="AX21" i="37"/>
  <c r="AY21" i="37"/>
  <c r="AZ21" i="37"/>
  <c r="BA21" i="37"/>
  <c r="BB21" i="37"/>
  <c r="BC21" i="37"/>
  <c r="BD21" i="37"/>
  <c r="BE21" i="37"/>
  <c r="BF21" i="37"/>
  <c r="BG21" i="37"/>
  <c r="BH21" i="37"/>
  <c r="BI21" i="37"/>
  <c r="BJ21" i="37"/>
  <c r="BK21" i="37"/>
  <c r="BL21" i="37"/>
  <c r="BM21" i="37"/>
  <c r="BN21" i="37"/>
  <c r="BO21" i="37"/>
  <c r="BP21" i="37"/>
  <c r="BQ21" i="37"/>
  <c r="BR21" i="37"/>
  <c r="BS21" i="37"/>
  <c r="BT21" i="37"/>
  <c r="BU21" i="37"/>
  <c r="BV21" i="37"/>
  <c r="BW21" i="37"/>
  <c r="BX21" i="37"/>
  <c r="BY21" i="37"/>
  <c r="BZ21" i="37"/>
  <c r="CA21" i="37"/>
  <c r="CB21" i="37"/>
  <c r="CC21" i="37"/>
  <c r="CD21" i="37"/>
  <c r="CE21" i="37"/>
  <c r="CF21" i="37"/>
  <c r="CG21" i="37"/>
  <c r="CH21" i="37"/>
  <c r="CI21" i="37"/>
  <c r="CJ21" i="37"/>
  <c r="CK21" i="37"/>
  <c r="CL21" i="37"/>
  <c r="CM21" i="37"/>
  <c r="CN21" i="37"/>
  <c r="CO21" i="37"/>
  <c r="CP21" i="37"/>
  <c r="CQ21" i="37"/>
  <c r="CR21" i="37"/>
  <c r="CS21" i="37"/>
  <c r="CT21" i="37"/>
  <c r="CU21" i="37"/>
  <c r="CV21" i="37"/>
  <c r="CW21" i="37"/>
  <c r="CX21" i="37"/>
  <c r="CY21" i="37"/>
  <c r="A22" i="37"/>
  <c r="B22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AC22" i="37"/>
  <c r="AD22" i="37"/>
  <c r="AE22" i="37"/>
  <c r="AF22" i="37"/>
  <c r="AG22" i="37"/>
  <c r="AH22" i="37"/>
  <c r="AI22" i="37"/>
  <c r="AJ22" i="37"/>
  <c r="AK22" i="37"/>
  <c r="AL22" i="37"/>
  <c r="AM22" i="37"/>
  <c r="AN22" i="37"/>
  <c r="AO22" i="37"/>
  <c r="AV22" i="37"/>
  <c r="AW22" i="37"/>
  <c r="AX22" i="37"/>
  <c r="AY22" i="37"/>
  <c r="AZ22" i="37"/>
  <c r="BA22" i="37"/>
  <c r="BB22" i="37"/>
  <c r="BC22" i="37"/>
  <c r="BD22" i="37"/>
  <c r="BE22" i="37"/>
  <c r="BF22" i="37"/>
  <c r="BG22" i="37"/>
  <c r="BH22" i="37"/>
  <c r="BI22" i="37"/>
  <c r="BJ22" i="37"/>
  <c r="BK22" i="37"/>
  <c r="BL22" i="37"/>
  <c r="BM22" i="37"/>
  <c r="BN22" i="37"/>
  <c r="BO22" i="37"/>
  <c r="BP22" i="37"/>
  <c r="BQ22" i="37"/>
  <c r="BR22" i="37"/>
  <c r="BS22" i="37"/>
  <c r="BT22" i="37"/>
  <c r="BU22" i="37"/>
  <c r="BV22" i="37"/>
  <c r="BW22" i="37"/>
  <c r="BX22" i="37"/>
  <c r="BY22" i="37"/>
  <c r="BZ22" i="37"/>
  <c r="CA22" i="37"/>
  <c r="CB22" i="37"/>
  <c r="CC22" i="37"/>
  <c r="CD22" i="37"/>
  <c r="CE22" i="37"/>
  <c r="CF22" i="37"/>
  <c r="CG22" i="37"/>
  <c r="CH22" i="37"/>
  <c r="CI22" i="37"/>
  <c r="CJ22" i="37"/>
  <c r="CK22" i="37"/>
  <c r="CL22" i="37"/>
  <c r="CM22" i="37"/>
  <c r="CN22" i="37"/>
  <c r="CO22" i="37"/>
  <c r="CP22" i="37"/>
  <c r="CQ22" i="37"/>
  <c r="CR22" i="37"/>
  <c r="CS22" i="37"/>
  <c r="CT22" i="37"/>
  <c r="CU22" i="37"/>
  <c r="CV22" i="37"/>
  <c r="CW22" i="37"/>
  <c r="CX22" i="37"/>
  <c r="CY22" i="37"/>
  <c r="A23" i="37"/>
  <c r="B23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AI23" i="37"/>
  <c r="AJ23" i="37"/>
  <c r="AK23" i="37"/>
  <c r="AL23" i="37"/>
  <c r="AM23" i="37"/>
  <c r="AN23" i="37"/>
  <c r="AO23" i="37"/>
  <c r="AV23" i="37"/>
  <c r="AW23" i="37"/>
  <c r="AX23" i="37"/>
  <c r="AY23" i="37"/>
  <c r="AZ23" i="37"/>
  <c r="BA23" i="37"/>
  <c r="BB23" i="37"/>
  <c r="BC23" i="37"/>
  <c r="BD23" i="37"/>
  <c r="BE23" i="37"/>
  <c r="BF23" i="37"/>
  <c r="BG23" i="37"/>
  <c r="BH23" i="37"/>
  <c r="BI23" i="37"/>
  <c r="BJ23" i="37"/>
  <c r="BK23" i="37"/>
  <c r="BL23" i="37"/>
  <c r="BM23" i="37"/>
  <c r="BN23" i="37"/>
  <c r="BO23" i="37"/>
  <c r="BP23" i="37"/>
  <c r="BQ23" i="37"/>
  <c r="BR23" i="37"/>
  <c r="BS23" i="37"/>
  <c r="BT23" i="37"/>
  <c r="BU23" i="37"/>
  <c r="BV23" i="37"/>
  <c r="BW23" i="37"/>
  <c r="BX23" i="37"/>
  <c r="BY23" i="37"/>
  <c r="BZ23" i="37"/>
  <c r="CA23" i="37"/>
  <c r="CB23" i="37"/>
  <c r="CC23" i="37"/>
  <c r="CD23" i="37"/>
  <c r="CE23" i="37"/>
  <c r="CF23" i="37"/>
  <c r="CG23" i="37"/>
  <c r="CH23" i="37"/>
  <c r="CI23" i="37"/>
  <c r="CJ23" i="37"/>
  <c r="CK23" i="37"/>
  <c r="CL23" i="37"/>
  <c r="CM23" i="37"/>
  <c r="CN23" i="37"/>
  <c r="CO23" i="37"/>
  <c r="CP23" i="37"/>
  <c r="CQ23" i="37"/>
  <c r="CR23" i="37"/>
  <c r="CS23" i="37"/>
  <c r="CT23" i="37"/>
  <c r="CU23" i="37"/>
  <c r="CV23" i="37"/>
  <c r="CW23" i="37"/>
  <c r="CX23" i="37"/>
  <c r="CY23" i="37"/>
  <c r="A24" i="37"/>
  <c r="B24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AI24" i="37"/>
  <c r="AJ24" i="37"/>
  <c r="AK24" i="37"/>
  <c r="AL24" i="37"/>
  <c r="AM24" i="37"/>
  <c r="AN24" i="37"/>
  <c r="AO24" i="37"/>
  <c r="AV24" i="37"/>
  <c r="AW24" i="37"/>
  <c r="AX24" i="37"/>
  <c r="AY24" i="37"/>
  <c r="AZ24" i="37"/>
  <c r="BA24" i="37"/>
  <c r="BB24" i="37"/>
  <c r="BC24" i="37"/>
  <c r="BD24" i="37"/>
  <c r="BE24" i="37"/>
  <c r="BF24" i="37"/>
  <c r="BG24" i="37"/>
  <c r="BH24" i="37"/>
  <c r="BI24" i="37"/>
  <c r="BJ24" i="37"/>
  <c r="BK24" i="37"/>
  <c r="BL24" i="37"/>
  <c r="BM24" i="37"/>
  <c r="BN24" i="37"/>
  <c r="BO24" i="37"/>
  <c r="BP24" i="37"/>
  <c r="BQ24" i="37"/>
  <c r="BR24" i="37"/>
  <c r="BS24" i="37"/>
  <c r="BT24" i="37"/>
  <c r="BU24" i="37"/>
  <c r="BV24" i="37"/>
  <c r="BW24" i="37"/>
  <c r="BX24" i="37"/>
  <c r="BY24" i="37"/>
  <c r="BZ24" i="37"/>
  <c r="CA24" i="37"/>
  <c r="CB24" i="37"/>
  <c r="CC24" i="37"/>
  <c r="CD24" i="37"/>
  <c r="CE24" i="37"/>
  <c r="CF24" i="37"/>
  <c r="CG24" i="37"/>
  <c r="CH24" i="37"/>
  <c r="CI24" i="37"/>
  <c r="CJ24" i="37"/>
  <c r="CK24" i="37"/>
  <c r="CL24" i="37"/>
  <c r="CM24" i="37"/>
  <c r="CN24" i="37"/>
  <c r="CO24" i="37"/>
  <c r="CP24" i="37"/>
  <c r="CQ24" i="37"/>
  <c r="CR24" i="37"/>
  <c r="CS24" i="37"/>
  <c r="CT24" i="37"/>
  <c r="CU24" i="37"/>
  <c r="CV24" i="37"/>
  <c r="CW24" i="37"/>
  <c r="CX24" i="37"/>
  <c r="CY24" i="37"/>
  <c r="A25" i="37"/>
  <c r="B25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AI25" i="37"/>
  <c r="AJ25" i="37"/>
  <c r="AK25" i="37"/>
  <c r="AL25" i="37"/>
  <c r="AM25" i="37"/>
  <c r="AN25" i="37"/>
  <c r="AO25" i="37"/>
  <c r="AV25" i="37"/>
  <c r="AW25" i="37"/>
  <c r="AX25" i="37"/>
  <c r="AY25" i="37"/>
  <c r="AZ25" i="37"/>
  <c r="BA25" i="37"/>
  <c r="BB25" i="37"/>
  <c r="BC25" i="37"/>
  <c r="BD25" i="37"/>
  <c r="BE25" i="37"/>
  <c r="BK25" i="37"/>
  <c r="BL25" i="37"/>
  <c r="BM25" i="37"/>
  <c r="BN25" i="37"/>
  <c r="BO25" i="37"/>
  <c r="BP25" i="37"/>
  <c r="BQ25" i="37"/>
  <c r="BR25" i="37"/>
  <c r="BS25" i="37"/>
  <c r="BT25" i="37"/>
  <c r="BU25" i="37"/>
  <c r="BV25" i="37"/>
  <c r="BW25" i="37"/>
  <c r="BX25" i="37"/>
  <c r="BY25" i="37"/>
  <c r="BZ25" i="37"/>
  <c r="CA25" i="37"/>
  <c r="CB25" i="37"/>
  <c r="CC25" i="37"/>
  <c r="CD25" i="37"/>
  <c r="CE25" i="37"/>
  <c r="CF25" i="37"/>
  <c r="CG25" i="37"/>
  <c r="CH25" i="37"/>
  <c r="CI25" i="37"/>
  <c r="CJ25" i="37"/>
  <c r="CK25" i="37"/>
  <c r="CL25" i="37"/>
  <c r="CM25" i="37"/>
  <c r="CN25" i="37"/>
  <c r="CO25" i="37"/>
  <c r="CP25" i="37"/>
  <c r="CQ25" i="37"/>
  <c r="CR25" i="37"/>
  <c r="CS25" i="37"/>
  <c r="CT25" i="37"/>
  <c r="CU25" i="37"/>
  <c r="CV25" i="37"/>
  <c r="CW25" i="37"/>
  <c r="CX25" i="37"/>
  <c r="CY25" i="37"/>
  <c r="A26" i="37"/>
  <c r="B26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AD26" i="37"/>
  <c r="AE26" i="37"/>
  <c r="AF26" i="37"/>
  <c r="AG26" i="37"/>
  <c r="AH26" i="37"/>
  <c r="AI26" i="37"/>
  <c r="AJ26" i="37"/>
  <c r="AK26" i="37"/>
  <c r="AL26" i="37"/>
  <c r="AM26" i="37"/>
  <c r="AN26" i="37"/>
  <c r="AO26" i="37"/>
  <c r="AV26" i="37"/>
  <c r="AW26" i="37"/>
  <c r="AX26" i="37"/>
  <c r="AY26" i="37"/>
  <c r="AZ26" i="37"/>
  <c r="BA26" i="37"/>
  <c r="BB26" i="37"/>
  <c r="BC26" i="37"/>
  <c r="BD26" i="37"/>
  <c r="BE26" i="37"/>
  <c r="BK26" i="37"/>
  <c r="BL26" i="37"/>
  <c r="BM26" i="37"/>
  <c r="BN26" i="37"/>
  <c r="BO26" i="37"/>
  <c r="BP26" i="37"/>
  <c r="BQ26" i="37"/>
  <c r="BR26" i="37"/>
  <c r="BS26" i="37"/>
  <c r="BT26" i="37"/>
  <c r="BU26" i="37"/>
  <c r="BV26" i="37"/>
  <c r="BW26" i="37"/>
  <c r="BX26" i="37"/>
  <c r="BY26" i="37"/>
  <c r="BZ26" i="37"/>
  <c r="CA26" i="37"/>
  <c r="CB26" i="37"/>
  <c r="CC26" i="37"/>
  <c r="CD26" i="37"/>
  <c r="CE26" i="37"/>
  <c r="CF26" i="37"/>
  <c r="CG26" i="37"/>
  <c r="CH26" i="37"/>
  <c r="CI26" i="37"/>
  <c r="CJ26" i="37"/>
  <c r="CK26" i="37"/>
  <c r="CL26" i="37"/>
  <c r="CM26" i="37"/>
  <c r="CN26" i="37"/>
  <c r="CO26" i="37"/>
  <c r="CP26" i="37"/>
  <c r="CQ26" i="37"/>
  <c r="CR26" i="37"/>
  <c r="CS26" i="37"/>
  <c r="CT26" i="37"/>
  <c r="CU26" i="37"/>
  <c r="CV26" i="37"/>
  <c r="CW26" i="37"/>
  <c r="CX26" i="37"/>
  <c r="CY26" i="37"/>
  <c r="A27" i="37"/>
  <c r="B27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AC27" i="37"/>
  <c r="AD27" i="37"/>
  <c r="AE27" i="37"/>
  <c r="AF27" i="37"/>
  <c r="AG27" i="37"/>
  <c r="AH27" i="37"/>
  <c r="AI27" i="37"/>
  <c r="AJ27" i="37"/>
  <c r="AK27" i="37"/>
  <c r="AL27" i="37"/>
  <c r="AM27" i="37"/>
  <c r="AN27" i="37"/>
  <c r="AO27" i="37"/>
  <c r="AV27" i="37"/>
  <c r="AW27" i="37"/>
  <c r="AX27" i="37"/>
  <c r="AY27" i="37"/>
  <c r="AZ27" i="37"/>
  <c r="BA27" i="37"/>
  <c r="BB27" i="37"/>
  <c r="BC27" i="37"/>
  <c r="BD27" i="37"/>
  <c r="BE27" i="37"/>
  <c r="BK27" i="37"/>
  <c r="BL27" i="37"/>
  <c r="BM27" i="37"/>
  <c r="BN27" i="37"/>
  <c r="BO27" i="37"/>
  <c r="BP27" i="37"/>
  <c r="BQ27" i="37"/>
  <c r="BR27" i="37"/>
  <c r="BS27" i="37"/>
  <c r="BT27" i="37"/>
  <c r="BU27" i="37"/>
  <c r="BV27" i="37"/>
  <c r="BW27" i="37"/>
  <c r="BX27" i="37"/>
  <c r="BY27" i="37"/>
  <c r="BZ27" i="37"/>
  <c r="CA27" i="37"/>
  <c r="CB27" i="37"/>
  <c r="CC27" i="37"/>
  <c r="CD27" i="37"/>
  <c r="CE27" i="37"/>
  <c r="CF27" i="37"/>
  <c r="CG27" i="37"/>
  <c r="CH27" i="37"/>
  <c r="CI27" i="37"/>
  <c r="CJ27" i="37"/>
  <c r="CK27" i="37"/>
  <c r="CL27" i="37"/>
  <c r="CM27" i="37"/>
  <c r="CN27" i="37"/>
  <c r="CO27" i="37"/>
  <c r="CP27" i="37"/>
  <c r="CQ27" i="37"/>
  <c r="CR27" i="37"/>
  <c r="CS27" i="37"/>
  <c r="CT27" i="37"/>
  <c r="CU27" i="37"/>
  <c r="CV27" i="37"/>
  <c r="CW27" i="37"/>
  <c r="CX27" i="37"/>
  <c r="CY27" i="37"/>
  <c r="A28" i="37"/>
  <c r="B28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AC28" i="37"/>
  <c r="AD28" i="37"/>
  <c r="AE28" i="37"/>
  <c r="AF28" i="37"/>
  <c r="AG28" i="37"/>
  <c r="AH28" i="37"/>
  <c r="AI28" i="37"/>
  <c r="AJ28" i="37"/>
  <c r="AK28" i="37"/>
  <c r="AL28" i="37"/>
  <c r="AM28" i="37"/>
  <c r="AN28" i="37"/>
  <c r="AO28" i="37"/>
  <c r="AV28" i="37"/>
  <c r="AW28" i="37"/>
  <c r="AX28" i="37"/>
  <c r="AY28" i="37"/>
  <c r="AZ28" i="37"/>
  <c r="BA28" i="37"/>
  <c r="BB28" i="37"/>
  <c r="BC28" i="37"/>
  <c r="BD28" i="37"/>
  <c r="BE28" i="37"/>
  <c r="BK28" i="37"/>
  <c r="BL28" i="37"/>
  <c r="BM28" i="37"/>
  <c r="BN28" i="37"/>
  <c r="BO28" i="37"/>
  <c r="BP28" i="37"/>
  <c r="BQ28" i="37"/>
  <c r="BR28" i="37"/>
  <c r="BS28" i="37"/>
  <c r="BT28" i="37"/>
  <c r="BU28" i="37"/>
  <c r="BV28" i="37"/>
  <c r="BW28" i="37"/>
  <c r="BX28" i="37"/>
  <c r="BY28" i="37"/>
  <c r="BZ28" i="37"/>
  <c r="CA28" i="37"/>
  <c r="CB28" i="37"/>
  <c r="CC28" i="37"/>
  <c r="CD28" i="37"/>
  <c r="CE28" i="37"/>
  <c r="CF28" i="37"/>
  <c r="CG28" i="37"/>
  <c r="CH28" i="37"/>
  <c r="CI28" i="37"/>
  <c r="CJ28" i="37"/>
  <c r="CK28" i="37"/>
  <c r="CL28" i="37"/>
  <c r="CM28" i="37"/>
  <c r="CN28" i="37"/>
  <c r="CO28" i="37"/>
  <c r="CP28" i="37"/>
  <c r="CQ28" i="37"/>
  <c r="CR28" i="37"/>
  <c r="CS28" i="37"/>
  <c r="CT28" i="37"/>
  <c r="CU28" i="37"/>
  <c r="CV28" i="37"/>
  <c r="CW28" i="37"/>
  <c r="CX28" i="37"/>
  <c r="CY28" i="37"/>
  <c r="A29" i="37"/>
  <c r="B29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AC29" i="37"/>
  <c r="AD29" i="37"/>
  <c r="AE29" i="37"/>
  <c r="AF29" i="37"/>
  <c r="AG29" i="37"/>
  <c r="AH29" i="37"/>
  <c r="AI29" i="37"/>
  <c r="AJ29" i="37"/>
  <c r="AK29" i="37"/>
  <c r="AL29" i="37"/>
  <c r="AM29" i="37"/>
  <c r="AN29" i="37"/>
  <c r="AO29" i="37"/>
  <c r="AV29" i="37"/>
  <c r="AW29" i="37"/>
  <c r="AX29" i="37"/>
  <c r="AY29" i="37"/>
  <c r="AZ29" i="37"/>
  <c r="BA29" i="37"/>
  <c r="BB29" i="37"/>
  <c r="BC29" i="37"/>
  <c r="BD29" i="37"/>
  <c r="BE29" i="37"/>
  <c r="BK29" i="37"/>
  <c r="BL29" i="37"/>
  <c r="BM29" i="37"/>
  <c r="BN29" i="37"/>
  <c r="BO29" i="37"/>
  <c r="BP29" i="37"/>
  <c r="BQ29" i="37"/>
  <c r="BR29" i="37"/>
  <c r="BS29" i="37"/>
  <c r="BT29" i="37"/>
  <c r="BU29" i="37"/>
  <c r="BV29" i="37"/>
  <c r="BW29" i="37"/>
  <c r="BX29" i="37"/>
  <c r="BY29" i="37"/>
  <c r="BZ29" i="37"/>
  <c r="CA29" i="37"/>
  <c r="CB29" i="37"/>
  <c r="CC29" i="37"/>
  <c r="CD29" i="37"/>
  <c r="CE29" i="37"/>
  <c r="CF29" i="37"/>
  <c r="CG29" i="37"/>
  <c r="CH29" i="37"/>
  <c r="CI29" i="37"/>
  <c r="CJ29" i="37"/>
  <c r="CK29" i="37"/>
  <c r="CL29" i="37"/>
  <c r="CM29" i="37"/>
  <c r="CN29" i="37"/>
  <c r="CO29" i="37"/>
  <c r="CP29" i="37"/>
  <c r="CQ29" i="37"/>
  <c r="CR29" i="37"/>
  <c r="CS29" i="37"/>
  <c r="CT29" i="37"/>
  <c r="CU29" i="37"/>
  <c r="CV29" i="37"/>
  <c r="CW29" i="37"/>
  <c r="CX29" i="37"/>
  <c r="CY29" i="37"/>
  <c r="A30" i="37"/>
  <c r="B30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AC30" i="37"/>
  <c r="AD30" i="37"/>
  <c r="AE30" i="37"/>
  <c r="AF30" i="37"/>
  <c r="AG30" i="37"/>
  <c r="AH30" i="37"/>
  <c r="AI30" i="37"/>
  <c r="AJ30" i="37"/>
  <c r="AK30" i="37"/>
  <c r="AL30" i="37"/>
  <c r="AM30" i="37"/>
  <c r="AN30" i="37"/>
  <c r="AO30" i="37"/>
  <c r="AV30" i="37"/>
  <c r="AW30" i="37"/>
  <c r="AX30" i="37"/>
  <c r="AY30" i="37"/>
  <c r="AZ30" i="37"/>
  <c r="BA30" i="37"/>
  <c r="BB30" i="37"/>
  <c r="BC30" i="37"/>
  <c r="BD30" i="37"/>
  <c r="BE30" i="37"/>
  <c r="BK30" i="37"/>
  <c r="BL30" i="37"/>
  <c r="BM30" i="37"/>
  <c r="BN30" i="37"/>
  <c r="BO30" i="37"/>
  <c r="BP30" i="37"/>
  <c r="BQ30" i="37"/>
  <c r="BR30" i="37"/>
  <c r="BS30" i="37"/>
  <c r="BT30" i="37"/>
  <c r="BU30" i="37"/>
  <c r="BV30" i="37"/>
  <c r="BW30" i="37"/>
  <c r="BX30" i="37"/>
  <c r="BY30" i="37"/>
  <c r="BZ30" i="37"/>
  <c r="CA30" i="37"/>
  <c r="CB30" i="37"/>
  <c r="CC30" i="37"/>
  <c r="CD30" i="37"/>
  <c r="CE30" i="37"/>
  <c r="CF30" i="37"/>
  <c r="CG30" i="37"/>
  <c r="CH30" i="37"/>
  <c r="CI30" i="37"/>
  <c r="CJ30" i="37"/>
  <c r="CK30" i="37"/>
  <c r="CL30" i="37"/>
  <c r="CM30" i="37"/>
  <c r="CN30" i="37"/>
  <c r="CO30" i="37"/>
  <c r="CP30" i="37"/>
  <c r="CQ30" i="37"/>
  <c r="CR30" i="37"/>
  <c r="CS30" i="37"/>
  <c r="CT30" i="37"/>
  <c r="CU30" i="37"/>
  <c r="CV30" i="37"/>
  <c r="CW30" i="37"/>
  <c r="CX30" i="37"/>
  <c r="CY30" i="37"/>
  <c r="A31" i="37"/>
  <c r="B31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AC31" i="37"/>
  <c r="AD31" i="37"/>
  <c r="AE31" i="37"/>
  <c r="AF31" i="37"/>
  <c r="AG31" i="37"/>
  <c r="AH31" i="37"/>
  <c r="AI31" i="37"/>
  <c r="AJ31" i="37"/>
  <c r="AK31" i="37"/>
  <c r="AL31" i="37"/>
  <c r="AM31" i="37"/>
  <c r="AN31" i="37"/>
  <c r="AO31" i="37"/>
  <c r="AV31" i="37"/>
  <c r="AW31" i="37"/>
  <c r="AX31" i="37"/>
  <c r="AY31" i="37"/>
  <c r="AZ31" i="37"/>
  <c r="BA31" i="37"/>
  <c r="BB31" i="37"/>
  <c r="BC31" i="37"/>
  <c r="BD31" i="37"/>
  <c r="BE31" i="37"/>
  <c r="BK31" i="37"/>
  <c r="BL31" i="37"/>
  <c r="BM31" i="37"/>
  <c r="BN31" i="37"/>
  <c r="BO31" i="37"/>
  <c r="BP31" i="37"/>
  <c r="BQ31" i="37"/>
  <c r="BR31" i="37"/>
  <c r="BS31" i="37"/>
  <c r="BT31" i="37"/>
  <c r="BU31" i="37"/>
  <c r="BV31" i="37"/>
  <c r="BW31" i="37"/>
  <c r="BX31" i="37"/>
  <c r="BY31" i="37"/>
  <c r="BZ31" i="37"/>
  <c r="CA31" i="37"/>
  <c r="CB31" i="37"/>
  <c r="CC31" i="37"/>
  <c r="CD31" i="37"/>
  <c r="CE31" i="37"/>
  <c r="CF31" i="37"/>
  <c r="CG31" i="37"/>
  <c r="CH31" i="37"/>
  <c r="CI31" i="37"/>
  <c r="CJ31" i="37"/>
  <c r="CK31" i="37"/>
  <c r="CL31" i="37"/>
  <c r="CM31" i="37"/>
  <c r="CN31" i="37"/>
  <c r="CO31" i="37"/>
  <c r="CP31" i="37"/>
  <c r="CQ31" i="37"/>
  <c r="CR31" i="37"/>
  <c r="CS31" i="37"/>
  <c r="CT31" i="37"/>
  <c r="CU31" i="37"/>
  <c r="CV31" i="37"/>
  <c r="CW31" i="37"/>
  <c r="CX31" i="37"/>
  <c r="CY31" i="37"/>
  <c r="A32" i="37"/>
  <c r="B32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AC32" i="37"/>
  <c r="AD32" i="37"/>
  <c r="AE32" i="37"/>
  <c r="AF32" i="37"/>
  <c r="AG32" i="37"/>
  <c r="AH32" i="37"/>
  <c r="AI32" i="37"/>
  <c r="AJ32" i="37"/>
  <c r="AK32" i="37"/>
  <c r="AL32" i="37"/>
  <c r="AM32" i="37"/>
  <c r="AN32" i="37"/>
  <c r="AO32" i="37"/>
  <c r="AV32" i="37"/>
  <c r="AW32" i="37"/>
  <c r="AX32" i="37"/>
  <c r="AY32" i="37"/>
  <c r="AZ32" i="37"/>
  <c r="BA32" i="37"/>
  <c r="BB32" i="37"/>
  <c r="BC32" i="37"/>
  <c r="BD32" i="37"/>
  <c r="BE32" i="37"/>
  <c r="BK32" i="37"/>
  <c r="BL32" i="37"/>
  <c r="BM32" i="37"/>
  <c r="BN32" i="37"/>
  <c r="BO32" i="37"/>
  <c r="BP32" i="37"/>
  <c r="BQ32" i="37"/>
  <c r="BR32" i="37"/>
  <c r="BS32" i="37"/>
  <c r="BT32" i="37"/>
  <c r="BU32" i="37"/>
  <c r="BV32" i="37"/>
  <c r="BW32" i="37"/>
  <c r="BX32" i="37"/>
  <c r="BY32" i="37"/>
  <c r="BZ32" i="37"/>
  <c r="CA32" i="37"/>
  <c r="CB32" i="37"/>
  <c r="CC32" i="37"/>
  <c r="CD32" i="37"/>
  <c r="CE32" i="37"/>
  <c r="CF32" i="37"/>
  <c r="CG32" i="37"/>
  <c r="CH32" i="37"/>
  <c r="CI32" i="37"/>
  <c r="CJ32" i="37"/>
  <c r="CK32" i="37"/>
  <c r="CL32" i="37"/>
  <c r="CM32" i="37"/>
  <c r="CN32" i="37"/>
  <c r="CO32" i="37"/>
  <c r="CP32" i="37"/>
  <c r="CQ32" i="37"/>
  <c r="CR32" i="37"/>
  <c r="CS32" i="37"/>
  <c r="CT32" i="37"/>
  <c r="CU32" i="37"/>
  <c r="CV32" i="37"/>
  <c r="CW32" i="37"/>
  <c r="CX32" i="37"/>
  <c r="CY32" i="37"/>
  <c r="A33" i="37"/>
  <c r="B33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AC33" i="37"/>
  <c r="AD33" i="37"/>
  <c r="AE33" i="37"/>
  <c r="AF33" i="37"/>
  <c r="AG33" i="37"/>
  <c r="AH33" i="37"/>
  <c r="AI33" i="37"/>
  <c r="AJ33" i="37"/>
  <c r="AK33" i="37"/>
  <c r="AL33" i="37"/>
  <c r="AM33" i="37"/>
  <c r="AN33" i="37"/>
  <c r="AO33" i="37"/>
  <c r="AV33" i="37"/>
  <c r="AW33" i="37"/>
  <c r="AX33" i="37"/>
  <c r="AY33" i="37"/>
  <c r="AZ33" i="37"/>
  <c r="BA33" i="37"/>
  <c r="BB33" i="37"/>
  <c r="BC33" i="37"/>
  <c r="BD33" i="37"/>
  <c r="BE33" i="37"/>
  <c r="BK33" i="37"/>
  <c r="BL33" i="37"/>
  <c r="BM33" i="37"/>
  <c r="BN33" i="37"/>
  <c r="BO33" i="37"/>
  <c r="BP33" i="37"/>
  <c r="BQ33" i="37"/>
  <c r="BR33" i="37"/>
  <c r="BS33" i="37"/>
  <c r="BT33" i="37"/>
  <c r="BU33" i="37"/>
  <c r="BV33" i="37"/>
  <c r="BW33" i="37"/>
  <c r="BX33" i="37"/>
  <c r="BY33" i="37"/>
  <c r="BZ33" i="37"/>
  <c r="CA33" i="37"/>
  <c r="CB33" i="37"/>
  <c r="CC33" i="37"/>
  <c r="CD33" i="37"/>
  <c r="CE33" i="37"/>
  <c r="CF33" i="37"/>
  <c r="CG33" i="37"/>
  <c r="CH33" i="37"/>
  <c r="CI33" i="37"/>
  <c r="CJ33" i="37"/>
  <c r="CK33" i="37"/>
  <c r="CL33" i="37"/>
  <c r="CM33" i="37"/>
  <c r="CN33" i="37"/>
  <c r="CO33" i="37"/>
  <c r="CP33" i="37"/>
  <c r="CQ33" i="37"/>
  <c r="CR33" i="37"/>
  <c r="CS33" i="37"/>
  <c r="CT33" i="37"/>
  <c r="CU33" i="37"/>
  <c r="CV33" i="37"/>
  <c r="CW33" i="37"/>
  <c r="CX33" i="37"/>
  <c r="CY33" i="37"/>
  <c r="A34" i="37"/>
  <c r="B34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AI34" i="37"/>
  <c r="AJ34" i="37"/>
  <c r="AK34" i="37"/>
  <c r="AL34" i="37"/>
  <c r="AM34" i="37"/>
  <c r="AN34" i="37"/>
  <c r="AO34" i="37"/>
  <c r="AV34" i="37"/>
  <c r="AW34" i="37"/>
  <c r="AX34" i="37"/>
  <c r="AY34" i="37"/>
  <c r="AZ34" i="37"/>
  <c r="BA34" i="37"/>
  <c r="BB34" i="37"/>
  <c r="BC34" i="37"/>
  <c r="BD34" i="37"/>
  <c r="BE34" i="37"/>
  <c r="BK34" i="37"/>
  <c r="BL34" i="37"/>
  <c r="BM34" i="37"/>
  <c r="BN34" i="37"/>
  <c r="BO34" i="37"/>
  <c r="BP34" i="37"/>
  <c r="BQ34" i="37"/>
  <c r="BR34" i="37"/>
  <c r="BS34" i="37"/>
  <c r="BT34" i="37"/>
  <c r="BU34" i="37"/>
  <c r="BV34" i="37"/>
  <c r="BW34" i="37"/>
  <c r="BX34" i="37"/>
  <c r="BY34" i="37"/>
  <c r="CF34" i="37"/>
  <c r="CG34" i="37"/>
  <c r="CH34" i="37"/>
  <c r="CI34" i="37"/>
  <c r="CJ34" i="37"/>
  <c r="CK34" i="37"/>
  <c r="CL34" i="37"/>
  <c r="CM34" i="37"/>
  <c r="CN34" i="37"/>
  <c r="CO34" i="37"/>
  <c r="CP34" i="37"/>
  <c r="CQ34" i="37"/>
  <c r="CR34" i="37"/>
  <c r="CS34" i="37"/>
  <c r="CT34" i="37"/>
  <c r="CU34" i="37"/>
  <c r="CV34" i="37"/>
  <c r="CW34" i="37"/>
  <c r="CX34" i="37"/>
  <c r="CY34" i="37"/>
  <c r="A35" i="37"/>
  <c r="B35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AI35" i="37"/>
  <c r="AJ35" i="37"/>
  <c r="AV35" i="37"/>
  <c r="AW35" i="37"/>
  <c r="AX35" i="37"/>
  <c r="AY35" i="37"/>
  <c r="AZ35" i="37"/>
  <c r="BA35" i="37"/>
  <c r="BB35" i="37"/>
  <c r="BC35" i="37"/>
  <c r="BD35" i="37"/>
  <c r="BE35" i="37"/>
  <c r="BK35" i="37"/>
  <c r="BL35" i="37"/>
  <c r="BM35" i="37"/>
  <c r="BN35" i="37"/>
  <c r="BO35" i="37"/>
  <c r="BP35" i="37"/>
  <c r="BQ35" i="37"/>
  <c r="BR35" i="37"/>
  <c r="BS35" i="37"/>
  <c r="BT35" i="37"/>
  <c r="CF35" i="37"/>
  <c r="CG35" i="37"/>
  <c r="CH35" i="37"/>
  <c r="CI35" i="37"/>
  <c r="CJ35" i="37"/>
  <c r="CK35" i="37"/>
  <c r="CL35" i="37"/>
  <c r="CM35" i="37"/>
  <c r="CN35" i="37"/>
  <c r="CO35" i="37"/>
  <c r="CP35" i="37"/>
  <c r="CQ35" i="37"/>
  <c r="CR35" i="37"/>
  <c r="CS35" i="37"/>
  <c r="CT35" i="37"/>
  <c r="CU35" i="37"/>
  <c r="CV35" i="37"/>
  <c r="CW35" i="37"/>
  <c r="CX35" i="37"/>
  <c r="CY35" i="37"/>
  <c r="A36" i="37"/>
  <c r="B36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AI36" i="37"/>
  <c r="AJ36" i="37"/>
  <c r="AV36" i="37"/>
  <c r="AW36" i="37"/>
  <c r="AX36" i="37"/>
  <c r="AY36" i="37"/>
  <c r="AZ36" i="37"/>
  <c r="BA36" i="37"/>
  <c r="BB36" i="37"/>
  <c r="BC36" i="37"/>
  <c r="BD36" i="37"/>
  <c r="BE36" i="37"/>
  <c r="BK36" i="37"/>
  <c r="BL36" i="37"/>
  <c r="BM36" i="37"/>
  <c r="BN36" i="37"/>
  <c r="BO36" i="37"/>
  <c r="CF36" i="37"/>
  <c r="CG36" i="37"/>
  <c r="CH36" i="37"/>
  <c r="CI36" i="37"/>
  <c r="CJ36" i="37"/>
  <c r="CK36" i="37"/>
  <c r="CL36" i="37"/>
  <c r="CM36" i="37"/>
  <c r="CN36" i="37"/>
  <c r="CO36" i="37"/>
  <c r="CP36" i="37"/>
  <c r="CQ36" i="37"/>
  <c r="CR36" i="37"/>
  <c r="CS36" i="37"/>
  <c r="CT36" i="37"/>
  <c r="CU36" i="37"/>
  <c r="CV36" i="37"/>
  <c r="CW36" i="37"/>
  <c r="CX36" i="37"/>
  <c r="CY36" i="37"/>
  <c r="A37" i="37"/>
  <c r="B37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AC37" i="37"/>
  <c r="AD37" i="37"/>
  <c r="AE37" i="37"/>
  <c r="AF37" i="37"/>
  <c r="AG37" i="37"/>
  <c r="AH37" i="37"/>
  <c r="AI37" i="37"/>
  <c r="AJ37" i="37"/>
  <c r="AV37" i="37"/>
  <c r="AW37" i="37"/>
  <c r="AX37" i="37"/>
  <c r="AY37" i="37"/>
  <c r="AZ37" i="37"/>
  <c r="BA37" i="37"/>
  <c r="BB37" i="37"/>
  <c r="BC37" i="37"/>
  <c r="BD37" i="37"/>
  <c r="BE37" i="37"/>
  <c r="BK37" i="37"/>
  <c r="BL37" i="37"/>
  <c r="BM37" i="37"/>
  <c r="BN37" i="37"/>
  <c r="BO37" i="37"/>
  <c r="CF37" i="37"/>
  <c r="CG37" i="37"/>
  <c r="CH37" i="37"/>
  <c r="CI37" i="37"/>
  <c r="CJ37" i="37"/>
  <c r="CK37" i="37"/>
  <c r="CL37" i="37"/>
  <c r="CM37" i="37"/>
  <c r="CN37" i="37"/>
  <c r="CO37" i="37"/>
  <c r="CP37" i="37"/>
  <c r="CQ37" i="37"/>
  <c r="CR37" i="37"/>
  <c r="CS37" i="37"/>
  <c r="CT37" i="37"/>
  <c r="CU37" i="37"/>
  <c r="CV37" i="37"/>
  <c r="CW37" i="37"/>
  <c r="CX37" i="37"/>
  <c r="CY37" i="37"/>
  <c r="A38" i="37"/>
  <c r="B38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AC38" i="37"/>
  <c r="AD38" i="37"/>
  <c r="AE38" i="37"/>
  <c r="AF38" i="37"/>
  <c r="AG38" i="37"/>
  <c r="AH38" i="37"/>
  <c r="AI38" i="37"/>
  <c r="AJ38" i="37"/>
  <c r="AV38" i="37"/>
  <c r="AW38" i="37"/>
  <c r="AX38" i="37"/>
  <c r="AY38" i="37"/>
  <c r="AZ38" i="37"/>
  <c r="BA38" i="37"/>
  <c r="BB38" i="37"/>
  <c r="BC38" i="37"/>
  <c r="BD38" i="37"/>
  <c r="BE38" i="37"/>
  <c r="BK38" i="37"/>
  <c r="BL38" i="37"/>
  <c r="BM38" i="37"/>
  <c r="BN38" i="37"/>
  <c r="BO38" i="37"/>
  <c r="CF38" i="37"/>
  <c r="CG38" i="37"/>
  <c r="CH38" i="37"/>
  <c r="CI38" i="37"/>
  <c r="CJ38" i="37"/>
  <c r="CK38" i="37"/>
  <c r="CL38" i="37"/>
  <c r="CM38" i="37"/>
  <c r="CN38" i="37"/>
  <c r="CO38" i="37"/>
  <c r="CP38" i="37"/>
  <c r="CQ38" i="37"/>
  <c r="CR38" i="37"/>
  <c r="CS38" i="37"/>
  <c r="CT38" i="37"/>
  <c r="CU38" i="37"/>
  <c r="CV38" i="37"/>
  <c r="CW38" i="37"/>
  <c r="CX38" i="37"/>
  <c r="CY38" i="37"/>
  <c r="A39" i="37"/>
  <c r="B39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AC39" i="37"/>
  <c r="AD39" i="37"/>
  <c r="AE39" i="37"/>
  <c r="AF39" i="37"/>
  <c r="AG39" i="37"/>
  <c r="AH39" i="37"/>
  <c r="AI39" i="37"/>
  <c r="AJ39" i="37"/>
  <c r="AV39" i="37"/>
  <c r="AW39" i="37"/>
  <c r="AX39" i="37"/>
  <c r="AY39" i="37"/>
  <c r="AZ39" i="37"/>
  <c r="BA39" i="37"/>
  <c r="BB39" i="37"/>
  <c r="BC39" i="37"/>
  <c r="BD39" i="37"/>
  <c r="BE39" i="37"/>
  <c r="BK39" i="37"/>
  <c r="BL39" i="37"/>
  <c r="BM39" i="37"/>
  <c r="BN39" i="37"/>
  <c r="BO39" i="37"/>
  <c r="CF39" i="37"/>
  <c r="CG39" i="37"/>
  <c r="CH39" i="37"/>
  <c r="CI39" i="37"/>
  <c r="CJ39" i="37"/>
  <c r="CK39" i="37"/>
  <c r="CL39" i="37"/>
  <c r="CM39" i="37"/>
  <c r="CN39" i="37"/>
  <c r="CO39" i="37"/>
  <c r="CP39" i="37"/>
  <c r="CQ39" i="37"/>
  <c r="CR39" i="37"/>
  <c r="CS39" i="37"/>
  <c r="CT39" i="37"/>
  <c r="CU39" i="37"/>
  <c r="CV39" i="37"/>
  <c r="CW39" i="37"/>
  <c r="CX39" i="37"/>
  <c r="CY39" i="37"/>
  <c r="A40" i="37"/>
  <c r="B40" i="37"/>
  <c r="C40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AC40" i="37"/>
  <c r="AD40" i="37"/>
  <c r="AE40" i="37"/>
  <c r="AF40" i="37"/>
  <c r="AG40" i="37"/>
  <c r="AH40" i="37"/>
  <c r="AI40" i="37"/>
  <c r="AJ40" i="37"/>
  <c r="AV40" i="37"/>
  <c r="AW40" i="37"/>
  <c r="AX40" i="37"/>
  <c r="AY40" i="37"/>
  <c r="AZ40" i="37"/>
  <c r="BA40" i="37"/>
  <c r="BB40" i="37"/>
  <c r="BC40" i="37"/>
  <c r="BD40" i="37"/>
  <c r="BE40" i="37"/>
  <c r="BK40" i="37"/>
  <c r="BL40" i="37"/>
  <c r="BM40" i="37"/>
  <c r="BN40" i="37"/>
  <c r="BO40" i="37"/>
  <c r="CF40" i="37"/>
  <c r="CG40" i="37"/>
  <c r="CH40" i="37"/>
  <c r="CI40" i="37"/>
  <c r="CJ40" i="37"/>
  <c r="CK40" i="37"/>
  <c r="CL40" i="37"/>
  <c r="CM40" i="37"/>
  <c r="CN40" i="37"/>
  <c r="CO40" i="37"/>
  <c r="CP40" i="37"/>
  <c r="CQ40" i="37"/>
  <c r="CR40" i="37"/>
  <c r="CS40" i="37"/>
  <c r="CT40" i="37"/>
  <c r="CU40" i="37"/>
  <c r="CV40" i="37"/>
  <c r="CW40" i="37"/>
  <c r="CX40" i="37"/>
  <c r="CY40" i="37"/>
  <c r="A41" i="37"/>
  <c r="B41" i="37"/>
  <c r="C41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AC41" i="37"/>
  <c r="AD41" i="37"/>
  <c r="AE41" i="37"/>
  <c r="AF41" i="37"/>
  <c r="AG41" i="37"/>
  <c r="AH41" i="37"/>
  <c r="AI41" i="37"/>
  <c r="AJ41" i="37"/>
  <c r="AV41" i="37"/>
  <c r="AW41" i="37"/>
  <c r="AX41" i="37"/>
  <c r="AY41" i="37"/>
  <c r="AZ41" i="37"/>
  <c r="BA41" i="37"/>
  <c r="BB41" i="37"/>
  <c r="BC41" i="37"/>
  <c r="BD41" i="37"/>
  <c r="BE41" i="37"/>
  <c r="BK41" i="37"/>
  <c r="BL41" i="37"/>
  <c r="BM41" i="37"/>
  <c r="BN41" i="37"/>
  <c r="BO41" i="37"/>
  <c r="CF41" i="37"/>
  <c r="CG41" i="37"/>
  <c r="CH41" i="37"/>
  <c r="CI41" i="37"/>
  <c r="CJ41" i="37"/>
  <c r="CK41" i="37"/>
  <c r="CL41" i="37"/>
  <c r="CM41" i="37"/>
  <c r="CN41" i="37"/>
  <c r="CO41" i="37"/>
  <c r="CP41" i="37"/>
  <c r="CQ41" i="37"/>
  <c r="CR41" i="37"/>
  <c r="CS41" i="37"/>
  <c r="CT41" i="37"/>
  <c r="CU41" i="37"/>
  <c r="CV41" i="37"/>
  <c r="CW41" i="37"/>
  <c r="CX41" i="37"/>
  <c r="CY41" i="37"/>
  <c r="A42" i="37"/>
  <c r="B42" i="37"/>
  <c r="C42" i="37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AC42" i="37"/>
  <c r="AD42" i="37"/>
  <c r="AE42" i="37"/>
  <c r="AF42" i="37"/>
  <c r="AG42" i="37"/>
  <c r="AH42" i="37"/>
  <c r="AI42" i="37"/>
  <c r="AJ42" i="37"/>
  <c r="AV42" i="37"/>
  <c r="AW42" i="37"/>
  <c r="AX42" i="37"/>
  <c r="AY42" i="37"/>
  <c r="AZ42" i="37"/>
  <c r="BA42" i="37"/>
  <c r="BB42" i="37"/>
  <c r="BC42" i="37"/>
  <c r="BD42" i="37"/>
  <c r="BE42" i="37"/>
  <c r="BK42" i="37"/>
  <c r="BL42" i="37"/>
  <c r="BM42" i="37"/>
  <c r="BN42" i="37"/>
  <c r="BO42" i="37"/>
  <c r="CF42" i="37"/>
  <c r="CG42" i="37"/>
  <c r="CH42" i="37"/>
  <c r="CI42" i="37"/>
  <c r="CJ42" i="37"/>
  <c r="CK42" i="37"/>
  <c r="CL42" i="37"/>
  <c r="CM42" i="37"/>
  <c r="CN42" i="37"/>
  <c r="CO42" i="37"/>
  <c r="CP42" i="37"/>
  <c r="CQ42" i="37"/>
  <c r="CR42" i="37"/>
  <c r="CS42" i="37"/>
  <c r="CT42" i="37"/>
  <c r="CU42" i="37"/>
  <c r="CV42" i="37"/>
  <c r="CW42" i="37"/>
  <c r="CX42" i="37"/>
  <c r="CY42" i="37"/>
  <c r="A43" i="37"/>
  <c r="B43" i="37"/>
  <c r="C43" i="37"/>
  <c r="D43" i="37"/>
  <c r="E43" i="37"/>
  <c r="F43" i="37"/>
  <c r="G43" i="37"/>
  <c r="H43" i="37"/>
  <c r="I43" i="37"/>
  <c r="J43" i="37"/>
  <c r="K43" i="37"/>
  <c r="L43" i="37"/>
  <c r="M43" i="37"/>
  <c r="N43" i="37"/>
  <c r="O43" i="37"/>
  <c r="P43" i="37"/>
  <c r="Q43" i="37"/>
  <c r="R43" i="37"/>
  <c r="S43" i="37"/>
  <c r="T43" i="37"/>
  <c r="U43" i="37"/>
  <c r="V43" i="37"/>
  <c r="W43" i="37"/>
  <c r="X43" i="37"/>
  <c r="Y43" i="37"/>
  <c r="Z43" i="37"/>
  <c r="AA43" i="37"/>
  <c r="AB43" i="37"/>
  <c r="AC43" i="37"/>
  <c r="AD43" i="37"/>
  <c r="AE43" i="37"/>
  <c r="AF43" i="37"/>
  <c r="AG43" i="37"/>
  <c r="AH43" i="37"/>
  <c r="AI43" i="37"/>
  <c r="AJ43" i="37"/>
  <c r="AV43" i="37"/>
  <c r="AW43" i="37"/>
  <c r="AX43" i="37"/>
  <c r="AY43" i="37"/>
  <c r="AZ43" i="37"/>
  <c r="BA43" i="37"/>
  <c r="BB43" i="37"/>
  <c r="BC43" i="37"/>
  <c r="BD43" i="37"/>
  <c r="BE43" i="37"/>
  <c r="BK43" i="37"/>
  <c r="BL43" i="37"/>
  <c r="BM43" i="37"/>
  <c r="BN43" i="37"/>
  <c r="BO43" i="37"/>
  <c r="CF43" i="37"/>
  <c r="CG43" i="37"/>
  <c r="CH43" i="37"/>
  <c r="CI43" i="37"/>
  <c r="CJ43" i="37"/>
  <c r="CK43" i="37"/>
  <c r="CL43" i="37"/>
  <c r="CM43" i="37"/>
  <c r="CN43" i="37"/>
  <c r="CO43" i="37"/>
  <c r="CP43" i="37"/>
  <c r="CQ43" i="37"/>
  <c r="CR43" i="37"/>
  <c r="CS43" i="37"/>
  <c r="CT43" i="37"/>
  <c r="CU43" i="37"/>
  <c r="CV43" i="37"/>
  <c r="CW43" i="37"/>
  <c r="CX43" i="37"/>
  <c r="CY43" i="37"/>
  <c r="A44" i="37"/>
  <c r="B44" i="37"/>
  <c r="C44" i="37"/>
  <c r="D44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A44" i="37"/>
  <c r="AB44" i="37"/>
  <c r="AC44" i="37"/>
  <c r="AD44" i="37"/>
  <c r="AE44" i="37"/>
  <c r="AF44" i="37"/>
  <c r="AG44" i="37"/>
  <c r="AH44" i="37"/>
  <c r="AI44" i="37"/>
  <c r="AJ44" i="37"/>
  <c r="AV44" i="37"/>
  <c r="AW44" i="37"/>
  <c r="AX44" i="37"/>
  <c r="AY44" i="37"/>
  <c r="AZ44" i="37"/>
  <c r="BA44" i="37"/>
  <c r="BB44" i="37"/>
  <c r="BC44" i="37"/>
  <c r="BD44" i="37"/>
  <c r="BE44" i="37"/>
  <c r="CF44" i="37"/>
  <c r="CG44" i="37"/>
  <c r="CH44" i="37"/>
  <c r="CI44" i="37"/>
  <c r="CJ44" i="37"/>
  <c r="CK44" i="37"/>
  <c r="CL44" i="37"/>
  <c r="CM44" i="37"/>
  <c r="CN44" i="37"/>
  <c r="CO44" i="37"/>
  <c r="CP44" i="37"/>
  <c r="CQ44" i="37"/>
  <c r="CR44" i="37"/>
  <c r="CS44" i="37"/>
  <c r="CT44" i="37"/>
  <c r="CU44" i="37"/>
  <c r="CV44" i="37"/>
  <c r="CW44" i="37"/>
  <c r="CX44" i="37"/>
  <c r="CY44" i="37"/>
  <c r="A45" i="37"/>
  <c r="B45" i="37"/>
  <c r="C45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Z45" i="37"/>
  <c r="AA45" i="37"/>
  <c r="AB45" i="37"/>
  <c r="AC45" i="37"/>
  <c r="AD45" i="37"/>
  <c r="AE45" i="37"/>
  <c r="AF45" i="37"/>
  <c r="AG45" i="37"/>
  <c r="AH45" i="37"/>
  <c r="AI45" i="37"/>
  <c r="AJ45" i="37"/>
  <c r="AV45" i="37"/>
  <c r="AW45" i="37"/>
  <c r="AX45" i="37"/>
  <c r="AY45" i="37"/>
  <c r="AZ45" i="37"/>
  <c r="BA45" i="37"/>
  <c r="BB45" i="37"/>
  <c r="BC45" i="37"/>
  <c r="BD45" i="37"/>
  <c r="BE45" i="37"/>
  <c r="CF45" i="37"/>
  <c r="CG45" i="37"/>
  <c r="CH45" i="37"/>
  <c r="CI45" i="37"/>
  <c r="CJ45" i="37"/>
  <c r="CK45" i="37"/>
  <c r="CL45" i="37"/>
  <c r="CM45" i="37"/>
  <c r="CN45" i="37"/>
  <c r="CO45" i="37"/>
  <c r="CP45" i="37"/>
  <c r="CQ45" i="37"/>
  <c r="CR45" i="37"/>
  <c r="CS45" i="37"/>
  <c r="CT45" i="37"/>
  <c r="CU45" i="37"/>
  <c r="CV45" i="37"/>
  <c r="CW45" i="37"/>
  <c r="CX45" i="37"/>
  <c r="CY45" i="37"/>
  <c r="A46" i="37"/>
  <c r="B46" i="37"/>
  <c r="C46" i="37"/>
  <c r="D46" i="37"/>
  <c r="E46" i="37"/>
  <c r="F46" i="37"/>
  <c r="G46" i="37"/>
  <c r="H46" i="37"/>
  <c r="I46" i="37"/>
  <c r="J46" i="37"/>
  <c r="K46" i="37"/>
  <c r="L46" i="37"/>
  <c r="M46" i="37"/>
  <c r="N46" i="37"/>
  <c r="O46" i="37"/>
  <c r="P46" i="37"/>
  <c r="Q46" i="37"/>
  <c r="R46" i="37"/>
  <c r="S46" i="37"/>
  <c r="T46" i="37"/>
  <c r="U46" i="37"/>
  <c r="V46" i="37"/>
  <c r="W46" i="37"/>
  <c r="X46" i="37"/>
  <c r="Y46" i="37"/>
  <c r="Z46" i="37"/>
  <c r="AA46" i="37"/>
  <c r="AB46" i="37"/>
  <c r="AC46" i="37"/>
  <c r="AD46" i="37"/>
  <c r="AE46" i="37"/>
  <c r="AF46" i="37"/>
  <c r="AG46" i="37"/>
  <c r="AH46" i="37"/>
  <c r="AI46" i="37"/>
  <c r="AJ46" i="37"/>
  <c r="AV46" i="37"/>
  <c r="AW46" i="37"/>
  <c r="AX46" i="37"/>
  <c r="AY46" i="37"/>
  <c r="AZ46" i="37"/>
  <c r="BA46" i="37"/>
  <c r="BB46" i="37"/>
  <c r="BC46" i="37"/>
  <c r="BD46" i="37"/>
  <c r="BE46" i="37"/>
  <c r="CF46" i="37"/>
  <c r="CG46" i="37"/>
  <c r="CH46" i="37"/>
  <c r="CI46" i="37"/>
  <c r="CJ46" i="37"/>
  <c r="CK46" i="37"/>
  <c r="CL46" i="37"/>
  <c r="CM46" i="37"/>
  <c r="CN46" i="37"/>
  <c r="CO46" i="37"/>
  <c r="CP46" i="37"/>
  <c r="CQ46" i="37"/>
  <c r="CR46" i="37"/>
  <c r="CS46" i="37"/>
  <c r="CT46" i="37"/>
  <c r="CU46" i="37"/>
  <c r="CV46" i="37"/>
  <c r="CW46" i="37"/>
  <c r="CX46" i="37"/>
  <c r="CY46" i="37"/>
  <c r="A47" i="37"/>
  <c r="B47" i="37"/>
  <c r="C47" i="37"/>
  <c r="D47" i="37"/>
  <c r="E47" i="37"/>
  <c r="F47" i="37"/>
  <c r="G47" i="37"/>
  <c r="H47" i="37"/>
  <c r="I47" i="37"/>
  <c r="J47" i="37"/>
  <c r="K47" i="37"/>
  <c r="L47" i="37"/>
  <c r="M47" i="37"/>
  <c r="N47" i="37"/>
  <c r="O47" i="37"/>
  <c r="P47" i="37"/>
  <c r="Q47" i="37"/>
  <c r="R47" i="37"/>
  <c r="S47" i="37"/>
  <c r="T47" i="37"/>
  <c r="U47" i="37"/>
  <c r="V47" i="37"/>
  <c r="W47" i="37"/>
  <c r="X47" i="37"/>
  <c r="Y47" i="37"/>
  <c r="Z47" i="37"/>
  <c r="AA47" i="37"/>
  <c r="AB47" i="37"/>
  <c r="AC47" i="37"/>
  <c r="AD47" i="37"/>
  <c r="AE47" i="37"/>
  <c r="AF47" i="37"/>
  <c r="AG47" i="37"/>
  <c r="AH47" i="37"/>
  <c r="AI47" i="37"/>
  <c r="AJ47" i="37"/>
  <c r="AV47" i="37"/>
  <c r="AW47" i="37"/>
  <c r="AX47" i="37"/>
  <c r="AY47" i="37"/>
  <c r="AZ47" i="37"/>
  <c r="BA47" i="37"/>
  <c r="BB47" i="37"/>
  <c r="BC47" i="37"/>
  <c r="BD47" i="37"/>
  <c r="BE47" i="37"/>
  <c r="CF47" i="37"/>
  <c r="CG47" i="37"/>
  <c r="CH47" i="37"/>
  <c r="CI47" i="37"/>
  <c r="CJ47" i="37"/>
  <c r="CK47" i="37"/>
  <c r="CL47" i="37"/>
  <c r="CM47" i="37"/>
  <c r="CN47" i="37"/>
  <c r="CO47" i="37"/>
  <c r="CP47" i="37"/>
  <c r="CQ47" i="37"/>
  <c r="CR47" i="37"/>
  <c r="CS47" i="37"/>
  <c r="CT47" i="37"/>
  <c r="CU47" i="37"/>
  <c r="CV47" i="37"/>
  <c r="CW47" i="37"/>
  <c r="CX47" i="37"/>
  <c r="CY47" i="37"/>
  <c r="A48" i="37"/>
  <c r="B48" i="37"/>
  <c r="C48" i="37"/>
  <c r="D48" i="37"/>
  <c r="E48" i="37"/>
  <c r="F48" i="37"/>
  <c r="G48" i="37"/>
  <c r="H48" i="37"/>
  <c r="I48" i="37"/>
  <c r="J48" i="37"/>
  <c r="K48" i="37"/>
  <c r="L48" i="37"/>
  <c r="M48" i="37"/>
  <c r="N48" i="37"/>
  <c r="O48" i="37"/>
  <c r="P48" i="37"/>
  <c r="Q48" i="37"/>
  <c r="R48" i="37"/>
  <c r="S48" i="37"/>
  <c r="T48" i="37"/>
  <c r="U48" i="37"/>
  <c r="V48" i="37"/>
  <c r="W48" i="37"/>
  <c r="X48" i="37"/>
  <c r="Y48" i="37"/>
  <c r="Z48" i="37"/>
  <c r="AA48" i="37"/>
  <c r="AB48" i="37"/>
  <c r="AC48" i="37"/>
  <c r="AD48" i="37"/>
  <c r="AE48" i="37"/>
  <c r="AF48" i="37"/>
  <c r="AG48" i="37"/>
  <c r="AH48" i="37"/>
  <c r="AI48" i="37"/>
  <c r="AJ48" i="37"/>
  <c r="AV48" i="37"/>
  <c r="AW48" i="37"/>
  <c r="AX48" i="37"/>
  <c r="AY48" i="37"/>
  <c r="AZ48" i="37"/>
  <c r="BA48" i="37"/>
  <c r="BB48" i="37"/>
  <c r="BC48" i="37"/>
  <c r="BD48" i="37"/>
  <c r="BE48" i="37"/>
  <c r="CF48" i="37"/>
  <c r="CG48" i="37"/>
  <c r="CH48" i="37"/>
  <c r="CI48" i="37"/>
  <c r="CJ48" i="37"/>
  <c r="CK48" i="37"/>
  <c r="CL48" i="37"/>
  <c r="CM48" i="37"/>
  <c r="CN48" i="37"/>
  <c r="CO48" i="37"/>
  <c r="CP48" i="37"/>
  <c r="CQ48" i="37"/>
  <c r="CR48" i="37"/>
  <c r="CS48" i="37"/>
  <c r="CT48" i="37"/>
  <c r="CU48" i="37"/>
  <c r="CV48" i="37"/>
  <c r="CW48" i="37"/>
  <c r="CX48" i="37"/>
  <c r="CY48" i="37"/>
  <c r="A49" i="37"/>
  <c r="B49" i="37"/>
  <c r="C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A49" i="37"/>
  <c r="AB49" i="37"/>
  <c r="AC49" i="37"/>
  <c r="AD49" i="37"/>
  <c r="AE49" i="37"/>
  <c r="AF49" i="37"/>
  <c r="AG49" i="37"/>
  <c r="AH49" i="37"/>
  <c r="AI49" i="37"/>
  <c r="AJ49" i="37"/>
  <c r="AV49" i="37"/>
  <c r="AW49" i="37"/>
  <c r="AX49" i="37"/>
  <c r="AY49" i="37"/>
  <c r="AZ49" i="37"/>
  <c r="CF49" i="37"/>
  <c r="CG49" i="37"/>
  <c r="CH49" i="37"/>
  <c r="CI49" i="37"/>
  <c r="CJ49" i="37"/>
  <c r="CK49" i="37"/>
  <c r="CL49" i="37"/>
  <c r="CM49" i="37"/>
  <c r="CN49" i="37"/>
  <c r="CO49" i="37"/>
  <c r="CP49" i="37"/>
  <c r="CQ49" i="37"/>
  <c r="CR49" i="37"/>
  <c r="CS49" i="37"/>
  <c r="CT49" i="37"/>
  <c r="CU49" i="37"/>
  <c r="CV49" i="37"/>
  <c r="CW49" i="37"/>
  <c r="CX49" i="37"/>
  <c r="CY49" i="37"/>
  <c r="A50" i="37"/>
  <c r="B50" i="37"/>
  <c r="C50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Z50" i="37"/>
  <c r="AA50" i="37"/>
  <c r="AB50" i="37"/>
  <c r="AC50" i="37"/>
  <c r="AD50" i="37"/>
  <c r="AE50" i="37"/>
  <c r="AF50" i="37"/>
  <c r="AG50" i="37"/>
  <c r="AH50" i="37"/>
  <c r="AI50" i="37"/>
  <c r="AJ50" i="37"/>
  <c r="AV50" i="37"/>
  <c r="AW50" i="37"/>
  <c r="AX50" i="37"/>
  <c r="AY50" i="37"/>
  <c r="AZ50" i="37"/>
  <c r="CF50" i="37"/>
  <c r="CG50" i="37"/>
  <c r="CH50" i="37"/>
  <c r="CI50" i="37"/>
  <c r="CJ50" i="37"/>
  <c r="CK50" i="37"/>
  <c r="CL50" i="37"/>
  <c r="CM50" i="37"/>
  <c r="CN50" i="37"/>
  <c r="CO50" i="37"/>
  <c r="CP50" i="37"/>
  <c r="CQ50" i="37"/>
  <c r="CR50" i="37"/>
  <c r="CS50" i="37"/>
  <c r="CT50" i="37"/>
  <c r="CU50" i="37"/>
  <c r="CV50" i="37"/>
  <c r="CW50" i="37"/>
  <c r="CX50" i="37"/>
  <c r="CY50" i="37"/>
  <c r="A51" i="37"/>
  <c r="B51" i="37"/>
  <c r="C51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Q51" i="37"/>
  <c r="R51" i="37"/>
  <c r="S51" i="37"/>
  <c r="T51" i="37"/>
  <c r="U51" i="37"/>
  <c r="V51" i="37"/>
  <c r="W51" i="37"/>
  <c r="X51" i="37"/>
  <c r="Y51" i="37"/>
  <c r="Z51" i="37"/>
  <c r="AA51" i="37"/>
  <c r="AB51" i="37"/>
  <c r="AC51" i="37"/>
  <c r="AD51" i="37"/>
  <c r="AE51" i="37"/>
  <c r="AF51" i="37"/>
  <c r="AG51" i="37"/>
  <c r="AH51" i="37"/>
  <c r="AI51" i="37"/>
  <c r="AJ51" i="37"/>
  <c r="AV51" i="37"/>
  <c r="AW51" i="37"/>
  <c r="AX51" i="37"/>
  <c r="AY51" i="37"/>
  <c r="AZ51" i="37"/>
  <c r="CF51" i="37"/>
  <c r="CG51" i="37"/>
  <c r="CH51" i="37"/>
  <c r="CI51" i="37"/>
  <c r="CJ51" i="37"/>
  <c r="CK51" i="37"/>
  <c r="CL51" i="37"/>
  <c r="CM51" i="37"/>
  <c r="CN51" i="37"/>
  <c r="CO51" i="37"/>
  <c r="CP51" i="37"/>
  <c r="CQ51" i="37"/>
  <c r="CR51" i="37"/>
  <c r="CS51" i="37"/>
  <c r="CT51" i="37"/>
  <c r="CU51" i="37"/>
  <c r="CV51" i="37"/>
  <c r="CW51" i="37"/>
  <c r="CX51" i="37"/>
  <c r="CY51" i="37"/>
  <c r="A52" i="37"/>
  <c r="B52" i="37"/>
  <c r="C52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R52" i="37"/>
  <c r="S52" i="37"/>
  <c r="T52" i="37"/>
  <c r="U52" i="37"/>
  <c r="V52" i="37"/>
  <c r="W52" i="37"/>
  <c r="X52" i="37"/>
  <c r="Y52" i="37"/>
  <c r="Z52" i="37"/>
  <c r="AA52" i="37"/>
  <c r="AB52" i="37"/>
  <c r="AC52" i="37"/>
  <c r="AD52" i="37"/>
  <c r="AE52" i="37"/>
  <c r="AF52" i="37"/>
  <c r="AG52" i="37"/>
  <c r="AH52" i="37"/>
  <c r="AI52" i="37"/>
  <c r="AJ52" i="37"/>
  <c r="AV52" i="37"/>
  <c r="AW52" i="37"/>
  <c r="AX52" i="37"/>
  <c r="AY52" i="37"/>
  <c r="AZ52" i="37"/>
  <c r="CF52" i="37"/>
  <c r="CG52" i="37"/>
  <c r="CH52" i="37"/>
  <c r="CI52" i="37"/>
  <c r="CJ52" i="37"/>
  <c r="CK52" i="37"/>
  <c r="CL52" i="37"/>
  <c r="CM52" i="37"/>
  <c r="CN52" i="37"/>
  <c r="CO52" i="37"/>
  <c r="CP52" i="37"/>
  <c r="CQ52" i="37"/>
  <c r="CR52" i="37"/>
  <c r="CS52" i="37"/>
  <c r="CT52" i="37"/>
  <c r="CU52" i="37"/>
  <c r="CV52" i="37"/>
  <c r="CW52" i="37"/>
  <c r="CX52" i="37"/>
  <c r="CY52" i="37"/>
  <c r="A53" i="37"/>
  <c r="B53" i="37"/>
  <c r="C53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AI53" i="37"/>
  <c r="AJ53" i="37"/>
  <c r="AV53" i="37"/>
  <c r="AW53" i="37"/>
  <c r="AX53" i="37"/>
  <c r="AY53" i="37"/>
  <c r="AZ53" i="37"/>
  <c r="CF53" i="37"/>
  <c r="CG53" i="37"/>
  <c r="CH53" i="37"/>
  <c r="CI53" i="37"/>
  <c r="CJ53" i="37"/>
  <c r="CK53" i="37"/>
  <c r="CL53" i="37"/>
  <c r="CM53" i="37"/>
  <c r="CN53" i="37"/>
  <c r="CO53" i="37"/>
  <c r="CP53" i="37"/>
  <c r="CQ53" i="37"/>
  <c r="CR53" i="37"/>
  <c r="CS53" i="37"/>
  <c r="CT53" i="37"/>
  <c r="CU53" i="37"/>
  <c r="CV53" i="37"/>
  <c r="CW53" i="37"/>
  <c r="CX53" i="37"/>
  <c r="CY53" i="37"/>
  <c r="A54" i="37"/>
  <c r="B54" i="37"/>
  <c r="C54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AI54" i="37"/>
  <c r="AJ54" i="37"/>
  <c r="AV54" i="37"/>
  <c r="AW54" i="37"/>
  <c r="AX54" i="37"/>
  <c r="AY54" i="37"/>
  <c r="AZ54" i="37"/>
  <c r="CF54" i="37"/>
  <c r="CG54" i="37"/>
  <c r="CH54" i="37"/>
  <c r="CI54" i="37"/>
  <c r="CJ54" i="37"/>
  <c r="CK54" i="37"/>
  <c r="CL54" i="37"/>
  <c r="CM54" i="37"/>
  <c r="CN54" i="37"/>
  <c r="CO54" i="37"/>
  <c r="CP54" i="37"/>
  <c r="CQ54" i="37"/>
  <c r="CR54" i="37"/>
  <c r="CS54" i="37"/>
  <c r="CT54" i="37"/>
  <c r="CU54" i="37"/>
  <c r="CV54" i="37"/>
  <c r="CW54" i="37"/>
  <c r="CX54" i="37"/>
  <c r="CY54" i="37"/>
  <c r="A55" i="37"/>
  <c r="B55" i="37"/>
  <c r="C55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AI55" i="37"/>
  <c r="AJ55" i="37"/>
  <c r="AV55" i="37"/>
  <c r="AW55" i="37"/>
  <c r="AX55" i="37"/>
  <c r="AY55" i="37"/>
  <c r="AZ55" i="37"/>
  <c r="CF55" i="37"/>
  <c r="CG55" i="37"/>
  <c r="CH55" i="37"/>
  <c r="CI55" i="37"/>
  <c r="CJ55" i="37"/>
  <c r="CK55" i="37"/>
  <c r="CL55" i="37"/>
  <c r="CM55" i="37"/>
  <c r="CN55" i="37"/>
  <c r="CO55" i="37"/>
  <c r="CP55" i="37"/>
  <c r="CQ55" i="37"/>
  <c r="CR55" i="37"/>
  <c r="CS55" i="37"/>
  <c r="CT55" i="37"/>
  <c r="CU55" i="37"/>
  <c r="CV55" i="37"/>
  <c r="CW55" i="37"/>
  <c r="CX55" i="37"/>
  <c r="CY55" i="37"/>
  <c r="A56" i="37"/>
  <c r="B56" i="37"/>
  <c r="C56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A56" i="37"/>
  <c r="AB56" i="37"/>
  <c r="AC56" i="37"/>
  <c r="AD56" i="37"/>
  <c r="AE56" i="37"/>
  <c r="AF56" i="37"/>
  <c r="AG56" i="37"/>
  <c r="AH56" i="37"/>
  <c r="AI56" i="37"/>
  <c r="AJ56" i="37"/>
  <c r="AV56" i="37"/>
  <c r="AW56" i="37"/>
  <c r="AX56" i="37"/>
  <c r="AY56" i="37"/>
  <c r="AZ56" i="37"/>
  <c r="CF56" i="37"/>
  <c r="CG56" i="37"/>
  <c r="CH56" i="37"/>
  <c r="CI56" i="37"/>
  <c r="CJ56" i="37"/>
  <c r="CK56" i="37"/>
  <c r="CL56" i="37"/>
  <c r="CM56" i="37"/>
  <c r="CN56" i="37"/>
  <c r="CO56" i="37"/>
  <c r="CP56" i="37"/>
  <c r="CQ56" i="37"/>
  <c r="CR56" i="37"/>
  <c r="CS56" i="37"/>
  <c r="CT56" i="37"/>
  <c r="CU56" i="37"/>
  <c r="CV56" i="37"/>
  <c r="CW56" i="37"/>
  <c r="CX56" i="37"/>
  <c r="CY56" i="37"/>
  <c r="A57" i="37"/>
  <c r="B57" i="37"/>
  <c r="C57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T57" i="37"/>
  <c r="U57" i="37"/>
  <c r="V57" i="37"/>
  <c r="W57" i="37"/>
  <c r="X57" i="37"/>
  <c r="Y57" i="37"/>
  <c r="Z57" i="37"/>
  <c r="AA57" i="37"/>
  <c r="AB57" i="37"/>
  <c r="AC57" i="37"/>
  <c r="AD57" i="37"/>
  <c r="AE57" i="37"/>
  <c r="AF57" i="37"/>
  <c r="AG57" i="37"/>
  <c r="AH57" i="37"/>
  <c r="AI57" i="37"/>
  <c r="AJ57" i="37"/>
  <c r="AV57" i="37"/>
  <c r="AW57" i="37"/>
  <c r="AX57" i="37"/>
  <c r="AY57" i="37"/>
  <c r="AZ57" i="37"/>
  <c r="CF57" i="37"/>
  <c r="CG57" i="37"/>
  <c r="CH57" i="37"/>
  <c r="CI57" i="37"/>
  <c r="CJ57" i="37"/>
  <c r="CK57" i="37"/>
  <c r="CL57" i="37"/>
  <c r="CM57" i="37"/>
  <c r="CN57" i="37"/>
  <c r="CO57" i="37"/>
  <c r="CP57" i="37"/>
  <c r="CQ57" i="37"/>
  <c r="CR57" i="37"/>
  <c r="CS57" i="37"/>
  <c r="CT57" i="37"/>
  <c r="CU57" i="37"/>
  <c r="CV57" i="37"/>
  <c r="CW57" i="37"/>
  <c r="CX57" i="37"/>
  <c r="CY57" i="37"/>
  <c r="A58" i="37"/>
  <c r="B58" i="37"/>
  <c r="C58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Q58" i="37"/>
  <c r="R58" i="37"/>
  <c r="S58" i="37"/>
  <c r="T58" i="37"/>
  <c r="U58" i="37"/>
  <c r="V58" i="37"/>
  <c r="W58" i="37"/>
  <c r="X58" i="37"/>
  <c r="Y58" i="37"/>
  <c r="Z58" i="37"/>
  <c r="AA58" i="37"/>
  <c r="AB58" i="37"/>
  <c r="AC58" i="37"/>
  <c r="AD58" i="37"/>
  <c r="AE58" i="37"/>
  <c r="AF58" i="37"/>
  <c r="AG58" i="37"/>
  <c r="AH58" i="37"/>
  <c r="AI58" i="37"/>
  <c r="AJ58" i="37"/>
  <c r="AV58" i="37"/>
  <c r="AW58" i="37"/>
  <c r="AX58" i="37"/>
  <c r="AY58" i="37"/>
  <c r="AZ58" i="37"/>
  <c r="CF58" i="37"/>
  <c r="CG58" i="37"/>
  <c r="CH58" i="37"/>
  <c r="CI58" i="37"/>
  <c r="CJ58" i="37"/>
  <c r="CK58" i="37"/>
  <c r="CL58" i="37"/>
  <c r="CM58" i="37"/>
  <c r="CN58" i="37"/>
  <c r="CO58" i="37"/>
  <c r="CP58" i="37"/>
  <c r="CQ58" i="37"/>
  <c r="CR58" i="37"/>
  <c r="CS58" i="37"/>
  <c r="CT58" i="37"/>
  <c r="CU58" i="37"/>
  <c r="CV58" i="37"/>
  <c r="CW58" i="37"/>
  <c r="CX58" i="37"/>
  <c r="CY58" i="37"/>
  <c r="A59" i="37"/>
  <c r="B59" i="37"/>
  <c r="C59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AB59" i="37"/>
  <c r="AC59" i="37"/>
  <c r="AD59" i="37"/>
  <c r="AE59" i="37"/>
  <c r="AF59" i="37"/>
  <c r="AG59" i="37"/>
  <c r="AH59" i="37"/>
  <c r="AI59" i="37"/>
  <c r="AJ59" i="37"/>
  <c r="AV59" i="37"/>
  <c r="AW59" i="37"/>
  <c r="AX59" i="37"/>
  <c r="AY59" i="37"/>
  <c r="AZ59" i="37"/>
  <c r="CF59" i="37"/>
  <c r="CG59" i="37"/>
  <c r="CH59" i="37"/>
  <c r="CI59" i="37"/>
  <c r="CJ59" i="37"/>
  <c r="CK59" i="37"/>
  <c r="CL59" i="37"/>
  <c r="CM59" i="37"/>
  <c r="CN59" i="37"/>
  <c r="CO59" i="37"/>
  <c r="CP59" i="37"/>
  <c r="CQ59" i="37"/>
  <c r="CR59" i="37"/>
  <c r="CS59" i="37"/>
  <c r="CT59" i="37"/>
  <c r="CU59" i="37"/>
  <c r="CV59" i="37"/>
  <c r="CW59" i="37"/>
  <c r="CX59" i="37"/>
  <c r="CY59" i="37"/>
  <c r="A60" i="37"/>
  <c r="B60" i="37"/>
  <c r="C60" i="37"/>
  <c r="G60" i="37"/>
  <c r="H60" i="37"/>
  <c r="I60" i="37"/>
  <c r="J60" i="37"/>
  <c r="K60" i="37"/>
  <c r="L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Z60" i="37"/>
  <c r="AA60" i="37"/>
  <c r="AB60" i="37"/>
  <c r="AC60" i="37"/>
  <c r="AD60" i="37"/>
  <c r="AE60" i="37"/>
  <c r="AF60" i="37"/>
  <c r="AG60" i="37"/>
  <c r="AH60" i="37"/>
  <c r="AI60" i="37"/>
  <c r="AJ60" i="37"/>
  <c r="AV60" i="37"/>
  <c r="AW60" i="37"/>
  <c r="AX60" i="37"/>
  <c r="AY60" i="37"/>
  <c r="AZ60" i="37"/>
  <c r="CF60" i="37"/>
  <c r="CG60" i="37"/>
  <c r="CH60" i="37"/>
  <c r="CI60" i="37"/>
  <c r="CJ60" i="37"/>
  <c r="CK60" i="37"/>
  <c r="CL60" i="37"/>
  <c r="CM60" i="37"/>
  <c r="CN60" i="37"/>
  <c r="CO60" i="37"/>
  <c r="CP60" i="37"/>
  <c r="CQ60" i="37"/>
  <c r="CR60" i="37"/>
  <c r="CS60" i="37"/>
  <c r="CT60" i="37"/>
  <c r="CU60" i="37"/>
  <c r="CV60" i="37"/>
  <c r="CW60" i="37"/>
  <c r="CX60" i="37"/>
  <c r="CY60" i="37"/>
  <c r="A61" i="37"/>
  <c r="B61" i="37"/>
  <c r="C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Z61" i="37"/>
  <c r="AA61" i="37"/>
  <c r="AB61" i="37"/>
  <c r="AC61" i="37"/>
  <c r="AD61" i="37"/>
  <c r="AE61" i="37"/>
  <c r="AF61" i="37"/>
  <c r="AG61" i="37"/>
  <c r="AH61" i="37"/>
  <c r="AI61" i="37"/>
  <c r="AJ61" i="37"/>
  <c r="AV61" i="37"/>
  <c r="AW61" i="37"/>
  <c r="AX61" i="37"/>
  <c r="AY61" i="37"/>
  <c r="AZ61" i="37"/>
  <c r="CF61" i="37"/>
  <c r="CG61" i="37"/>
  <c r="CH61" i="37"/>
  <c r="CI61" i="37"/>
  <c r="CJ61" i="37"/>
  <c r="CK61" i="37"/>
  <c r="CL61" i="37"/>
  <c r="CM61" i="37"/>
  <c r="CN61" i="37"/>
  <c r="CO61" i="37"/>
  <c r="CP61" i="37"/>
  <c r="CQ61" i="37"/>
  <c r="CR61" i="37"/>
  <c r="CS61" i="37"/>
  <c r="CT61" i="37"/>
  <c r="CU61" i="37"/>
  <c r="CV61" i="37"/>
  <c r="CW61" i="37"/>
  <c r="CX61" i="37"/>
  <c r="CY61" i="37"/>
  <c r="A62" i="37"/>
  <c r="B62" i="37"/>
  <c r="C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Z62" i="37"/>
  <c r="AA62" i="37"/>
  <c r="AB62" i="37"/>
  <c r="AC62" i="37"/>
  <c r="AD62" i="37"/>
  <c r="AE62" i="37"/>
  <c r="AF62" i="37"/>
  <c r="AG62" i="37"/>
  <c r="AH62" i="37"/>
  <c r="AI62" i="37"/>
  <c r="AJ62" i="37"/>
  <c r="AV62" i="37"/>
  <c r="AW62" i="37"/>
  <c r="AX62" i="37"/>
  <c r="AY62" i="37"/>
  <c r="AZ62" i="37"/>
  <c r="CF62" i="37"/>
  <c r="CG62" i="37"/>
  <c r="CH62" i="37"/>
  <c r="CI62" i="37"/>
  <c r="CJ62" i="37"/>
  <c r="CK62" i="37"/>
  <c r="CL62" i="37"/>
  <c r="CM62" i="37"/>
  <c r="CN62" i="37"/>
  <c r="CO62" i="37"/>
  <c r="CP62" i="37"/>
  <c r="CQ62" i="37"/>
  <c r="CR62" i="37"/>
  <c r="CS62" i="37"/>
  <c r="CT62" i="37"/>
  <c r="CU62" i="37"/>
  <c r="CV62" i="37"/>
  <c r="CW62" i="37"/>
  <c r="CX62" i="37"/>
  <c r="CY62" i="37"/>
  <c r="A63" i="37"/>
  <c r="B63" i="37"/>
  <c r="C63" i="37"/>
  <c r="Q63" i="37"/>
  <c r="R63" i="37"/>
  <c r="S63" i="37"/>
  <c r="T63" i="37"/>
  <c r="U63" i="37"/>
  <c r="V63" i="37"/>
  <c r="W63" i="37"/>
  <c r="X63" i="37"/>
  <c r="Y63" i="37"/>
  <c r="Z63" i="37"/>
  <c r="AA63" i="37"/>
  <c r="AB63" i="37"/>
  <c r="AC63" i="37"/>
  <c r="AD63" i="37"/>
  <c r="AE63" i="37"/>
  <c r="AF63" i="37"/>
  <c r="AG63" i="37"/>
  <c r="AH63" i="37"/>
  <c r="AI63" i="37"/>
  <c r="AJ63" i="37"/>
  <c r="AV63" i="37"/>
  <c r="AW63" i="37"/>
  <c r="AX63" i="37"/>
  <c r="AY63" i="37"/>
  <c r="AZ63" i="37"/>
  <c r="CF63" i="37"/>
  <c r="CG63" i="37"/>
  <c r="CH63" i="37"/>
  <c r="CI63" i="37"/>
  <c r="CJ63" i="37"/>
  <c r="CK63" i="37"/>
  <c r="CL63" i="37"/>
  <c r="CM63" i="37"/>
  <c r="CN63" i="37"/>
  <c r="CO63" i="37"/>
  <c r="CP63" i="37"/>
  <c r="CQ63" i="37"/>
  <c r="CR63" i="37"/>
  <c r="CS63" i="37"/>
  <c r="CT63" i="37"/>
  <c r="CU63" i="37"/>
  <c r="CV63" i="37"/>
  <c r="CW63" i="37"/>
  <c r="CX63" i="37"/>
  <c r="CY63" i="37"/>
  <c r="A64" i="37"/>
  <c r="B64" i="37"/>
  <c r="C64" i="37"/>
  <c r="Q64" i="37"/>
  <c r="R64" i="37"/>
  <c r="S64" i="37"/>
  <c r="T64" i="37"/>
  <c r="U64" i="37"/>
  <c r="V64" i="37"/>
  <c r="W64" i="37"/>
  <c r="X64" i="37"/>
  <c r="Y64" i="37"/>
  <c r="Z64" i="37"/>
  <c r="AA64" i="37"/>
  <c r="AB64" i="37"/>
  <c r="AC64" i="37"/>
  <c r="AD64" i="37"/>
  <c r="AE64" i="37"/>
  <c r="AF64" i="37"/>
  <c r="AG64" i="37"/>
  <c r="AH64" i="37"/>
  <c r="AI64" i="37"/>
  <c r="AJ64" i="37"/>
  <c r="AV64" i="37"/>
  <c r="AW64" i="37"/>
  <c r="AX64" i="37"/>
  <c r="AY64" i="37"/>
  <c r="AZ64" i="37"/>
  <c r="CF64" i="37"/>
  <c r="CG64" i="37"/>
  <c r="CH64" i="37"/>
  <c r="CI64" i="37"/>
  <c r="CJ64" i="37"/>
  <c r="CK64" i="37"/>
  <c r="CL64" i="37"/>
  <c r="CM64" i="37"/>
  <c r="CN64" i="37"/>
  <c r="CO64" i="37"/>
  <c r="CP64" i="37"/>
  <c r="CQ64" i="37"/>
  <c r="CR64" i="37"/>
  <c r="CS64" i="37"/>
  <c r="CT64" i="37"/>
  <c r="CU64" i="37"/>
  <c r="CV64" i="37"/>
  <c r="CW64" i="37"/>
  <c r="CX64" i="37"/>
  <c r="CY64" i="37"/>
  <c r="CL1" i="37"/>
  <c r="CM1" i="37"/>
  <c r="CN1" i="37"/>
  <c r="CO1" i="37"/>
  <c r="CP1" i="37"/>
  <c r="CQ1" i="37"/>
  <c r="CR1" i="37"/>
  <c r="CS1" i="37"/>
  <c r="CT1" i="37"/>
  <c r="CU1" i="37"/>
  <c r="CV1" i="37"/>
  <c r="CW1" i="37"/>
  <c r="CX1" i="37"/>
  <c r="CY1" i="37"/>
  <c r="CL2" i="37"/>
  <c r="CM2" i="37"/>
  <c r="CN2" i="37"/>
  <c r="CO2" i="37"/>
  <c r="CP2" i="37"/>
  <c r="CQ2" i="37"/>
  <c r="CR2" i="37"/>
  <c r="CS2" i="37"/>
  <c r="CT2" i="37"/>
  <c r="CU2" i="37"/>
  <c r="CV2" i="37"/>
  <c r="CW2" i="37"/>
  <c r="CX2" i="37"/>
  <c r="CY2" i="37"/>
  <c r="BT1" i="37"/>
  <c r="BU1" i="37"/>
  <c r="BV1" i="37"/>
  <c r="BW1" i="37"/>
  <c r="BX1" i="37"/>
  <c r="BY1" i="37"/>
  <c r="BZ1" i="37"/>
  <c r="CA1" i="37"/>
  <c r="CB1" i="37"/>
  <c r="CC1" i="37"/>
  <c r="CD1" i="37"/>
  <c r="CE1" i="37"/>
  <c r="CF1" i="37"/>
  <c r="CG1" i="37"/>
  <c r="CH1" i="37"/>
  <c r="CI1" i="37"/>
  <c r="CJ1" i="37"/>
  <c r="CK1" i="37"/>
  <c r="BT2" i="37"/>
  <c r="BU2" i="37"/>
  <c r="BV2" i="37"/>
  <c r="BW2" i="37"/>
  <c r="BX2" i="37"/>
  <c r="BY2" i="37"/>
  <c r="BZ2" i="37"/>
  <c r="CA2" i="37"/>
  <c r="CB2" i="37"/>
  <c r="CC2" i="37"/>
  <c r="CD2" i="37"/>
  <c r="CE2" i="37"/>
  <c r="CF2" i="37"/>
  <c r="CG2" i="37"/>
  <c r="CH2" i="37"/>
  <c r="CI2" i="37"/>
  <c r="CJ2" i="37"/>
  <c r="CK2" i="37"/>
  <c r="AO1" i="37"/>
  <c r="AP1" i="37"/>
  <c r="AQ1" i="37"/>
  <c r="AR1" i="37"/>
  <c r="AS1" i="37"/>
  <c r="AT1" i="37"/>
  <c r="AU1" i="37"/>
  <c r="AV1" i="37"/>
  <c r="AW1" i="37"/>
  <c r="AX1" i="37"/>
  <c r="AY1" i="37"/>
  <c r="AZ1" i="37"/>
  <c r="BA1" i="37"/>
  <c r="BB1" i="37"/>
  <c r="BC1" i="37"/>
  <c r="BD1" i="37"/>
  <c r="BE1" i="37"/>
  <c r="BF1" i="37"/>
  <c r="BG1" i="37"/>
  <c r="BH1" i="37"/>
  <c r="BI1" i="37"/>
  <c r="BJ1" i="37"/>
  <c r="BK1" i="37"/>
  <c r="BL1" i="37"/>
  <c r="BM1" i="37"/>
  <c r="BN1" i="37"/>
  <c r="BO1" i="37"/>
  <c r="BP1" i="37"/>
  <c r="BQ1" i="37"/>
  <c r="BR1" i="37"/>
  <c r="BS1" i="37"/>
  <c r="AO2" i="37"/>
  <c r="AP2" i="37"/>
  <c r="AQ2" i="37"/>
  <c r="AR2" i="37"/>
  <c r="AS2" i="37"/>
  <c r="AT2" i="37"/>
  <c r="AU2" i="37"/>
  <c r="AV2" i="37"/>
  <c r="AW2" i="37"/>
  <c r="AX2" i="37"/>
  <c r="AY2" i="37"/>
  <c r="AZ2" i="37"/>
  <c r="BA2" i="37"/>
  <c r="BB2" i="37"/>
  <c r="BC2" i="37"/>
  <c r="BD2" i="37"/>
  <c r="BE2" i="37"/>
  <c r="BF2" i="37"/>
  <c r="BG2" i="37"/>
  <c r="BH2" i="37"/>
  <c r="BI2" i="37"/>
  <c r="BJ2" i="37"/>
  <c r="BK2" i="37"/>
  <c r="BL2" i="37"/>
  <c r="BM2" i="37"/>
  <c r="BN2" i="37"/>
  <c r="BO2" i="37"/>
  <c r="BP2" i="37"/>
  <c r="BQ2" i="37"/>
  <c r="BR2" i="37"/>
  <c r="BS2" i="37"/>
  <c r="AL1" i="37"/>
  <c r="AM1" i="37"/>
  <c r="AN1" i="37"/>
  <c r="Z2" i="37"/>
  <c r="AA2" i="37"/>
  <c r="AB2" i="37"/>
  <c r="AC2" i="37"/>
  <c r="AD2" i="37"/>
  <c r="AE2" i="37"/>
  <c r="AF2" i="37"/>
  <c r="AG2" i="37"/>
  <c r="AH2" i="37"/>
  <c r="AI2" i="37"/>
  <c r="AJ2" i="37"/>
  <c r="AK2" i="37"/>
  <c r="AL2" i="37"/>
  <c r="AM2" i="37"/>
  <c r="AN2" i="37"/>
  <c r="B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1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D2" i="37"/>
  <c r="E2" i="37"/>
  <c r="B2" i="37"/>
  <c r="C2" i="37"/>
  <c r="A2" i="37"/>
  <c r="AK22" i="36"/>
  <c r="AL22" i="36"/>
  <c r="Y19" i="36"/>
  <c r="Y18" i="36"/>
  <c r="Y17" i="36"/>
  <c r="Z22" i="36"/>
  <c r="AA22" i="36"/>
  <c r="Z2" i="36"/>
  <c r="AK2" i="36"/>
  <c r="Y16" i="36"/>
  <c r="Y3" i="36"/>
  <c r="Y4" i="36"/>
  <c r="Y5" i="36"/>
  <c r="Y6" i="36"/>
  <c r="Y7" i="36"/>
  <c r="Y8" i="36"/>
  <c r="Y9" i="36"/>
  <c r="Y10" i="36"/>
  <c r="Y11" i="36"/>
  <c r="Y12" i="36"/>
  <c r="Y13" i="36"/>
  <c r="Y14" i="36"/>
  <c r="Y15" i="36"/>
  <c r="Y20" i="36"/>
  <c r="Y21" i="36"/>
  <c r="Y22" i="36"/>
  <c r="Y2" i="36"/>
  <c r="X22" i="36"/>
  <c r="X3" i="36"/>
  <c r="X4" i="36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2" i="36"/>
  <c r="X1" i="36"/>
  <c r="AI3" i="36"/>
  <c r="AI4" i="36"/>
  <c r="AI5" i="36"/>
  <c r="AI6" i="36"/>
  <c r="AI7" i="36"/>
  <c r="AI8" i="36"/>
  <c r="AI9" i="36"/>
  <c r="AI10" i="36"/>
  <c r="AI11" i="36"/>
  <c r="AI12" i="36"/>
  <c r="AI13" i="36"/>
  <c r="AI14" i="36"/>
  <c r="AI15" i="36"/>
  <c r="AI16" i="36"/>
  <c r="AI17" i="36"/>
  <c r="AI18" i="36"/>
  <c r="AI19" i="36"/>
  <c r="AI20" i="36"/>
  <c r="AI21" i="36"/>
  <c r="AI22" i="36"/>
  <c r="AI2" i="36"/>
  <c r="AI1" i="36"/>
  <c r="AK3" i="36"/>
  <c r="AK4" i="36"/>
  <c r="AK5" i="36"/>
  <c r="AK6" i="36"/>
  <c r="AK7" i="36"/>
  <c r="AK8" i="36"/>
  <c r="AK9" i="36"/>
  <c r="AK10" i="36"/>
  <c r="AK11" i="36"/>
  <c r="AK12" i="36"/>
  <c r="AK13" i="36"/>
  <c r="AK14" i="36"/>
  <c r="AK15" i="36"/>
  <c r="AK16" i="36"/>
  <c r="AK17" i="36"/>
  <c r="AK18" i="36"/>
  <c r="AK19" i="36"/>
  <c r="AK20" i="36"/>
  <c r="AK21" i="36"/>
  <c r="AL3" i="36"/>
  <c r="AL4" i="36"/>
  <c r="AL5" i="36"/>
  <c r="AL6" i="36"/>
  <c r="AL7" i="36"/>
  <c r="AL8" i="36"/>
  <c r="AL9" i="36"/>
  <c r="AL10" i="36"/>
  <c r="AL11" i="36"/>
  <c r="AL12" i="36"/>
  <c r="AL13" i="36"/>
  <c r="AL14" i="36"/>
  <c r="AL15" i="36"/>
  <c r="AL16" i="36"/>
  <c r="AL17" i="36"/>
  <c r="AL18" i="36"/>
  <c r="AL19" i="36"/>
  <c r="AL20" i="36"/>
  <c r="AL21" i="36"/>
  <c r="AL2" i="36"/>
  <c r="AL1" i="36"/>
  <c r="AK1" i="36"/>
  <c r="AA2" i="36"/>
  <c r="AA3" i="36"/>
  <c r="AA4" i="36"/>
  <c r="AA5" i="36"/>
  <c r="AA6" i="36"/>
  <c r="AA7" i="36"/>
  <c r="AA8" i="36"/>
  <c r="AA9" i="36"/>
  <c r="AA10" i="36"/>
  <c r="AA11" i="36"/>
  <c r="AA12" i="36"/>
  <c r="AA13" i="36"/>
  <c r="AA14" i="36"/>
  <c r="AA15" i="36"/>
  <c r="AA16" i="36"/>
  <c r="AA17" i="36"/>
  <c r="AA18" i="36"/>
  <c r="AA19" i="36"/>
  <c r="AA20" i="36"/>
  <c r="AA21" i="36"/>
  <c r="Z3" i="36"/>
  <c r="Z4" i="36"/>
  <c r="Z5" i="36"/>
  <c r="Z6" i="36"/>
  <c r="Z7" i="36"/>
  <c r="Z8" i="36"/>
  <c r="Z9" i="36"/>
  <c r="Z10" i="36"/>
  <c r="Z11" i="36"/>
  <c r="AE11" i="36" s="1"/>
  <c r="Z12" i="36"/>
  <c r="Z13" i="36"/>
  <c r="Z14" i="36"/>
  <c r="Z15" i="36"/>
  <c r="Z16" i="36"/>
  <c r="Z17" i="36"/>
  <c r="Z18" i="36"/>
  <c r="AE18" i="36" s="1"/>
  <c r="Z19" i="36"/>
  <c r="Z20" i="36"/>
  <c r="Z21" i="36"/>
  <c r="AA1" i="36"/>
  <c r="Z1" i="36"/>
  <c r="N3" i="36"/>
  <c r="T3" i="36" s="1"/>
  <c r="O3" i="36"/>
  <c r="N4" i="36"/>
  <c r="T4" i="36" s="1"/>
  <c r="O4" i="36"/>
  <c r="N5" i="36"/>
  <c r="T5" i="36" s="1"/>
  <c r="O5" i="36"/>
  <c r="N6" i="36"/>
  <c r="T6" i="36" s="1"/>
  <c r="O6" i="36"/>
  <c r="N7" i="36"/>
  <c r="T7" i="36" s="1"/>
  <c r="O7" i="36"/>
  <c r="N8" i="36"/>
  <c r="T8" i="36" s="1"/>
  <c r="O8" i="36"/>
  <c r="N9" i="36"/>
  <c r="T9" i="36" s="1"/>
  <c r="O9" i="36"/>
  <c r="N10" i="36"/>
  <c r="T10" i="36" s="1"/>
  <c r="O10" i="36"/>
  <c r="N11" i="36"/>
  <c r="T11" i="36" s="1"/>
  <c r="O11" i="36"/>
  <c r="N12" i="36"/>
  <c r="T12" i="36" s="1"/>
  <c r="O12" i="36"/>
  <c r="N13" i="36"/>
  <c r="T13" i="36" s="1"/>
  <c r="O13" i="36"/>
  <c r="N14" i="36"/>
  <c r="T14" i="36" s="1"/>
  <c r="O14" i="36"/>
  <c r="N15" i="36"/>
  <c r="T15" i="36" s="1"/>
  <c r="O15" i="36"/>
  <c r="N16" i="36"/>
  <c r="T16" i="36" s="1"/>
  <c r="O16" i="36"/>
  <c r="N17" i="36"/>
  <c r="T17" i="36" s="1"/>
  <c r="O17" i="36"/>
  <c r="N18" i="36"/>
  <c r="T18" i="36" s="1"/>
  <c r="O18" i="36"/>
  <c r="N19" i="36"/>
  <c r="T19" i="36" s="1"/>
  <c r="O19" i="36"/>
  <c r="N20" i="36"/>
  <c r="T20" i="36" s="1"/>
  <c r="O20" i="36"/>
  <c r="N21" i="36"/>
  <c r="T21" i="36" s="1"/>
  <c r="O21" i="36"/>
  <c r="O2" i="36"/>
  <c r="N2" i="36"/>
  <c r="T2" i="36" s="1"/>
  <c r="O1" i="36"/>
  <c r="N1" i="36"/>
  <c r="F1" i="36"/>
  <c r="E1" i="36"/>
  <c r="E3" i="36"/>
  <c r="J3" i="36" s="1"/>
  <c r="F3" i="36"/>
  <c r="E4" i="36"/>
  <c r="J4" i="36" s="1"/>
  <c r="F4" i="36"/>
  <c r="E5" i="36"/>
  <c r="J5" i="36" s="1"/>
  <c r="F5" i="36"/>
  <c r="E6" i="36"/>
  <c r="J6" i="36" s="1"/>
  <c r="F6" i="36"/>
  <c r="E7" i="36"/>
  <c r="J7" i="36" s="1"/>
  <c r="F7" i="36"/>
  <c r="E8" i="36"/>
  <c r="J8" i="36" s="1"/>
  <c r="F8" i="36"/>
  <c r="E9" i="36"/>
  <c r="J9" i="36" s="1"/>
  <c r="F9" i="36"/>
  <c r="E10" i="36"/>
  <c r="J10" i="36" s="1"/>
  <c r="F10" i="36"/>
  <c r="E11" i="36"/>
  <c r="J11" i="36" s="1"/>
  <c r="F11" i="36"/>
  <c r="E12" i="36"/>
  <c r="J12" i="36" s="1"/>
  <c r="F12" i="36"/>
  <c r="E13" i="36"/>
  <c r="J13" i="36" s="1"/>
  <c r="F13" i="36"/>
  <c r="E14" i="36"/>
  <c r="J14" i="36" s="1"/>
  <c r="F14" i="36"/>
  <c r="E15" i="36"/>
  <c r="J15" i="36" s="1"/>
  <c r="F15" i="36"/>
  <c r="E16" i="36"/>
  <c r="J16" i="36" s="1"/>
  <c r="F16" i="36"/>
  <c r="E17" i="36"/>
  <c r="J17" i="36" s="1"/>
  <c r="F17" i="36"/>
  <c r="E18" i="36"/>
  <c r="J18" i="36" s="1"/>
  <c r="F18" i="36"/>
  <c r="E19" i="36"/>
  <c r="J19" i="36" s="1"/>
  <c r="F19" i="36"/>
  <c r="E20" i="36"/>
  <c r="J20" i="36" s="1"/>
  <c r="F20" i="36"/>
  <c r="E21" i="36"/>
  <c r="J21" i="36" s="1"/>
  <c r="F21" i="36"/>
  <c r="E2" i="36"/>
  <c r="J2" i="36" s="1"/>
  <c r="F2" i="36"/>
  <c r="B2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1" i="36"/>
  <c r="O34" i="38" l="1"/>
  <c r="O18" i="38"/>
  <c r="O21" i="38"/>
  <c r="O5" i="38"/>
  <c r="O33" i="38"/>
  <c r="O17" i="38"/>
  <c r="O11" i="38"/>
  <c r="J68" i="38"/>
  <c r="J52" i="38"/>
  <c r="J67" i="38"/>
  <c r="J51" i="38"/>
  <c r="J66" i="38"/>
  <c r="J50" i="38"/>
  <c r="O36" i="38"/>
  <c r="O20" i="38"/>
  <c r="O4" i="38"/>
  <c r="L42" i="38"/>
  <c r="L41" i="38"/>
  <c r="O12" i="38"/>
  <c r="J61" i="38"/>
  <c r="J60" i="38"/>
  <c r="O9" i="38"/>
  <c r="J72" i="38"/>
  <c r="J56" i="38"/>
  <c r="O35" i="38"/>
  <c r="J71" i="38"/>
  <c r="J55" i="38"/>
  <c r="J70" i="38"/>
  <c r="O29" i="38"/>
  <c r="O13" i="38"/>
  <c r="J69" i="38"/>
  <c r="J53" i="38"/>
  <c r="AE5" i="36"/>
  <c r="BV2" i="36"/>
  <c r="CC2" i="36"/>
  <c r="AE21" i="36"/>
  <c r="AE20" i="36"/>
  <c r="AE12" i="36"/>
  <c r="AJ15" i="36"/>
  <c r="AP15" i="36" s="1"/>
  <c r="CW15" i="36"/>
  <c r="AE9" i="36"/>
  <c r="CC19" i="36"/>
  <c r="CC3" i="36"/>
  <c r="CC14" i="36"/>
  <c r="CC8" i="36"/>
  <c r="CW4" i="36"/>
  <c r="CW8" i="36"/>
  <c r="CW12" i="36"/>
  <c r="CW20" i="36"/>
  <c r="CC12" i="36"/>
  <c r="CW2" i="36"/>
  <c r="CW6" i="36"/>
  <c r="CW14" i="36"/>
  <c r="CQ22" i="36"/>
  <c r="AE15" i="36"/>
  <c r="AE13" i="36"/>
  <c r="CW16" i="36"/>
  <c r="CQ16" i="36"/>
  <c r="CC11" i="36"/>
  <c r="CW21" i="36"/>
  <c r="AJ3" i="36"/>
  <c r="AP3" i="36" s="1"/>
  <c r="CC9" i="36"/>
  <c r="CW10" i="36"/>
  <c r="AE14" i="36"/>
  <c r="CW18" i="36"/>
  <c r="CW22" i="36"/>
  <c r="CW7" i="36"/>
  <c r="CQ4" i="36"/>
  <c r="CQ8" i="36"/>
  <c r="CQ12" i="36"/>
  <c r="CQ20" i="36"/>
  <c r="CQ5" i="36"/>
  <c r="CQ9" i="36"/>
  <c r="CQ13" i="36"/>
  <c r="CQ17" i="36"/>
  <c r="CQ6" i="36"/>
  <c r="CQ10" i="36"/>
  <c r="CQ19" i="36"/>
  <c r="CQ3" i="36"/>
  <c r="CQ14" i="36"/>
  <c r="CQ21" i="36"/>
  <c r="CQ7" i="36"/>
  <c r="CQ18" i="36"/>
  <c r="CQ11" i="36"/>
  <c r="CQ15" i="36"/>
  <c r="CQ2" i="36"/>
  <c r="L73" i="38"/>
  <c r="L57" i="38"/>
  <c r="L58" i="38"/>
  <c r="L43" i="38"/>
  <c r="L59" i="38"/>
  <c r="L45" i="38"/>
  <c r="L61" i="38"/>
  <c r="L46" i="38"/>
  <c r="L62" i="38"/>
  <c r="L47" i="38"/>
  <c r="L63" i="38"/>
  <c r="L48" i="38"/>
  <c r="L64" i="38"/>
  <c r="L49" i="38"/>
  <c r="L65" i="38"/>
  <c r="L50" i="38"/>
  <c r="L66" i="38"/>
  <c r="L51" i="38"/>
  <c r="L67" i="38"/>
  <c r="L52" i="38"/>
  <c r="L68" i="38"/>
  <c r="L53" i="38"/>
  <c r="L69" i="38"/>
  <c r="L54" i="38"/>
  <c r="L70" i="38"/>
  <c r="L55" i="38"/>
  <c r="L71" i="38"/>
  <c r="L56" i="38"/>
  <c r="L72" i="38"/>
  <c r="L60" i="38"/>
  <c r="L44" i="38"/>
  <c r="J73" i="38"/>
  <c r="J57" i="38"/>
  <c r="O8" i="38"/>
  <c r="O23" i="38"/>
  <c r="O7" i="38"/>
  <c r="O28" i="38"/>
  <c r="O32" i="38"/>
  <c r="O16" i="38"/>
  <c r="O26" i="38"/>
  <c r="O10" i="38"/>
  <c r="O31" i="38"/>
  <c r="O15" i="38"/>
  <c r="J4" i="38"/>
  <c r="K4" i="38" s="1"/>
  <c r="L4" i="38" s="1"/>
  <c r="O30" i="38"/>
  <c r="O14" i="38"/>
  <c r="AJ12" i="36"/>
  <c r="AW12" i="36" s="1"/>
  <c r="BN12" i="36" s="1"/>
  <c r="AJ11" i="36"/>
  <c r="AP11" i="36" s="1"/>
  <c r="CW3" i="36"/>
  <c r="CC15" i="36"/>
  <c r="CW9" i="36"/>
  <c r="CC13" i="36"/>
  <c r="CW19" i="36"/>
  <c r="AJ19" i="36"/>
  <c r="AP19" i="36" s="1"/>
  <c r="CC10" i="36"/>
  <c r="CW13" i="36"/>
  <c r="AJ17" i="36"/>
  <c r="AP17" i="36" s="1"/>
  <c r="CC22" i="36"/>
  <c r="CC6" i="36"/>
  <c r="CW5" i="36"/>
  <c r="CW17" i="36"/>
  <c r="AJ18" i="36"/>
  <c r="AW18" i="36" s="1"/>
  <c r="BN18" i="36" s="1"/>
  <c r="CH18" i="36" s="1"/>
  <c r="CC21" i="36"/>
  <c r="CC5" i="36"/>
  <c r="CC16" i="36"/>
  <c r="CC20" i="36"/>
  <c r="CC4" i="36"/>
  <c r="CW11" i="36"/>
  <c r="L5" i="38"/>
  <c r="L6" i="38"/>
  <c r="J3" i="38"/>
  <c r="J35" i="38"/>
  <c r="K35" i="38" s="1"/>
  <c r="L35" i="38" s="1"/>
  <c r="J36" i="38"/>
  <c r="K36" i="38" s="1"/>
  <c r="L36" i="38" s="1"/>
  <c r="J33" i="38"/>
  <c r="K33" i="38" s="1"/>
  <c r="L33" i="38" s="1"/>
  <c r="J32" i="38"/>
  <c r="K32" i="38" s="1"/>
  <c r="L32" i="38" s="1"/>
  <c r="J30" i="38"/>
  <c r="K30" i="38" s="1"/>
  <c r="L30" i="38" s="1"/>
  <c r="J29" i="38"/>
  <c r="K29" i="38" s="1"/>
  <c r="L29" i="38" s="1"/>
  <c r="J28" i="38"/>
  <c r="K28" i="38" s="1"/>
  <c r="L28" i="38" s="1"/>
  <c r="J27" i="38"/>
  <c r="K27" i="38" s="1"/>
  <c r="L27" i="38" s="1"/>
  <c r="J26" i="38"/>
  <c r="K26" i="38" s="1"/>
  <c r="L26" i="38" s="1"/>
  <c r="J25" i="38"/>
  <c r="K25" i="38" s="1"/>
  <c r="L25" i="38" s="1"/>
  <c r="J24" i="38"/>
  <c r="K24" i="38" s="1"/>
  <c r="L24" i="38" s="1"/>
  <c r="J23" i="38"/>
  <c r="K23" i="38" s="1"/>
  <c r="L23" i="38" s="1"/>
  <c r="J22" i="38"/>
  <c r="K22" i="38" s="1"/>
  <c r="L22" i="38" s="1"/>
  <c r="J21" i="38"/>
  <c r="K21" i="38" s="1"/>
  <c r="L21" i="38" s="1"/>
  <c r="J20" i="38"/>
  <c r="K20" i="38" s="1"/>
  <c r="L20" i="38" s="1"/>
  <c r="J19" i="38"/>
  <c r="K19" i="38" s="1"/>
  <c r="L19" i="38" s="1"/>
  <c r="J17" i="38"/>
  <c r="K17" i="38" s="1"/>
  <c r="L17" i="38" s="1"/>
  <c r="J16" i="38"/>
  <c r="K16" i="38" s="1"/>
  <c r="L16" i="38" s="1"/>
  <c r="J34" i="38"/>
  <c r="K34" i="38" s="1"/>
  <c r="L34" i="38" s="1"/>
  <c r="J18" i="38"/>
  <c r="K18" i="38" s="1"/>
  <c r="L18" i="38" s="1"/>
  <c r="J31" i="38"/>
  <c r="K31" i="38" s="1"/>
  <c r="L31" i="38" s="1"/>
  <c r="J15" i="38"/>
  <c r="K15" i="38" s="1"/>
  <c r="L15" i="38" s="1"/>
  <c r="J14" i="38"/>
  <c r="K14" i="38" s="1"/>
  <c r="L14" i="38" s="1"/>
  <c r="J13" i="38"/>
  <c r="K13" i="38" s="1"/>
  <c r="L13" i="38" s="1"/>
  <c r="J12" i="38"/>
  <c r="K12" i="38" s="1"/>
  <c r="L12" i="38" s="1"/>
  <c r="J11" i="38"/>
  <c r="K11" i="38" s="1"/>
  <c r="L11" i="38" s="1"/>
  <c r="J10" i="38"/>
  <c r="K10" i="38" s="1"/>
  <c r="L10" i="38" s="1"/>
  <c r="J9" i="38"/>
  <c r="K9" i="38" s="1"/>
  <c r="L9" i="38" s="1"/>
  <c r="J8" i="38"/>
  <c r="K8" i="38" s="1"/>
  <c r="L8" i="38" s="1"/>
  <c r="J7" i="38"/>
  <c r="K7" i="38" s="1"/>
  <c r="L7" i="38" s="1"/>
  <c r="CC18" i="36"/>
  <c r="CC17" i="36"/>
  <c r="CC7" i="36"/>
  <c r="AE8" i="36"/>
  <c r="BE19" i="36"/>
  <c r="BE3" i="36"/>
  <c r="BE18" i="36"/>
  <c r="BE16" i="36"/>
  <c r="BE15" i="36"/>
  <c r="BE14" i="36"/>
  <c r="BE13" i="36"/>
  <c r="BV15" i="36"/>
  <c r="BV7" i="36"/>
  <c r="BV16" i="36"/>
  <c r="BV10" i="36"/>
  <c r="BV8" i="36"/>
  <c r="BV22" i="36"/>
  <c r="BV18" i="36"/>
  <c r="BV14" i="36"/>
  <c r="BV6" i="36"/>
  <c r="BV19" i="36"/>
  <c r="BV13" i="36"/>
  <c r="BV20" i="36"/>
  <c r="BV12" i="36"/>
  <c r="BV5" i="36"/>
  <c r="BV11" i="36"/>
  <c r="BV4" i="36"/>
  <c r="BV17" i="36"/>
  <c r="BV3" i="36"/>
  <c r="BV9" i="36"/>
  <c r="BV21" i="36"/>
  <c r="BE2" i="36"/>
  <c r="BE12" i="36"/>
  <c r="BE11" i="36"/>
  <c r="BE10" i="36"/>
  <c r="BE9" i="36"/>
  <c r="BE8" i="36"/>
  <c r="BE7" i="36"/>
  <c r="BE22" i="36"/>
  <c r="BE6" i="36"/>
  <c r="BE21" i="36"/>
  <c r="BE5" i="36"/>
  <c r="BE20" i="36"/>
  <c r="BE4" i="36"/>
  <c r="BE17" i="36"/>
  <c r="AE2" i="36"/>
  <c r="AE7" i="36"/>
  <c r="AJ7" i="36"/>
  <c r="AW7" i="36" s="1"/>
  <c r="BN7" i="36" s="1"/>
  <c r="CH7" i="36" s="1"/>
  <c r="AE6" i="36"/>
  <c r="AE22" i="36"/>
  <c r="AJ20" i="36"/>
  <c r="AP20" i="36" s="1"/>
  <c r="AJ4" i="36"/>
  <c r="AW4" i="36" s="1"/>
  <c r="BN4" i="36" s="1"/>
  <c r="CH4" i="36" s="1"/>
  <c r="AJ16" i="36"/>
  <c r="AP16" i="36" s="1"/>
  <c r="AJ2" i="36"/>
  <c r="AJ6" i="36"/>
  <c r="AW6" i="36" s="1"/>
  <c r="BN6" i="36" s="1"/>
  <c r="CH6" i="36" s="1"/>
  <c r="AJ21" i="36"/>
  <c r="AP21" i="36" s="1"/>
  <c r="AJ5" i="36"/>
  <c r="AW5" i="36" s="1"/>
  <c r="BN5" i="36" s="1"/>
  <c r="CH5" i="36" s="1"/>
  <c r="AE10" i="36"/>
  <c r="AJ22" i="36"/>
  <c r="AW22" i="36" s="1"/>
  <c r="BN22" i="36" s="1"/>
  <c r="CH22" i="36" s="1"/>
  <c r="AE16" i="36"/>
  <c r="AW15" i="36"/>
  <c r="BN15" i="36" s="1"/>
  <c r="AJ14" i="36"/>
  <c r="AW14" i="36" s="1"/>
  <c r="BN14" i="36" s="1"/>
  <c r="CH14" i="36" s="1"/>
  <c r="AE17" i="36"/>
  <c r="AJ13" i="36"/>
  <c r="AP13" i="36" s="1"/>
  <c r="AJ10" i="36"/>
  <c r="AP10" i="36" s="1"/>
  <c r="AJ9" i="36"/>
  <c r="AP9" i="36" s="1"/>
  <c r="AJ8" i="36"/>
  <c r="AW8" i="36" s="1"/>
  <c r="BN8" i="36" s="1"/>
  <c r="CH8" i="36" s="1"/>
  <c r="AE4" i="36"/>
  <c r="AE19" i="36"/>
  <c r="AE3" i="36"/>
  <c r="U2" i="36"/>
  <c r="V2" i="36" s="1"/>
  <c r="K2" i="36"/>
  <c r="L21" i="36" s="1"/>
  <c r="O37" i="38" l="1"/>
  <c r="BW14" i="36"/>
  <c r="BW18" i="36"/>
  <c r="BW22" i="36"/>
  <c r="BW4" i="36"/>
  <c r="BX4" i="36" s="1"/>
  <c r="BW12" i="36"/>
  <c r="BX12" i="36" s="1"/>
  <c r="BW8" i="36"/>
  <c r="BW7" i="36"/>
  <c r="BX7" i="36" s="1"/>
  <c r="BW15" i="36"/>
  <c r="BX15" i="36" s="1"/>
  <c r="BW5" i="36"/>
  <c r="BX5" i="36" s="1"/>
  <c r="BW6" i="36"/>
  <c r="BX6" i="36" s="1"/>
  <c r="CR7" i="36"/>
  <c r="CS7" i="36" s="1"/>
  <c r="CH15" i="36"/>
  <c r="CR15" i="36" s="1"/>
  <c r="CS15" i="36" s="1"/>
  <c r="BX22" i="36"/>
  <c r="AP12" i="36"/>
  <c r="CH12" i="36"/>
  <c r="CR12" i="36" s="1"/>
  <c r="CS12" i="36" s="1"/>
  <c r="CR22" i="36"/>
  <c r="CS22" i="36" s="1"/>
  <c r="CR8" i="36"/>
  <c r="CR4" i="36"/>
  <c r="CS4" i="36" s="1"/>
  <c r="AW19" i="36"/>
  <c r="BN19" i="36" s="1"/>
  <c r="BW19" i="36" s="1"/>
  <c r="CR14" i="36"/>
  <c r="CS14" i="36" s="1"/>
  <c r="CR18" i="36"/>
  <c r="CS18" i="36" s="1"/>
  <c r="CR6" i="36"/>
  <c r="CS6" i="36" s="1"/>
  <c r="CR5" i="36"/>
  <c r="CS5" i="36" s="1"/>
  <c r="AW3" i="36"/>
  <c r="BF3" i="36" s="1"/>
  <c r="BG3" i="36" s="1"/>
  <c r="AP18" i="36"/>
  <c r="BX8" i="36"/>
  <c r="AW11" i="36"/>
  <c r="BN11" i="36" s="1"/>
  <c r="BW11" i="36" s="1"/>
  <c r="AW17" i="36"/>
  <c r="BN17" i="36" s="1"/>
  <c r="BW17" i="36" s="1"/>
  <c r="BF14" i="36"/>
  <c r="BG14" i="36" s="1"/>
  <c r="BF15" i="36"/>
  <c r="BG15" i="36" s="1"/>
  <c r="CW23" i="36"/>
  <c r="CC23" i="36"/>
  <c r="BF22" i="36"/>
  <c r="BG22" i="36" s="1"/>
  <c r="BF7" i="36"/>
  <c r="BG7" i="36" s="1"/>
  <c r="M3" i="38"/>
  <c r="N16" i="38" s="1"/>
  <c r="P16" i="38" s="1"/>
  <c r="BF18" i="36"/>
  <c r="BG18" i="36" s="1"/>
  <c r="AF2" i="36"/>
  <c r="AG7" i="36" s="1"/>
  <c r="AP7" i="36"/>
  <c r="N36" i="38"/>
  <c r="P36" i="38" s="1"/>
  <c r="N27" i="38"/>
  <c r="P27" i="38" s="1"/>
  <c r="BX14" i="36"/>
  <c r="BX18" i="36"/>
  <c r="BF4" i="36"/>
  <c r="BG4" i="36" s="1"/>
  <c r="BF8" i="36"/>
  <c r="BG8" i="36" s="1"/>
  <c r="BF6" i="36"/>
  <c r="BG6" i="36" s="1"/>
  <c r="BF5" i="36"/>
  <c r="BG5" i="36" s="1"/>
  <c r="BF12" i="36"/>
  <c r="BG12" i="36" s="1"/>
  <c r="V20" i="36"/>
  <c r="V19" i="36"/>
  <c r="AW9" i="36"/>
  <c r="BF9" i="36" s="1"/>
  <c r="AW10" i="36"/>
  <c r="BF10" i="36" s="1"/>
  <c r="AP4" i="36"/>
  <c r="AW16" i="36"/>
  <c r="AW20" i="36"/>
  <c r="BN20" i="36" s="1"/>
  <c r="BW20" i="36" s="1"/>
  <c r="AP8" i="36"/>
  <c r="AP5" i="36"/>
  <c r="AP22" i="36"/>
  <c r="V15" i="36"/>
  <c r="V4" i="36"/>
  <c r="AP2" i="36"/>
  <c r="AW2" i="36"/>
  <c r="BN2" i="36" s="1"/>
  <c r="BW2" i="36" s="1"/>
  <c r="AP6" i="36"/>
  <c r="AP14" i="36"/>
  <c r="AW21" i="36"/>
  <c r="BN21" i="36" s="1"/>
  <c r="BW21" i="36" s="1"/>
  <c r="AW13" i="36"/>
  <c r="BN13" i="36" s="1"/>
  <c r="BW13" i="36" s="1"/>
  <c r="V14" i="36"/>
  <c r="V21" i="36"/>
  <c r="V18" i="36"/>
  <c r="V12" i="36"/>
  <c r="V10" i="36"/>
  <c r="V17" i="36"/>
  <c r="V7" i="36"/>
  <c r="V11" i="36"/>
  <c r="V5" i="36"/>
  <c r="V3" i="36"/>
  <c r="V13" i="36"/>
  <c r="V6" i="36"/>
  <c r="V16" i="36"/>
  <c r="V9" i="36"/>
  <c r="V8" i="36"/>
  <c r="L4" i="36"/>
  <c r="L8" i="36"/>
  <c r="L17" i="36"/>
  <c r="L5" i="36"/>
  <c r="L2" i="36"/>
  <c r="L6" i="36"/>
  <c r="L20" i="36"/>
  <c r="L19" i="36"/>
  <c r="L13" i="36"/>
  <c r="L3" i="36"/>
  <c r="L16" i="36"/>
  <c r="L14" i="36"/>
  <c r="L18" i="36"/>
  <c r="L10" i="36"/>
  <c r="L15" i="36"/>
  <c r="L7" i="36"/>
  <c r="L11" i="36"/>
  <c r="L9" i="36"/>
  <c r="L12" i="36"/>
  <c r="CH19" i="36" l="1"/>
  <c r="CR19" i="36" s="1"/>
  <c r="CS19" i="36" s="1"/>
  <c r="CH21" i="36"/>
  <c r="CR21" i="36" s="1"/>
  <c r="CS21" i="36" s="1"/>
  <c r="CH2" i="36"/>
  <c r="CR2" i="36" s="1"/>
  <c r="CS2" i="36" s="1"/>
  <c r="BX2" i="36"/>
  <c r="BF11" i="36"/>
  <c r="BG11" i="36" s="1"/>
  <c r="BF17" i="36"/>
  <c r="BG17" i="36" s="1"/>
  <c r="CH17" i="36"/>
  <c r="CR17" i="36" s="1"/>
  <c r="CS17" i="36" s="1"/>
  <c r="BX17" i="36"/>
  <c r="BF19" i="36"/>
  <c r="BG19" i="36" s="1"/>
  <c r="CH20" i="36"/>
  <c r="CR20" i="36" s="1"/>
  <c r="CS20" i="36" s="1"/>
  <c r="BX20" i="36"/>
  <c r="CH13" i="36"/>
  <c r="CR13" i="36" s="1"/>
  <c r="CS13" i="36" s="1"/>
  <c r="BX13" i="36"/>
  <c r="BX11" i="36"/>
  <c r="CH11" i="36"/>
  <c r="CR11" i="36" s="1"/>
  <c r="CS11" i="36" s="1"/>
  <c r="BN3" i="36"/>
  <c r="BW3" i="36" s="1"/>
  <c r="CS8" i="36"/>
  <c r="CT2" i="36" s="1"/>
  <c r="AG16" i="36"/>
  <c r="AG21" i="36"/>
  <c r="AG5" i="36"/>
  <c r="AG8" i="36"/>
  <c r="AG17" i="36"/>
  <c r="AG18" i="36"/>
  <c r="BX21" i="36"/>
  <c r="AG15" i="36"/>
  <c r="AG11" i="36"/>
  <c r="AG20" i="36"/>
  <c r="AG19" i="36"/>
  <c r="AG14" i="36"/>
  <c r="AG13" i="36"/>
  <c r="AG12" i="36"/>
  <c r="AG2" i="36"/>
  <c r="AG6" i="36"/>
  <c r="AG10" i="36"/>
  <c r="BX19" i="36"/>
  <c r="AG22" i="36"/>
  <c r="AG4" i="36"/>
  <c r="AG9" i="36"/>
  <c r="AG3" i="36"/>
  <c r="N9" i="38"/>
  <c r="P9" i="38" s="1"/>
  <c r="N8" i="38"/>
  <c r="P8" i="38" s="1"/>
  <c r="N7" i="38"/>
  <c r="P7" i="38" s="1"/>
  <c r="N22" i="38"/>
  <c r="P22" i="38" s="1"/>
  <c r="N6" i="38"/>
  <c r="P6" i="38" s="1"/>
  <c r="N5" i="38"/>
  <c r="P5" i="38" s="1"/>
  <c r="N34" i="38"/>
  <c r="P34" i="38" s="1"/>
  <c r="N33" i="38"/>
  <c r="P33" i="38" s="1"/>
  <c r="N21" i="38"/>
  <c r="P21" i="38" s="1"/>
  <c r="N11" i="38"/>
  <c r="P11" i="38" s="1"/>
  <c r="N10" i="38"/>
  <c r="P10" i="38" s="1"/>
  <c r="N35" i="38"/>
  <c r="P35" i="38" s="1"/>
  <c r="N20" i="38"/>
  <c r="P20" i="38" s="1"/>
  <c r="N17" i="38"/>
  <c r="P17" i="38" s="1"/>
  <c r="N3" i="38"/>
  <c r="P3" i="38" s="1"/>
  <c r="N30" i="38"/>
  <c r="P30" i="38" s="1"/>
  <c r="N25" i="38"/>
  <c r="P25" i="38" s="1"/>
  <c r="N13" i="38"/>
  <c r="P13" i="38" s="1"/>
  <c r="N31" i="38"/>
  <c r="P31" i="38" s="1"/>
  <c r="N23" i="38"/>
  <c r="P23" i="38" s="1"/>
  <c r="N12" i="38"/>
  <c r="P12" i="38" s="1"/>
  <c r="N4" i="38"/>
  <c r="P4" i="38" s="1"/>
  <c r="N32" i="38"/>
  <c r="P32" i="38" s="1"/>
  <c r="N15" i="38"/>
  <c r="P15" i="38" s="1"/>
  <c r="N24" i="38"/>
  <c r="P24" i="38" s="1"/>
  <c r="N14" i="38"/>
  <c r="P14" i="38" s="1"/>
  <c r="N19" i="38"/>
  <c r="P19" i="38" s="1"/>
  <c r="N28" i="38"/>
  <c r="P28" i="38" s="1"/>
  <c r="N26" i="38"/>
  <c r="P26" i="38" s="1"/>
  <c r="N18" i="38"/>
  <c r="P18" i="38" s="1"/>
  <c r="N29" i="38"/>
  <c r="P29" i="38" s="1"/>
  <c r="BH2" i="36"/>
  <c r="BI10" i="36" s="1"/>
  <c r="BY2" i="36"/>
  <c r="CU8" i="36" s="1"/>
  <c r="CV8" i="36" s="1"/>
  <c r="BF2" i="36"/>
  <c r="BF13" i="36"/>
  <c r="BF21" i="36"/>
  <c r="BN16" i="36"/>
  <c r="BW16" i="36" s="1"/>
  <c r="BF20" i="36"/>
  <c r="BG10" i="36"/>
  <c r="BN10" i="36"/>
  <c r="BW10" i="36" s="1"/>
  <c r="BG9" i="36"/>
  <c r="BN9" i="36"/>
  <c r="BW9" i="36" s="1"/>
  <c r="BF16" i="36"/>
  <c r="AQ2" i="36"/>
  <c r="AR21" i="36" s="1"/>
  <c r="BZ2" i="36" l="1"/>
  <c r="CH10" i="36"/>
  <c r="CR10" i="36" s="1"/>
  <c r="CS10" i="36" s="1"/>
  <c r="CH3" i="36"/>
  <c r="CR3" i="36" s="1"/>
  <c r="CS3" i="36" s="1"/>
  <c r="BX3" i="36"/>
  <c r="CH9" i="36"/>
  <c r="CR9" i="36" s="1"/>
  <c r="CS9" i="36" s="1"/>
  <c r="BX9" i="36"/>
  <c r="CH16" i="36"/>
  <c r="CR16" i="36" s="1"/>
  <c r="CS16" i="36" s="1"/>
  <c r="BX16" i="36"/>
  <c r="CU11" i="36"/>
  <c r="CV11" i="36" s="1"/>
  <c r="CU19" i="36"/>
  <c r="CV19" i="36" s="1"/>
  <c r="CU6" i="36"/>
  <c r="CV6" i="36" s="1"/>
  <c r="CU16" i="36"/>
  <c r="CV16" i="36" s="1"/>
  <c r="CU22" i="36"/>
  <c r="CV22" i="36" s="1"/>
  <c r="CU14" i="36"/>
  <c r="CV14" i="36" s="1"/>
  <c r="CU17" i="36"/>
  <c r="CV17" i="36" s="1"/>
  <c r="CU4" i="36"/>
  <c r="CV4" i="36" s="1"/>
  <c r="CU5" i="36"/>
  <c r="CV5" i="36" s="1"/>
  <c r="CU18" i="36"/>
  <c r="CV18" i="36" s="1"/>
  <c r="CU13" i="36"/>
  <c r="CV13" i="36" s="1"/>
  <c r="CU15" i="36"/>
  <c r="CV15" i="36" s="1"/>
  <c r="CU9" i="36"/>
  <c r="CV9" i="36" s="1"/>
  <c r="CU21" i="36"/>
  <c r="CV21" i="36" s="1"/>
  <c r="CU12" i="36"/>
  <c r="CV12" i="36" s="1"/>
  <c r="CU3" i="36"/>
  <c r="CV3" i="36" s="1"/>
  <c r="CU10" i="36"/>
  <c r="CV10" i="36" s="1"/>
  <c r="CU20" i="36"/>
  <c r="CV20" i="36" s="1"/>
  <c r="CU2" i="36"/>
  <c r="CV2" i="36" s="1"/>
  <c r="CU7" i="36"/>
  <c r="CV7" i="36" s="1"/>
  <c r="BI14" i="36"/>
  <c r="BI22" i="36"/>
  <c r="BI12" i="36"/>
  <c r="BI13" i="36"/>
  <c r="BI16" i="36"/>
  <c r="BX10" i="36"/>
  <c r="BI21" i="36"/>
  <c r="BI8" i="36"/>
  <c r="BI6" i="36"/>
  <c r="BI7" i="36"/>
  <c r="BI11" i="36"/>
  <c r="BI9" i="36"/>
  <c r="BI5" i="36"/>
  <c r="BI20" i="36"/>
  <c r="BI2" i="36"/>
  <c r="BI17" i="36"/>
  <c r="BI18" i="36"/>
  <c r="BI15" i="36"/>
  <c r="BI3" i="36"/>
  <c r="BI19" i="36"/>
  <c r="BI4" i="36"/>
  <c r="BZ11" i="36"/>
  <c r="P37" i="38"/>
  <c r="Q37" i="38" s="1"/>
  <c r="AR15" i="36"/>
  <c r="BG20" i="36"/>
  <c r="BG21" i="36"/>
  <c r="BG13" i="36"/>
  <c r="AR4" i="36"/>
  <c r="AR16" i="36"/>
  <c r="AR20" i="36"/>
  <c r="AR11" i="36"/>
  <c r="AR18" i="36"/>
  <c r="AR14" i="36"/>
  <c r="AR9" i="36"/>
  <c r="AR7" i="36"/>
  <c r="AR12" i="36"/>
  <c r="AR10" i="36"/>
  <c r="AR6" i="36"/>
  <c r="AR8" i="36"/>
  <c r="AR2" i="36"/>
  <c r="AR22" i="36"/>
  <c r="AR19" i="36"/>
  <c r="AR3" i="36"/>
  <c r="AR5" i="36"/>
  <c r="AR17" i="36"/>
  <c r="AR13" i="36"/>
  <c r="BZ20" i="36"/>
  <c r="BZ3" i="36"/>
  <c r="BZ18" i="36"/>
  <c r="BZ21" i="36"/>
  <c r="BZ13" i="36"/>
  <c r="BZ19" i="36"/>
  <c r="BZ14" i="36"/>
  <c r="BZ22" i="36"/>
  <c r="BZ12" i="36"/>
  <c r="BZ15" i="36"/>
  <c r="BZ5" i="36"/>
  <c r="BZ7" i="36"/>
  <c r="BZ8" i="36"/>
  <c r="BZ4" i="36"/>
  <c r="BZ6" i="36"/>
  <c r="BZ17" i="36"/>
  <c r="BG16" i="36"/>
  <c r="BG2" i="36"/>
  <c r="CB2" i="36" l="1"/>
  <c r="CA2" i="36"/>
  <c r="CB20" i="36"/>
  <c r="CA20" i="36"/>
  <c r="CB4" i="36"/>
  <c r="CA4" i="36"/>
  <c r="CB14" i="36"/>
  <c r="CA14" i="36"/>
  <c r="CB19" i="36"/>
  <c r="CA19" i="36"/>
  <c r="CB13" i="36"/>
  <c r="CA13" i="36"/>
  <c r="CB8" i="36"/>
  <c r="CA8" i="36"/>
  <c r="CB21" i="36"/>
  <c r="CA21" i="36"/>
  <c r="CB18" i="36"/>
  <c r="CA18" i="36"/>
  <c r="CB3" i="36"/>
  <c r="CA3" i="36"/>
  <c r="CB17" i="36"/>
  <c r="CA17" i="36"/>
  <c r="CB6" i="36"/>
  <c r="CA6" i="36"/>
  <c r="CB7" i="36"/>
  <c r="CA7" i="36"/>
  <c r="CB5" i="36"/>
  <c r="CA5" i="36"/>
  <c r="CB15" i="36"/>
  <c r="CA15" i="36"/>
  <c r="CB12" i="36"/>
  <c r="CA12" i="36"/>
  <c r="CB22" i="36"/>
  <c r="CA22" i="36"/>
  <c r="CB11" i="36"/>
  <c r="CA11" i="36"/>
  <c r="BZ16" i="36"/>
  <c r="BZ9" i="36"/>
  <c r="BZ10" i="36"/>
  <c r="CB10" i="36" l="1"/>
  <c r="CA10" i="36"/>
  <c r="CB9" i="36"/>
  <c r="CA9" i="36"/>
  <c r="CB16" i="36"/>
  <c r="CA16" i="36"/>
  <c r="CB23" i="36"/>
  <c r="CV23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tc={E6832D9B-4DEB-C74D-9435-217720966FF3}</author>
    <author>tc={4851D344-8542-1B45-8EE1-CAD84ED0B39D}</author>
  </authors>
  <commentList>
    <comment ref="CM59" authorId="0" shapeId="0" xr:uid="{E6832D9B-4DEB-C74D-9435-217720966FF3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not here, I added from Abild Pedersen paper</t>
      </text>
    </comment>
    <comment ref="CR110" authorId="1" shapeId="0" xr:uid="{4851D344-8542-1B45-8EE1-CAD84ED0B39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not here, I added from Abild Pedersen paper</t>
      </text>
    </comment>
  </commentList>
</comments>
</file>

<file path=xl/sharedStrings.xml><?xml version="1.0" encoding="utf-8"?>
<sst xmlns="http://schemas.openxmlformats.org/spreadsheetml/2006/main" count="5267" uniqueCount="973">
  <si>
    <t>Fig. 1a</t>
  </si>
  <si>
    <t>Surfaces</t>
  </si>
  <si>
    <t>ψ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</si>
  <si>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</si>
  <si>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</si>
  <si>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</si>
  <si>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  <r>
      <rPr>
        <sz val="6"/>
        <color theme="1"/>
        <rFont val="Times New Roman"/>
        <family val="1"/>
      </rPr>
      <t>3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</si>
  <si>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</t>
    </r>
  </si>
  <si>
    <t>(111)</t>
  </si>
  <si>
    <t>Ni</t>
  </si>
  <si>
    <t>Cu</t>
  </si>
  <si>
    <t>Rh</t>
  </si>
  <si>
    <t>Pd</t>
  </si>
  <si>
    <t>Ag</t>
  </si>
  <si>
    <t>Pt</t>
  </si>
  <si>
    <t>Au</t>
  </si>
  <si>
    <t>Close-packed surfaces</t>
  </si>
  <si>
    <t>Sc</t>
  </si>
  <si>
    <t>Ti</t>
  </si>
  <si>
    <t>V</t>
  </si>
  <si>
    <t>Cr</t>
  </si>
  <si>
    <t>Mn</t>
  </si>
  <si>
    <t>Co</t>
  </si>
  <si>
    <t>Zn</t>
  </si>
  <si>
    <t>Cd</t>
  </si>
  <si>
    <t>Ir</t>
  </si>
  <si>
    <t>Fig. 1b</t>
  </si>
  <si>
    <t>(211)</t>
  </si>
  <si>
    <t>Fig. 1c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</si>
  <si>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</si>
  <si>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</si>
  <si>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</si>
  <si>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CHO</t>
    </r>
  </si>
  <si>
    <r>
      <rPr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COOH</t>
    </r>
  </si>
  <si>
    <t>Fig. 1d</t>
  </si>
  <si>
    <t>Fig. 1e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</si>
  <si>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</si>
  <si>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</si>
  <si>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</si>
  <si>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NNH</t>
    </r>
    <r>
      <rPr>
        <sz val="6"/>
        <color theme="1"/>
        <rFont val="Times New Roman"/>
        <family val="1"/>
      </rPr>
      <t>2</t>
    </r>
  </si>
  <si>
    <t>Fe</t>
  </si>
  <si>
    <t>Y</t>
  </si>
  <si>
    <t>Zr</t>
  </si>
  <si>
    <t>Nb</t>
  </si>
  <si>
    <t>Mo</t>
  </si>
  <si>
    <t>Ru</t>
  </si>
  <si>
    <t>Ta</t>
  </si>
  <si>
    <t>W</t>
  </si>
  <si>
    <t>Re</t>
  </si>
  <si>
    <t>Os</t>
  </si>
  <si>
    <t>Fig. 1f</t>
  </si>
  <si>
    <t>Fig. 1g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</si>
  <si>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</si>
  <si>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</si>
  <si>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OOH</t>
    </r>
  </si>
  <si>
    <t>Fig. 1h</t>
  </si>
  <si>
    <t>Pt-M@100</t>
  </si>
  <si>
    <t>La</t>
  </si>
  <si>
    <t>Pd-M@100</t>
  </si>
  <si>
    <t>Pt-M@111</t>
  </si>
  <si>
    <t xml:space="preserve">V </t>
  </si>
  <si>
    <t xml:space="preserve">Ti </t>
  </si>
  <si>
    <t xml:space="preserve">Cr </t>
  </si>
  <si>
    <t xml:space="preserve">Mn </t>
  </si>
  <si>
    <t xml:space="preserve">Fe </t>
  </si>
  <si>
    <t xml:space="preserve">Co  </t>
  </si>
  <si>
    <t xml:space="preserve">Ni </t>
  </si>
  <si>
    <t>Tc</t>
  </si>
  <si>
    <t>Hg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</si>
  <si>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F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</si>
  <si>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Cl</t>
    </r>
  </si>
  <si>
    <t>MO(100)</t>
  </si>
  <si>
    <t>ScO</t>
  </si>
  <si>
    <t>TiO</t>
  </si>
  <si>
    <t>VO</t>
  </si>
  <si>
    <t>CrO</t>
  </si>
  <si>
    <t>MnO</t>
  </si>
  <si>
    <t>FeO</t>
  </si>
  <si>
    <t>CoO</t>
  </si>
  <si>
    <t>NiO</t>
  </si>
  <si>
    <t>CuO</t>
  </si>
  <si>
    <r>
      <rPr>
        <sz val="11"/>
        <color theme="1"/>
        <rFont val="Times New Roman"/>
        <family val="1"/>
      </rPr>
      <t>MO</t>
    </r>
    <r>
      <rPr>
        <sz val="9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</si>
  <si>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GeO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</si>
  <si>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IrO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</si>
  <si>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NbO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</si>
  <si>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PbO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</si>
  <si>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PtO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</si>
  <si>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RhO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</si>
  <si>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RuO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</si>
  <si>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SnO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</si>
  <si>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WO</t>
    </r>
    <r>
      <rPr>
        <sz val="8"/>
        <color rgb="FF000000"/>
        <rFont val="Times New Roman"/>
        <family val="1"/>
      </rPr>
      <t>2</t>
    </r>
  </si>
  <si>
    <r>
      <rPr>
        <sz val="11"/>
        <color theme="1"/>
        <rFont val="Times New Roman"/>
        <family val="1"/>
      </rPr>
      <t>ABO</t>
    </r>
    <r>
      <rPr>
        <sz val="9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(110)</t>
    </r>
  </si>
  <si>
    <r>
      <rPr>
        <sz val="11"/>
        <color theme="1"/>
        <rFont val="Times New Roman"/>
        <family val="1"/>
      </rPr>
      <t>LaTiO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</si>
  <si>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</si>
  <si>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</si>
  <si>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</si>
  <si>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</si>
  <si>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</si>
  <si>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</si>
  <si>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</si>
  <si>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YTiO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</si>
  <si>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</si>
  <si>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</si>
  <si>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</si>
  <si>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</si>
  <si>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</si>
  <si>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</si>
  <si>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</si>
  <si>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</si>
  <si>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</si>
  <si>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</si>
  <si>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</si>
  <si>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</si>
  <si>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</si>
  <si>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</si>
  <si>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</si>
  <si>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</si>
  <si>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BaNiO</t>
    </r>
    <r>
      <rPr>
        <sz val="8"/>
        <color theme="1"/>
        <rFont val="Times New Roman"/>
        <family val="1"/>
      </rPr>
      <t>3</t>
    </r>
  </si>
  <si>
    <t>Fig. 2a</t>
  </si>
  <si>
    <t>Surfaecs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</si>
  <si>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</si>
  <si>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COOH</t>
    </r>
  </si>
  <si>
    <t>Au Edge sites</t>
  </si>
  <si>
    <t>s-NW 100 E</t>
  </si>
  <si>
    <t>p-NW 100 E</t>
  </si>
  <si>
    <t>h-NW 111 E</t>
  </si>
  <si>
    <t>h-NW 100 E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</si>
  <si>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 xml:space="preserve">309 </t>
    </r>
    <r>
      <rPr>
        <sz val="11"/>
        <color rgb="FF000000"/>
        <rFont val="Times New Roman"/>
        <family val="1"/>
      </rPr>
      <t>111 E</t>
    </r>
  </si>
  <si>
    <t>NP (~2nm) 100 E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</si>
  <si>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365</t>
    </r>
    <r>
      <rPr>
        <sz val="11.5"/>
        <color rgb="FF000000"/>
        <rFont val="Times New Roman"/>
        <family val="1"/>
      </rPr>
      <t xml:space="preserve"> 100 E</t>
    </r>
  </si>
  <si>
    <t>Au Corner sites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</si>
  <si>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309</t>
    </r>
  </si>
  <si>
    <t>NP (~2nm)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</si>
  <si>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365</t>
    </r>
    <r>
      <rPr>
        <sz val="11.5"/>
        <color rgb="FF000000"/>
        <rFont val="Times New Roman"/>
        <family val="1"/>
      </rPr>
      <t xml:space="preserve"> </t>
    </r>
  </si>
  <si>
    <t>Au Facets</t>
  </si>
  <si>
    <t>111 T</t>
  </si>
  <si>
    <t>100 T</t>
  </si>
  <si>
    <t>110 SE</t>
  </si>
  <si>
    <t>211 SE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</si>
  <si>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CHO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</si>
  <si>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COH</t>
    </r>
  </si>
  <si>
    <t>111 T (FCC-hollow)</t>
  </si>
  <si>
    <t>100 T (hollow)</t>
  </si>
  <si>
    <r>
      <rPr>
        <sz val="12"/>
        <rFont val="Times New Roman"/>
        <family val="1"/>
      </rPr>
      <t>211 KSE (</t>
    </r>
    <r>
      <rPr>
        <i/>
        <sz val="12"/>
        <rFont val="Times New Roman"/>
        <family val="1"/>
      </rPr>
      <t>CN</t>
    </r>
    <r>
      <rPr>
        <sz val="12"/>
        <rFont val="Times New Roman"/>
        <family val="1"/>
      </rPr>
      <t>=6)</t>
    </r>
  </si>
  <si>
    <t>3AD@111</t>
  </si>
  <si>
    <t>Fig. 2b</t>
  </si>
  <si>
    <t>cavity 111</t>
  </si>
  <si>
    <t xml:space="preserve">100 T </t>
  </si>
  <si>
    <t>711 SE</t>
  </si>
  <si>
    <t>4AD@100</t>
  </si>
  <si>
    <t>2AD@111</t>
  </si>
  <si>
    <t>Fig. 2c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</si>
  <si>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</si>
  <si>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</si>
  <si>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147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</si>
  <si>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309 </t>
    </r>
    <r>
      <rPr>
        <sz val="11"/>
        <color theme="1"/>
        <rFont val="Times New Roman"/>
        <family val="1"/>
      </rPr>
      <t>E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</si>
  <si>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309</t>
    </r>
    <r>
      <rPr>
        <sz val="11"/>
        <color theme="1"/>
        <rFont val="Times New Roman"/>
        <family val="1"/>
      </rPr>
      <t>facet</t>
    </r>
  </si>
  <si>
    <t>Fig. 2d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</si>
  <si>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NH</t>
    </r>
  </si>
  <si>
    <t>2AD @ 100</t>
  </si>
  <si>
    <t>4ADSE @ 100</t>
  </si>
  <si>
    <t>533 SE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</si>
  <si>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N</t>
    </r>
  </si>
  <si>
    <t>4AD @ 100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</si>
  <si>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CO+CH</t>
    </r>
  </si>
  <si>
    <t>2AD @ 111T</t>
  </si>
  <si>
    <t>2AD @ 100T</t>
  </si>
  <si>
    <t>4AD @ 100T</t>
  </si>
  <si>
    <t>410 SE</t>
  </si>
  <si>
    <t>410 T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</si>
  <si>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OH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</si>
  <si>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OOH</t>
    </r>
  </si>
  <si>
    <t>2AD @ 211</t>
  </si>
  <si>
    <t>1AD @ 111</t>
  </si>
  <si>
    <t>2AD @ 111</t>
  </si>
  <si>
    <t>1AD @ 100</t>
  </si>
  <si>
    <t>3AD @ 111</t>
  </si>
  <si>
    <r>
      <rPr>
        <sz val="10"/>
        <color rgb="FF000000"/>
        <rFont val="Times New Roman"/>
        <family val="1"/>
      </rPr>
      <t>211 KSE (</t>
    </r>
    <r>
      <rPr>
        <i/>
        <sz val="10"/>
        <color rgb="FF000000"/>
        <rFont val="Times New Roman"/>
        <family val="1"/>
      </rPr>
      <t>CN</t>
    </r>
    <r>
      <rPr>
        <sz val="10"/>
        <color rgb="FF000000"/>
        <rFont val="Times New Roman"/>
        <family val="1"/>
      </rPr>
      <t>=6)</t>
    </r>
  </si>
  <si>
    <t>553 SE</t>
  </si>
  <si>
    <r>
      <rPr>
        <sz val="10"/>
        <color rgb="FF000000"/>
        <rFont val="Times New Roman"/>
        <family val="1"/>
      </rPr>
      <t>211 KSE (</t>
    </r>
    <r>
      <rPr>
        <i/>
        <sz val="10"/>
        <color rgb="FF000000"/>
        <rFont val="Times New Roman"/>
        <family val="1"/>
      </rPr>
      <t>CN</t>
    </r>
    <r>
      <rPr>
        <sz val="10"/>
        <color rgb="FF000000"/>
        <rFont val="Times New Roman"/>
        <family val="1"/>
      </rPr>
      <t>=8)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</si>
  <si>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586 </t>
    </r>
    <r>
      <rPr>
        <sz val="10"/>
        <color rgb="FF000000"/>
        <rFont val="Times New Roman"/>
        <family val="1"/>
      </rPr>
      <t>111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</si>
  <si>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8"/>
        <color rgb="FF000000"/>
        <rFont val="Times New Roman"/>
        <family val="1"/>
      </rPr>
      <t>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</si>
  <si>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147 </t>
    </r>
    <r>
      <rPr>
        <sz val="9.85"/>
        <color indexed="8"/>
        <rFont val="Times New Roman"/>
        <family val="1"/>
      </rPr>
      <t>100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</si>
  <si>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10"/>
        <color rgb="FF000000"/>
        <rFont val="Times New Roman"/>
        <family val="1"/>
      </rPr>
      <t>100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</si>
  <si>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10"/>
        <color rgb="FF000000"/>
        <rFont val="Times New Roman"/>
        <family val="1"/>
      </rPr>
      <t>111 T (c)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</si>
  <si>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1ad @ 111 (near 111 E)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</si>
  <si>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2ad @ 111 (near 111 E)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</si>
  <si>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1ad @ 100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</si>
  <si>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2ad @ 100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</si>
  <si>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corner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</si>
  <si>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</si>
  <si>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100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</si>
  <si>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100 T (c)</t>
    </r>
  </si>
  <si>
    <t>Pt201 111 T (m)</t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</si>
  <si>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111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</si>
  <si>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</si>
  <si>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79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</si>
  <si>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79 </t>
    </r>
    <r>
      <rPr>
        <sz val="9.85"/>
        <color indexed="8"/>
        <rFont val="Times New Roman"/>
        <family val="1"/>
      </rPr>
      <t>111 T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</si>
  <si>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</si>
  <si>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68 </t>
    </r>
    <r>
      <rPr>
        <sz val="9.85"/>
        <color indexed="8"/>
        <rFont val="Times New Roman"/>
        <family val="1"/>
      </rPr>
      <t>111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</si>
  <si>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111 T (m)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</si>
  <si>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111 (c)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</si>
  <si>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38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</si>
  <si>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38 </t>
    </r>
    <r>
      <rPr>
        <sz val="9.85"/>
        <color indexed="8"/>
        <rFont val="Times New Roman"/>
        <family val="1"/>
      </rPr>
      <t>111 T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</si>
  <si>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OCH3</t>
    </r>
  </si>
  <si>
    <r>
      <rPr>
        <sz val="12"/>
        <rFont val="Times New Roman"/>
        <family val="1"/>
      </rPr>
      <t>211 KSE (</t>
    </r>
    <r>
      <rPr>
        <i/>
        <sz val="12"/>
        <rFont val="Times New Roman"/>
        <family val="1"/>
      </rPr>
      <t>CN</t>
    </r>
    <r>
      <rPr>
        <sz val="12"/>
        <rFont val="Times New Roman"/>
        <family val="1"/>
      </rPr>
      <t>=8)</t>
    </r>
  </si>
  <si>
    <t>2AD@100</t>
  </si>
  <si>
    <t>2AD@211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</si>
  <si>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</t>
    </r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</si>
  <si>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</si>
  <si>
    <t>Hf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</si>
  <si>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+W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/2</t>
    </r>
  </si>
  <si>
    <t>Noe</t>
  </si>
  <si>
    <t>CaO</t>
  </si>
  <si>
    <r>
      <rPr>
        <sz val="11"/>
        <color theme="1"/>
        <rFont val="Times New Roman"/>
        <family val="1"/>
      </rPr>
      <t>LaScO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</si>
  <si>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YScO</t>
    </r>
    <r>
      <rPr>
        <sz val="8"/>
        <color theme="1"/>
        <rFont val="Times New Roman"/>
        <family val="1"/>
      </rPr>
      <t>3</t>
    </r>
  </si>
  <si>
    <t>YVO3</t>
  </si>
  <si>
    <t>p-band-SO</t>
  </si>
  <si>
    <r>
      <rPr>
        <sz val="11"/>
        <color theme="1"/>
        <rFont val="Times New Roman"/>
        <family val="1"/>
      </rPr>
      <t>NaVO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</si>
  <si>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</si>
  <si>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</si>
  <si>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</si>
  <si>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NaCrO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</si>
  <si>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</si>
  <si>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</si>
  <si>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</si>
  <si>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</si>
  <si>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</si>
  <si>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</si>
  <si>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</si>
  <si>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</si>
  <si>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NaCuO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</si>
  <si>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</si>
  <si>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BaCuO</t>
    </r>
    <r>
      <rPr>
        <sz val="8"/>
        <color theme="1"/>
        <rFont val="Times New Roman"/>
        <family val="1"/>
      </rPr>
      <t>3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</si>
  <si>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</t>
    </r>
  </si>
  <si>
    <r>
      <rPr>
        <sz val="11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</si>
  <si>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</si>
  <si>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CHO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</si>
  <si>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</si>
  <si>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CHOH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</si>
  <si>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CO+CH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</si>
  <si>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</si>
  <si>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</si>
  <si>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</si>
  <si>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</si>
  <si>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F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</si>
  <si>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Cl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</si>
  <si>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P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</si>
  <si>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</si>
  <si>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</si>
  <si>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</si>
  <si>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OCH</t>
    </r>
    <r>
      <rPr>
        <sz val="6"/>
        <color theme="1"/>
        <rFont val="Times New Roman"/>
        <family val="1"/>
      </rPr>
      <t>3</t>
    </r>
  </si>
  <si>
    <t>DFTcal</t>
  </si>
  <si>
    <t>predicted</t>
  </si>
  <si>
    <t>Phys. Chem. Chem. Phys. 16, 4720-4727 (2014).</t>
  </si>
  <si>
    <t>TMs</t>
  </si>
  <si>
    <t>Ni(111)</t>
  </si>
  <si>
    <t>Cu(111)</t>
  </si>
  <si>
    <t>J. Am. Chem. Soc. 136, 15694–15701 (2014)</t>
  </si>
  <si>
    <t>Phys. Chem. Chem. Phys. 14, 1235–1245 (2012)</t>
  </si>
  <si>
    <t>Sc(111)</t>
  </si>
  <si>
    <t>Ti(111)</t>
  </si>
  <si>
    <t>Phys. Rev. Lett. 108, 116103 (2012)</t>
  </si>
  <si>
    <t>Nat. Chem. 7, 403–410 (2015)</t>
  </si>
  <si>
    <t>Rh(111)</t>
  </si>
  <si>
    <t>V(111)</t>
  </si>
  <si>
    <t>Fe(111)</t>
  </si>
  <si>
    <t>Pd(111)</t>
  </si>
  <si>
    <t>Cr(111)</t>
  </si>
  <si>
    <t>Ag(111)</t>
  </si>
  <si>
    <t>Pt(111)</t>
  </si>
  <si>
    <t>Zr(111)</t>
  </si>
  <si>
    <t>Au(111)</t>
  </si>
  <si>
    <t>Co(111)</t>
  </si>
  <si>
    <t>Ru(111)</t>
  </si>
  <si>
    <t>Ni(211)</t>
  </si>
  <si>
    <t>Cu(211)</t>
  </si>
  <si>
    <t>Rh(211)</t>
  </si>
  <si>
    <t>Y(111)</t>
  </si>
  <si>
    <t>Pd(211)</t>
  </si>
  <si>
    <t>Nb(111)</t>
  </si>
  <si>
    <t>Re(111)</t>
  </si>
  <si>
    <t>Ag(211)</t>
  </si>
  <si>
    <t>Mo(111)</t>
  </si>
  <si>
    <t>Os(111)</t>
  </si>
  <si>
    <t>Pt(211)</t>
  </si>
  <si>
    <t>Au(211)</t>
  </si>
  <si>
    <t>Ni(100)</t>
  </si>
  <si>
    <t>Ti(211)</t>
  </si>
  <si>
    <t>Cu(100)</t>
  </si>
  <si>
    <t>W(111)</t>
  </si>
  <si>
    <t>Ta(111)</t>
  </si>
  <si>
    <t>Pd(100)</t>
  </si>
  <si>
    <t>Zr(211)</t>
  </si>
  <si>
    <t>Surf. Sci. 681, 122–129 (2019)</t>
  </si>
  <si>
    <t>TMs (hollow)</t>
  </si>
  <si>
    <t>Rh(100)</t>
  </si>
  <si>
    <t>Ag(100)</t>
  </si>
  <si>
    <t>Ru(211)</t>
  </si>
  <si>
    <t>Pt(100)</t>
  </si>
  <si>
    <t>Ir(111)</t>
  </si>
  <si>
    <t>Au(100)</t>
  </si>
  <si>
    <t>Mn(111)</t>
  </si>
  <si>
    <t>Nat. Commun. 8, 15438 (2017)</t>
  </si>
  <si>
    <t>Co(211)</t>
  </si>
  <si>
    <t>Re(211)</t>
  </si>
  <si>
    <t>Phys. Rev. Lett. 99, 016105 (2007).</t>
  </si>
  <si>
    <t>PBE+TSsurf</t>
  </si>
  <si>
    <t>TMs (top)</t>
  </si>
  <si>
    <t>Mn(110)</t>
  </si>
  <si>
    <t>Sc(211)</t>
  </si>
  <si>
    <t>Co(0001)</t>
  </si>
  <si>
    <t>Y(211)</t>
  </si>
  <si>
    <t>Zn(0001)</t>
  </si>
  <si>
    <t>Mo(110)</t>
  </si>
  <si>
    <t>Ru(0001)</t>
  </si>
  <si>
    <t>W(211)</t>
  </si>
  <si>
    <t>Cd(0001)</t>
  </si>
  <si>
    <t>Os(0001)</t>
  </si>
  <si>
    <t>Ir(211)</t>
  </si>
  <si>
    <t>Sc(0001)</t>
  </si>
  <si>
    <t>TMs (bridge)</t>
  </si>
  <si>
    <t>Ti(0001)</t>
  </si>
  <si>
    <t>ACS Catal. 7, 7346–7351 (2017)</t>
  </si>
  <si>
    <t>Top. Catal. 55, 376–390 (2012).</t>
  </si>
  <si>
    <t>V(110)</t>
  </si>
  <si>
    <t>Cr(110)</t>
  </si>
  <si>
    <t>J. Phys. Chem. C 120, 28125–28130 (2016)</t>
  </si>
  <si>
    <t>Phys. Rev. Lett. 99, 016105 (2007)</t>
  </si>
  <si>
    <t>Fe(211)</t>
  </si>
  <si>
    <t>Fe(100)</t>
  </si>
  <si>
    <t>J. Phys. Chem. C 122, 4274–4280 (2018)</t>
  </si>
  <si>
    <t>Co(100)</t>
  </si>
  <si>
    <t>J. Phys. Chem. B 108, 17886–17892 (2004)</t>
  </si>
  <si>
    <t>ACS Catal.
5, 965–971 (2015)</t>
  </si>
  <si>
    <t>Angew. Chem. Int. Ed. 47, 4683–4686 (2008)</t>
  </si>
  <si>
    <t>Science 350, 185–189 (2015)</t>
  </si>
  <si>
    <t>ChemSusChem 9, 3230–3243 (2016)</t>
  </si>
  <si>
    <t>RuO2-M@110</t>
  </si>
  <si>
    <t>ACS Catal. 6, 4428–4437 (2016)</t>
  </si>
  <si>
    <t>ACS Catal. 5, 5089–5096 (2015)</t>
  </si>
  <si>
    <t>J. Phys. Condens. Matter 20, 064239(2008)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</si>
  <si>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13 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</si>
  <si>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147 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</si>
  <si>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309 </t>
    </r>
    <r>
      <rPr>
        <sz val="11"/>
        <color theme="1"/>
        <rFont val="Times New Roman"/>
        <family val="1"/>
      </rPr>
      <t>facet</t>
    </r>
  </si>
  <si>
    <t>Z. Phys. Chemie 221, 1209–1220 (2007)</t>
  </si>
  <si>
    <t>J. Mater. Chem. A 5, 7184–7190 (2017)</t>
  </si>
  <si>
    <r>
      <rPr>
        <sz val="12"/>
        <rFont val="Times New Roman"/>
        <family val="1"/>
      </rPr>
      <t>Au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110</t>
    </r>
    <r>
      <rPr>
        <sz val="12"/>
        <rFont val="宋体"/>
        <family val="3"/>
        <charset val="134"/>
      </rPr>
      <t>）</t>
    </r>
  </si>
  <si>
    <t>s2</t>
  </si>
  <si>
    <t>s1</t>
  </si>
  <si>
    <t>s3</t>
  </si>
  <si>
    <t>s4</t>
  </si>
  <si>
    <t>TMs (full relax)</t>
  </si>
  <si>
    <t>flat</t>
  </si>
  <si>
    <t>Top. Catal. 57, 25–32 (2014).</t>
  </si>
  <si>
    <t>J. Phys. Chem. C 2018, 122, 9245−9254</t>
  </si>
  <si>
    <t>Cube</t>
  </si>
  <si>
    <t>ACS Catal.5, 965–971 (2015)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</si>
  <si>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55 </t>
    </r>
    <r>
      <rPr>
        <sz val="11"/>
        <color theme="1"/>
        <rFont val="Times New Roman"/>
        <family val="1"/>
      </rPr>
      <t>corner</t>
    </r>
  </si>
  <si>
    <t>Angew. Chem. Int. Ed. 51, 272–274 (2012)</t>
  </si>
  <si>
    <t>V(211)</t>
  </si>
  <si>
    <r>
      <rPr>
        <sz val="12"/>
        <rFont val="Times New Roman"/>
        <family val="1"/>
      </rPr>
      <t>Au</t>
    </r>
    <r>
      <rPr>
        <sz val="12"/>
        <rFont val="Noto Sans CJK SC Regular"/>
        <charset val="1"/>
      </rPr>
      <t>（</t>
    </r>
    <r>
      <rPr>
        <sz val="12"/>
        <rFont val="Times New Roman"/>
        <family val="1"/>
      </rPr>
      <t>110</t>
    </r>
    <r>
      <rPr>
        <sz val="12"/>
        <rFont val="Noto Sans CJK SC Regular"/>
        <charset val="1"/>
      </rPr>
      <t>）</t>
    </r>
  </si>
  <si>
    <t>Chem. Sci. 8, 1090–1096 (2017)</t>
  </si>
  <si>
    <t>Mo(211)</t>
  </si>
  <si>
    <t>Fe(110)</t>
  </si>
  <si>
    <t>Co(110)</t>
  </si>
  <si>
    <t>Ni(110)</t>
  </si>
  <si>
    <t>Cu(110)</t>
  </si>
  <si>
    <t>Ag(110)</t>
  </si>
  <si>
    <t>ACS Catal. 6, 4428–4437 (2016).</t>
  </si>
  <si>
    <t>Au(110)</t>
  </si>
  <si>
    <t>Re(110)</t>
  </si>
  <si>
    <r>
      <rPr>
        <sz val="11"/>
        <color rgb="FF000000"/>
        <rFont val="Times New Roman"/>
        <family val="1"/>
      </rPr>
      <t>Au(100</t>
    </r>
    <r>
      <rPr>
        <sz val="11"/>
        <color rgb="FF000000"/>
        <rFont val="宋体"/>
        <family val="3"/>
        <charset val="134"/>
      </rPr>
      <t>）</t>
    </r>
  </si>
  <si>
    <t xml:space="preserve">1 AD @ 111 </t>
  </si>
  <si>
    <t>Chem. Sci. 4, 1245–1249 (2013)</t>
  </si>
  <si>
    <t xml:space="preserve">2 AD@ 111 </t>
  </si>
  <si>
    <t xml:space="preserve">1 AD @ 100 </t>
  </si>
  <si>
    <t>553SE</t>
  </si>
  <si>
    <t>Cuboctahedron</t>
  </si>
  <si>
    <t>100 SE</t>
  </si>
  <si>
    <t>Angew. Chem. Int. Ed. 53, 8316–8319 (2014)</t>
  </si>
  <si>
    <r>
      <rPr>
        <sz val="12"/>
        <rFont val="Times New Roman"/>
        <family val="1"/>
      </rPr>
      <t>Pt</t>
    </r>
    <r>
      <rPr>
        <sz val="8"/>
        <rFont val="Times New Roman"/>
        <family val="1"/>
      </rPr>
      <t>201</t>
    </r>
  </si>
  <si>
    <t>1AD @ 111 (near 111 E)</t>
  </si>
  <si>
    <t>2AD @ 111T (near 111 E)</t>
  </si>
  <si>
    <t>ACS Energy Lett. 2, 969–975 (2017)</t>
  </si>
  <si>
    <t>corner</t>
  </si>
  <si>
    <t>111E (bridge)</t>
  </si>
  <si>
    <t>100 T (bridge)</t>
  </si>
  <si>
    <t>111T (m)</t>
  </si>
  <si>
    <t>111 T (c)</t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</si>
  <si>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ext</t>
    </r>
  </si>
  <si>
    <t>2 AD @ 211</t>
  </si>
  <si>
    <t>2 AD @ 111</t>
  </si>
  <si>
    <t>2 AD @ 100</t>
  </si>
  <si>
    <t>Octahedron</t>
  </si>
  <si>
    <t>Phys. Rev. Lett. 118, 036101 (2017)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</si>
  <si>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38</t>
    </r>
    <r>
      <rPr>
        <sz val="11"/>
        <color rgb="FF000000"/>
        <rFont val="Times New Roman"/>
        <family val="1"/>
      </rPr>
      <t>111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</si>
  <si>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K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</si>
  <si>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</t>
    </r>
  </si>
  <si>
    <t>Au79 111 E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</si>
  <si>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11"/>
        <color rgb="FF000000"/>
        <rFont val="Times New Roman"/>
        <family val="1"/>
      </rPr>
      <t>100 100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</si>
  <si>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11"/>
        <color rgb="FF000000"/>
        <rFont val="Times New Roman"/>
        <family val="1"/>
      </rPr>
      <t xml:space="preserve"> 100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</si>
  <si>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(c)</t>
    </r>
  </si>
  <si>
    <r>
      <rPr>
        <sz val="11"/>
        <color rgb="FF000000"/>
        <rFont val="Times New Roman"/>
        <family val="1"/>
      </rPr>
      <t>ABO</t>
    </r>
    <r>
      <rPr>
        <sz val="9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</si>
  <si>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(m)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</si>
  <si>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</si>
  <si>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</si>
  <si>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LaMnO</t>
    </r>
    <r>
      <rPr>
        <sz val="9"/>
        <color theme="1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</si>
  <si>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E</t>
    </r>
  </si>
  <si>
    <t>LaFeO3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</si>
  <si>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</si>
  <si>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K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</si>
  <si>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</si>
  <si>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 xml:space="preserve">171 </t>
    </r>
    <r>
      <rPr>
        <sz val="11"/>
        <color rgb="FF000000"/>
        <rFont val="Times New Roman"/>
        <family val="1"/>
      </rPr>
      <t>corner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</si>
  <si>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171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E</t>
    </r>
  </si>
  <si>
    <t>YCrO3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</si>
  <si>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171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T(m)</t>
    </r>
  </si>
  <si>
    <t>Au171 111 T(c)</t>
  </si>
  <si>
    <r>
      <rPr>
        <sz val="11"/>
        <color rgb="FF000000"/>
        <rFont val="Times New Roman"/>
        <family val="1"/>
      </rPr>
      <t>MO</t>
    </r>
    <r>
      <rPr>
        <sz val="9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</si>
  <si>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GeO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</si>
  <si>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120</t>
    </r>
  </si>
  <si>
    <r>
      <rPr>
        <sz val="11"/>
        <color rgb="FF000000"/>
        <rFont val="Times New Roman"/>
        <family val="1"/>
      </rPr>
      <t>IrO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</si>
  <si>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181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corner</t>
    </r>
  </si>
  <si>
    <r>
      <rPr>
        <sz val="11"/>
        <color rgb="FF000000"/>
        <rFont val="Times New Roman"/>
        <family val="1"/>
      </rPr>
      <t>PbO</t>
    </r>
    <r>
      <rPr>
        <vertAlign val="subscript"/>
        <sz val="11"/>
        <color rgb="FF000000"/>
        <rFont val="Times New Roman"/>
        <family val="1"/>
      </rPr>
      <t>2</t>
    </r>
  </si>
  <si>
    <t>Au181 111 E</t>
  </si>
  <si>
    <t>SnO2</t>
  </si>
  <si>
    <t>WO2</t>
  </si>
  <si>
    <t>SrCrO3</t>
  </si>
  <si>
    <t>532 SE</t>
  </si>
  <si>
    <t>ACS Catal. 8, 9702–9710 (2018)</t>
  </si>
  <si>
    <t>Au ext</t>
  </si>
  <si>
    <t>321 SE</t>
  </si>
  <si>
    <t>CaFeO3</t>
  </si>
  <si>
    <t>Phys. Chem. Chem. Phys. 20, 3813–3818 (2018)</t>
  </si>
  <si>
    <r>
      <rPr>
        <sz val="11"/>
        <rFont val="Times New Roman"/>
        <family val="1"/>
      </rPr>
      <t>ABO</t>
    </r>
    <r>
      <rPr>
        <sz val="9"/>
        <rFont val="Times New Roman"/>
        <family val="1"/>
      </rPr>
      <t>3</t>
    </r>
    <r>
      <rPr>
        <sz val="11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</si>
  <si>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BaCdO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</si>
  <si>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</si>
  <si>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</si>
  <si>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LaTiO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</si>
  <si>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BaRhO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</si>
  <si>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LaMnO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</si>
  <si>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BaRuO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</si>
  <si>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  <r>
      <rPr>
        <sz val="12"/>
        <rFont val="Times New Roman"/>
        <family val="1"/>
      </rPr>
      <t>-</t>
    </r>
  </si>
  <si>
    <t>111 E</t>
  </si>
  <si>
    <r>
      <rPr>
        <sz val="11"/>
        <color rgb="FF000000"/>
        <rFont val="Times New Roman"/>
        <family val="1"/>
      </rPr>
      <t>LaFeO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</si>
  <si>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CaAgO</t>
    </r>
    <r>
      <rPr>
        <sz val="8"/>
        <color rgb="FF000000"/>
        <rFont val="Times New Roman"/>
        <family val="1"/>
      </rPr>
      <t>3</t>
    </r>
  </si>
  <si>
    <t>111 corner</t>
  </si>
  <si>
    <r>
      <rPr>
        <sz val="11"/>
        <color rgb="FF000000"/>
        <rFont val="Times New Roman"/>
        <family val="1"/>
      </rPr>
      <t>LaCoO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</si>
  <si>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LaPdO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</si>
  <si>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  <r>
      <rPr>
        <sz val="12"/>
        <rFont val="Times New Roman"/>
        <family val="1"/>
      </rPr>
      <t>-</t>
    </r>
  </si>
  <si>
    <t>site6</t>
  </si>
  <si>
    <r>
      <rPr>
        <sz val="11"/>
        <color rgb="FF000000"/>
        <rFont val="Times New Roman"/>
        <family val="1"/>
      </rPr>
      <t>LaNiO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</si>
  <si>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NaMoO</t>
    </r>
    <r>
      <rPr>
        <sz val="8"/>
        <color rgb="FF000000"/>
        <rFont val="Times New Roman"/>
        <family val="1"/>
      </rPr>
      <t>3</t>
    </r>
  </si>
  <si>
    <t>site5</t>
  </si>
  <si>
    <r>
      <rPr>
        <sz val="11"/>
        <color rgb="FF000000"/>
        <rFont val="Times New Roman"/>
        <family val="1"/>
      </rPr>
      <t>SrAgO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</si>
  <si>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46-</t>
    </r>
  </si>
  <si>
    <t>site4</t>
  </si>
  <si>
    <r>
      <rPr>
        <sz val="11"/>
        <color rgb="FF000000"/>
        <rFont val="Times New Roman"/>
        <family val="1"/>
      </rPr>
      <t>SrCdO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</si>
  <si>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47-</t>
    </r>
  </si>
  <si>
    <r>
      <rPr>
        <sz val="11"/>
        <color rgb="FF000000"/>
        <rFont val="Times New Roman"/>
        <family val="1"/>
      </rPr>
      <t>SrNbO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</si>
  <si>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49</t>
    </r>
    <r>
      <rPr>
        <sz val="12"/>
        <rFont val="Times New Roman"/>
        <family val="1"/>
      </rPr>
      <t>-</t>
    </r>
  </si>
  <si>
    <r>
      <rPr>
        <sz val="11"/>
        <color rgb="FF000000"/>
        <rFont val="Times New Roman"/>
        <family val="1"/>
      </rPr>
      <t>SrPdO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</si>
  <si>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BaHgO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</si>
  <si>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  <r>
      <rPr>
        <sz val="12"/>
        <rFont val="Times New Roman"/>
        <family val="1"/>
      </rPr>
      <t>+</t>
    </r>
  </si>
  <si>
    <t>LaCoO3</t>
  </si>
  <si>
    <r>
      <rPr>
        <sz val="11"/>
        <color rgb="FF000000"/>
        <rFont val="Times New Roman"/>
        <family val="1"/>
      </rPr>
      <t>BaIrO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</si>
  <si>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BaPtO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</si>
  <si>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  <r>
      <rPr>
        <sz val="12"/>
        <rFont val="Times New Roman"/>
        <family val="1"/>
      </rPr>
      <t>+</t>
    </r>
  </si>
  <si>
    <r>
      <rPr>
        <sz val="11"/>
        <color rgb="FF000000"/>
        <rFont val="Times New Roman"/>
        <family val="1"/>
      </rPr>
      <t>CaAuO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</si>
  <si>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KTaO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</si>
  <si>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46+</t>
    </r>
  </si>
  <si>
    <r>
      <rPr>
        <sz val="12"/>
        <rFont val="Times New Roman"/>
        <family val="1"/>
      </rPr>
      <t>Pt</t>
    </r>
    <r>
      <rPr>
        <sz val="8"/>
        <rFont val="Times New Roman"/>
        <family val="1"/>
      </rPr>
      <t>38</t>
    </r>
  </si>
  <si>
    <r>
      <rPr>
        <sz val="11"/>
        <color rgb="FF000000"/>
        <rFont val="Times New Roman"/>
        <family val="1"/>
      </rPr>
      <t>NaTaO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</si>
  <si>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47</t>
    </r>
    <r>
      <rPr>
        <sz val="12"/>
        <rFont val="Times New Roman"/>
        <family val="1"/>
      </rPr>
      <t>+</t>
    </r>
  </si>
  <si>
    <r>
      <rPr>
        <sz val="11"/>
        <color rgb="FF000000"/>
        <rFont val="Times New Roman"/>
        <family val="1"/>
      </rPr>
      <t>ScIrO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</si>
  <si>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79</t>
    </r>
  </si>
  <si>
    <r>
      <rPr>
        <sz val="11"/>
        <color rgb="FF000000"/>
        <rFont val="Times New Roman"/>
        <family val="1"/>
      </rPr>
      <t>SrHgO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</si>
  <si>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49</t>
    </r>
    <r>
      <rPr>
        <sz val="12"/>
        <rFont val="Times New Roman"/>
        <family val="1"/>
      </rPr>
      <t>+</t>
    </r>
  </si>
  <si>
    <t>YFeO3</t>
  </si>
  <si>
    <r>
      <rPr>
        <sz val="11"/>
        <color rgb="FF000000"/>
        <rFont val="Times New Roman"/>
        <family val="1"/>
      </rPr>
      <t>SrIrO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</si>
  <si>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</si>
  <si>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</si>
  <si>
    <t xml:space="preserve">111 E </t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</si>
  <si>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</t>
    </r>
  </si>
  <si>
    <t xml:space="preserve">100 E </t>
  </si>
  <si>
    <t>Au47</t>
  </si>
  <si>
    <t>100 T (c)</t>
  </si>
  <si>
    <t>Au49</t>
  </si>
  <si>
    <r>
      <rPr>
        <sz val="11"/>
        <color rgb="FF000000"/>
        <rFont val="Times New Roman"/>
        <family val="1"/>
      </rPr>
      <t>BaCuO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</si>
  <si>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CaCuO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</si>
  <si>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LaCoO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</si>
  <si>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LaCuO</t>
    </r>
    <r>
      <rPr>
        <sz val="8"/>
        <color rgb="FF000000"/>
        <rFont val="Times New Roman"/>
        <family val="1"/>
      </rPr>
      <t>3</t>
    </r>
  </si>
  <si>
    <t>LaGaO3</t>
  </si>
  <si>
    <r>
      <rPr>
        <sz val="11"/>
        <color rgb="FF000000"/>
        <rFont val="Times New Roman"/>
        <family val="1"/>
      </rPr>
      <t>LaNiO</t>
    </r>
    <r>
      <rPr>
        <sz val="8"/>
        <color rgb="FF000000"/>
        <rFont val="Times New Roman"/>
        <family val="1"/>
      </rPr>
      <t>3</t>
    </r>
  </si>
  <si>
    <t>ACS Catal. 2, 12–16 (2012)</t>
  </si>
  <si>
    <r>
      <rPr>
        <sz val="11"/>
        <color rgb="FF000000"/>
        <rFont val="Times New Roman"/>
        <family val="1"/>
      </rPr>
      <t>LaTiO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</si>
  <si>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</si>
  <si>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SrVO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</si>
  <si>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</si>
  <si>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YNiO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</si>
  <si>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YZnO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</si>
  <si>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AgMoO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</si>
  <si>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BaAgO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</si>
  <si>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InMoO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</si>
  <si>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InNbO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</si>
  <si>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</si>
  <si>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KRuO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</si>
  <si>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LaRhO</t>
    </r>
    <r>
      <rPr>
        <sz val="8"/>
        <color rgb="FF000000"/>
        <rFont val="Times New Roman"/>
        <family val="1"/>
      </rPr>
      <t>3</t>
    </r>
  </si>
  <si>
    <t>SrRhO3</t>
  </si>
  <si>
    <r>
      <rPr>
        <sz val="11"/>
        <color rgb="FF000000"/>
        <rFont val="Times New Roman"/>
        <family val="1"/>
      </rPr>
      <t>YRhO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</si>
  <si>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MO</t>
    </r>
    <r>
      <rPr>
        <sz val="8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</si>
  <si>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AgWO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</si>
  <si>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BaHgO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</si>
  <si>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NbO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</si>
  <si>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BaIrO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</si>
  <si>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BaPtO</t>
    </r>
    <r>
      <rPr>
        <sz val="9"/>
        <color rgb="FF000000"/>
        <rFont val="Times New Roman"/>
        <family val="1"/>
      </rPr>
      <t>3</t>
    </r>
  </si>
  <si>
    <t>PtO2</t>
  </si>
  <si>
    <r>
      <rPr>
        <sz val="11"/>
        <color rgb="FF000000"/>
        <rFont val="Times New Roman"/>
        <family val="1"/>
      </rPr>
      <t>InTaO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</si>
  <si>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SnO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</si>
  <si>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WO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</si>
  <si>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LaPtO</t>
    </r>
    <r>
      <rPr>
        <sz val="8"/>
        <color rgb="FF000000"/>
        <rFont val="Times New Roman"/>
        <family val="1"/>
      </rPr>
      <t>3</t>
    </r>
  </si>
  <si>
    <t>ABO3(110)</t>
  </si>
  <si>
    <t>ACS Cent. Sci. 3, 1286–1293 (2017)</t>
  </si>
  <si>
    <r>
      <rPr>
        <sz val="11"/>
        <color rgb="FF000000"/>
        <rFont val="Times New Roman"/>
        <family val="1"/>
      </rPr>
      <t>BaVO</t>
    </r>
    <r>
      <rPr>
        <sz val="8"/>
        <color rgb="FF000000"/>
        <rFont val="Times New Roman"/>
        <family val="1"/>
      </rPr>
      <t>3</t>
    </r>
  </si>
  <si>
    <t>CaGaO3</t>
  </si>
  <si>
    <t>LaNiO3</t>
  </si>
  <si>
    <r>
      <rPr>
        <sz val="11"/>
        <color rgb="FF000000"/>
        <rFont val="Times New Roman"/>
        <family val="1"/>
      </rPr>
      <t>YCuO</t>
    </r>
    <r>
      <rPr>
        <sz val="8"/>
        <color rgb="FF000000"/>
        <rFont val="Times New Roman"/>
        <family val="1"/>
      </rPr>
      <t>3</t>
    </r>
  </si>
  <si>
    <t>YZnO3</t>
  </si>
  <si>
    <r>
      <rPr>
        <sz val="11"/>
        <color rgb="FF000000"/>
        <rFont val="Times New Roman"/>
        <family val="1"/>
      </rPr>
      <t>LiSnO</t>
    </r>
    <r>
      <rPr>
        <sz val="8"/>
        <color rgb="FF000000"/>
        <rFont val="Times New Roman"/>
        <family val="1"/>
      </rPr>
      <t>3</t>
    </r>
  </si>
  <si>
    <t>J. Phys. Chem. Lett. 6, 3528–3533 (2015)</t>
  </si>
  <si>
    <r>
      <rPr>
        <sz val="11"/>
        <color rgb="FF000000"/>
        <rFont val="Times New Roman"/>
        <family val="1"/>
      </rPr>
      <t>NaNbO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</si>
  <si>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SrTlO</t>
    </r>
    <r>
      <rPr>
        <sz val="8"/>
        <color rgb="FF000000"/>
        <rFont val="Times New Roman"/>
        <family val="1"/>
      </rPr>
      <t>3</t>
    </r>
  </si>
  <si>
    <t>Supplementary Fig. 1a</t>
  </si>
  <si>
    <t>Supplementary Fig. 1b</t>
  </si>
  <si>
    <t>Supplementary Fig. 2a</t>
  </si>
  <si>
    <t>Supplementary Fig. 2b</t>
  </si>
  <si>
    <t>Supplementary Fig. 2c</t>
  </si>
  <si>
    <t>Supplementary Fig. 2d</t>
  </si>
  <si>
    <t>Supplementary Fig. 3a</t>
  </si>
  <si>
    <t>(100)</t>
  </si>
  <si>
    <t>Supplementary Fig. 3b</t>
  </si>
  <si>
    <t>Supplementary Fig. 4a</t>
  </si>
  <si>
    <t>Supplementary Fig. 4b</t>
  </si>
  <si>
    <t>Supplementary Fig. 4c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</si>
  <si>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O-T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</si>
  <si>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O-B</t>
    </r>
  </si>
  <si>
    <t xml:space="preserve">Close-packed surfaces
</t>
  </si>
  <si>
    <t>Supplementary Fig. 4d</t>
  </si>
  <si>
    <t>Supplementary Fig. 4e</t>
  </si>
  <si>
    <t>Supplementary Fig. 4f</t>
  </si>
  <si>
    <t>Supplementary Fig. 4g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</si>
  <si>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O-fcc(100)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</si>
  <si>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OH-fcc(100)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</si>
  <si>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O-CPS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</si>
  <si>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OH-CPS</t>
    </r>
  </si>
  <si>
    <t>Supplementary Fig. 4h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</si>
  <si>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O(211)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</si>
  <si>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O(110)</t>
    </r>
  </si>
  <si>
    <t>Supplementary Fig.. 5a</t>
  </si>
  <si>
    <t>Supplementary Fig. 5b</t>
  </si>
  <si>
    <t>Au-ext</t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</si>
  <si>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47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</si>
  <si>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49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</si>
  <si>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38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</si>
  <si>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79</t>
    </r>
  </si>
  <si>
    <t>K</t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</si>
  <si>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201</t>
    </r>
  </si>
  <si>
    <t>100 E</t>
  </si>
  <si>
    <t>111 T (m)</t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</si>
  <si>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147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</si>
  <si>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171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</si>
  <si>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120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</si>
  <si>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181</t>
    </r>
  </si>
  <si>
    <t>Supplementary Fig. 5c</t>
  </si>
  <si>
    <t>Supplementary Fig. 5d</t>
  </si>
  <si>
    <t>Supplementary Fig. 5e</t>
  </si>
  <si>
    <t>Supplementary Fig. 5f</t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</si>
  <si>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38</t>
    </r>
  </si>
  <si>
    <t>111 E (bridge)</t>
  </si>
  <si>
    <t>Supplementary Fig. 6</t>
  </si>
  <si>
    <t>bond type</t>
  </si>
  <si>
    <t>bond energy</t>
  </si>
  <si>
    <t>q</t>
  </si>
  <si>
    <t>O-O</t>
  </si>
  <si>
    <t>O-H</t>
  </si>
  <si>
    <t>O-C</t>
  </si>
  <si>
    <t>Supplementary Fig. 7a</t>
  </si>
  <si>
    <t>M</t>
  </si>
  <si>
    <t>Supplementary Fig. 7b</t>
  </si>
  <si>
    <t>Supplementary Fig. 7c</t>
  </si>
  <si>
    <r>
      <rPr>
        <i/>
        <sz val="11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P</t>
    </r>
  </si>
  <si>
    <t>Supplementary Fig. 8a</t>
  </si>
  <si>
    <r>
      <rPr>
        <i/>
        <sz val="11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</si>
  <si>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OCH</t>
    </r>
    <r>
      <rPr>
        <sz val="6"/>
        <color theme="1"/>
        <rFont val="Times New Roman"/>
        <family val="1"/>
      </rPr>
      <t>3</t>
    </r>
  </si>
  <si>
    <t>Supplementary Fig. 8b</t>
  </si>
  <si>
    <t>Supplementary Fig. 11a</t>
  </si>
  <si>
    <t>Supplementary Fig. 11b</t>
  </si>
  <si>
    <t>Suppelementary Fig. 11c</t>
  </si>
  <si>
    <t>Suppelementary Fig. 11d</t>
  </si>
  <si>
    <t>Supplementary Fig. 12a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</si>
  <si>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+W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/8</t>
    </r>
  </si>
  <si>
    <t>Supplementary Fig. 12b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</si>
  <si>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d-</t>
    </r>
    <r>
      <rPr>
        <sz val="11"/>
        <color theme="1"/>
        <rFont val="Times New Roman"/>
        <family val="1"/>
      </rPr>
      <t>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/8</t>
    </r>
  </si>
  <si>
    <t>site</t>
  </si>
  <si>
    <t>1AD@111</t>
  </si>
  <si>
    <t>1AD@100</t>
  </si>
  <si>
    <r>
      <rPr>
        <sz val="10.5"/>
        <color theme="1"/>
        <rFont val="Times New Roman"/>
        <family val="1"/>
      </rPr>
      <t xml:space="preserve">211 </t>
    </r>
    <r>
      <rPr>
        <sz val="10.5"/>
        <color theme="1"/>
        <rFont val="Times New Roman"/>
        <family val="1"/>
      </rPr>
      <t>KSE</t>
    </r>
    <r>
      <rPr>
        <sz val="10.5"/>
        <color theme="1"/>
        <rFont val="Times New Roman"/>
        <family val="1"/>
      </rPr>
      <t xml:space="preserve"> (</t>
    </r>
    <r>
      <rPr>
        <i/>
        <sz val="10.5"/>
        <color theme="1"/>
        <rFont val="Times New Roman"/>
        <family val="1"/>
      </rPr>
      <t>CN</t>
    </r>
    <r>
      <rPr>
        <sz val="10.5"/>
        <color theme="1"/>
        <rFont val="Times New Roman"/>
        <family val="1"/>
      </rPr>
      <t>=6)</t>
    </r>
  </si>
  <si>
    <t>532 T</t>
  </si>
  <si>
    <r>
      <rPr>
        <sz val="10.5"/>
        <color theme="1"/>
        <rFont val="Times New Roman"/>
        <family val="1"/>
      </rPr>
      <t>211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</si>
  <si>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553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</si>
  <si>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711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</si>
  <si>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110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</si>
  <si>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 xml:space="preserve">211 </t>
    </r>
    <r>
      <rPr>
        <sz val="10.5"/>
        <color theme="1"/>
        <rFont val="Times New Roman"/>
        <family val="1"/>
      </rPr>
      <t>KSE</t>
    </r>
    <r>
      <rPr>
        <sz val="10.5"/>
        <color theme="1"/>
        <rFont val="Times New Roman"/>
        <family val="1"/>
      </rPr>
      <t xml:space="preserve"> (</t>
    </r>
    <r>
      <rPr>
        <i/>
        <sz val="10.5"/>
        <color theme="1"/>
        <rFont val="Times New Roman"/>
        <family val="1"/>
      </rPr>
      <t>CN</t>
    </r>
    <r>
      <rPr>
        <sz val="10.5"/>
        <color theme="1"/>
        <rFont val="Times New Roman"/>
        <family val="1"/>
      </rPr>
      <t>=8)</t>
    </r>
  </si>
  <si>
    <r>
      <rPr>
        <sz val="10.5"/>
        <color theme="1"/>
        <rFont val="Times New Roman"/>
        <family val="1"/>
      </rPr>
      <t xml:space="preserve">100 </t>
    </r>
    <r>
      <rPr>
        <sz val="10.5"/>
        <color theme="1"/>
        <rFont val="Times New Roman"/>
        <family val="1"/>
      </rPr>
      <t xml:space="preserve">T </t>
    </r>
    <r>
      <rPr>
        <sz val="10.5"/>
        <color theme="1"/>
        <rFont val="Times New Roman"/>
        <family val="1"/>
      </rPr>
      <t>(hollow)</t>
    </r>
  </si>
  <si>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</si>
  <si>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 xml:space="preserve">111 </t>
    </r>
    <r>
      <rPr>
        <sz val="10.5"/>
        <color theme="1"/>
        <rFont val="Times New Roman"/>
        <family val="1"/>
      </rPr>
      <t xml:space="preserve">T 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Times New Roman"/>
        <family val="1"/>
      </rPr>
      <t>FCC-hollow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</si>
  <si>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</si>
  <si>
    <r>
      <rPr>
        <sz val="10.5"/>
        <color theme="1"/>
        <rFont val="Times New Roman"/>
        <family val="1"/>
      </rPr>
      <t xml:space="preserve">cavity </t>
    </r>
    <r>
      <rPr>
        <sz val="10.5"/>
        <color theme="1"/>
        <rFont val="Times New Roman"/>
        <family val="1"/>
      </rPr>
      <t>111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</si>
  <si>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13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</si>
  <si>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</si>
  <si>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</si>
  <si>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  <r>
      <rPr>
        <sz val="10.5"/>
        <color theme="1"/>
        <rFont val="Times New Roman"/>
        <family val="1"/>
      </rPr>
      <t xml:space="preserve"> (near corner)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</si>
  <si>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</si>
  <si>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</si>
  <si>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44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</si>
  <si>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</si>
  <si>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44 </t>
    </r>
    <r>
      <rPr>
        <sz val="10.5"/>
        <color theme="1"/>
        <rFont val="Times New Roman"/>
        <family val="1"/>
      </rPr>
      <t>site-5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</si>
  <si>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1AD@111 (near 111 </t>
    </r>
    <r>
      <rPr>
        <sz val="9.5"/>
        <color rgb="FF000000"/>
        <rFont val="Times New Roman"/>
        <family val="1"/>
      </rPr>
      <t>E</t>
    </r>
    <r>
      <rPr>
        <sz val="9.5"/>
        <color rgb="FF000000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</si>
  <si>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46 </t>
    </r>
    <r>
      <rPr>
        <sz val="10.5"/>
        <color theme="1"/>
        <rFont val="Times New Roman"/>
        <family val="1"/>
      </rPr>
      <t>site-4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</si>
  <si>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2AD@111 (near 111 </t>
    </r>
    <r>
      <rPr>
        <sz val="9.5"/>
        <color rgb="FF000000"/>
        <rFont val="Times New Roman"/>
        <family val="1"/>
      </rPr>
      <t>E</t>
    </r>
    <r>
      <rPr>
        <sz val="9.5"/>
        <color rgb="FF000000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</si>
  <si>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47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</si>
  <si>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1AD@100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</si>
  <si>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49 </t>
    </r>
    <r>
      <rPr>
        <sz val="10.5"/>
        <color theme="1"/>
        <rFont val="Times New Roman"/>
        <family val="1"/>
      </rPr>
      <t>site-5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</si>
  <si>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2AD@100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</si>
  <si>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49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</si>
  <si>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</si>
  <si>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</si>
  <si>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</si>
  <si>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</si>
  <si>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</si>
  <si>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</si>
  <si>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</si>
  <si>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 (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</si>
  <si>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</si>
  <si>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79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</si>
  <si>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</si>
  <si>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79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</si>
  <si>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586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</si>
  <si>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79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</si>
  <si>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</si>
  <si>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120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</si>
  <si>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</si>
  <si>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120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</si>
  <si>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facet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</si>
  <si>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</si>
  <si>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365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</si>
  <si>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6.5"/>
        <color rgb="FF000000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</si>
  <si>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365 </t>
    </r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</si>
  <si>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E</t>
    </r>
  </si>
  <si>
    <t>NP (~2 nm) corner</t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</si>
  <si>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</si>
  <si>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 (~2 nm)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</si>
  <si>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</si>
  <si>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i/>
        <sz val="12"/>
        <color theme="1"/>
        <rFont val="Times New Roman"/>
        <family val="1"/>
      </rPr>
      <t>s-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</si>
  <si>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corner</t>
    </r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</si>
  <si>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</si>
  <si>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E</t>
    </r>
  </si>
  <si>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</si>
  <si>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</si>
  <si>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</si>
  <si>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(c)</t>
    </r>
  </si>
  <si>
    <t>Element</t>
  </si>
  <si>
    <r>
      <rPr>
        <b/>
        <i/>
        <sz val="10.5"/>
        <color theme="1"/>
        <rFont val="Times New Roman"/>
        <family val="1"/>
      </rPr>
      <t>S</t>
    </r>
    <r>
      <rPr>
        <b/>
        <i/>
        <vertAlign val="subscript"/>
        <sz val="10.5"/>
        <color theme="1"/>
        <rFont val="Times New Roman"/>
        <family val="1"/>
      </rPr>
      <t>v</t>
    </r>
  </si>
  <si>
    <t>χ</t>
  </si>
  <si>
    <t>Species</t>
  </si>
  <si>
    <t>k</t>
  </si>
  <si>
    <t>ii</t>
  </si>
  <si>
    <t>iii</t>
  </si>
  <si>
    <t>iv</t>
  </si>
  <si>
    <t>v</t>
  </si>
  <si>
    <t>Predicted</t>
  </si>
  <si>
    <t>C</t>
  </si>
  <si>
    <t>——</t>
  </si>
  <si>
    <t>CH</t>
  </si>
  <si>
    <t>CO</t>
  </si>
  <si>
    <t>COH</t>
  </si>
  <si>
    <t>CHO</t>
  </si>
  <si>
    <t>CHOH</t>
  </si>
  <si>
    <t>COOH</t>
  </si>
  <si>
    <t>N</t>
  </si>
  <si>
    <t>NH</t>
  </si>
  <si>
    <t>O</t>
  </si>
  <si>
    <t>OH</t>
  </si>
  <si>
    <t>OOH</t>
  </si>
  <si>
    <r>
      <rPr>
        <sz val="10.5"/>
        <color theme="1"/>
        <rFont val="Times New Roman"/>
        <family val="1"/>
      </rPr>
      <t>OCH</t>
    </r>
    <r>
      <rPr>
        <vertAlign val="subscript"/>
        <sz val="10.5"/>
        <color theme="1"/>
        <rFont val="Times New Roman"/>
        <family val="1"/>
      </rPr>
      <t>3</t>
    </r>
  </si>
  <si>
    <t>i</t>
  </si>
  <si>
    <t>vi</t>
  </si>
  <si>
    <t>Top site</t>
  </si>
  <si>
    <t>Bridge site</t>
  </si>
  <si>
    <t>Fully relaxed</t>
  </si>
  <si>
    <r>
      <rPr>
        <sz val="12"/>
        <color theme="1"/>
        <rFont val="Times New Roman"/>
        <family val="1"/>
      </rPr>
      <t>CH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</si>
  <si>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CH</t>
    </r>
    <r>
      <rPr>
        <vertAlign val="subscript"/>
        <sz val="12"/>
        <color theme="1"/>
        <rFont val="Times New Roman"/>
        <family val="1"/>
      </rPr>
      <t>3</t>
    </r>
  </si>
  <si>
    <r>
      <rPr>
        <sz val="12"/>
        <color theme="1"/>
        <rFont val="Times New Roman"/>
        <family val="1"/>
      </rPr>
      <t>NH</t>
    </r>
    <r>
      <rPr>
        <vertAlign val="subscript"/>
        <sz val="12"/>
        <color theme="1"/>
        <rFont val="Times New Roman"/>
        <family val="1"/>
      </rPr>
      <t>2</t>
    </r>
  </si>
  <si>
    <t>F</t>
  </si>
  <si>
    <t>Cl</t>
  </si>
  <si>
    <t>P</t>
  </si>
  <si>
    <r>
      <rPr>
        <sz val="12"/>
        <color theme="1"/>
        <rFont val="Times New Roman"/>
        <family val="1"/>
      </rPr>
      <t>OCH</t>
    </r>
    <r>
      <rPr>
        <vertAlign val="subscript"/>
        <sz val="12"/>
        <color theme="1"/>
        <rFont val="Times New Roman"/>
        <family val="1"/>
      </rPr>
      <t>3</t>
    </r>
  </si>
  <si>
    <t>CO &amp; COOH</t>
  </si>
  <si>
    <t>CHO &amp; COH</t>
  </si>
  <si>
    <r>
      <rPr>
        <sz val="9"/>
        <color theme="1"/>
        <rFont val="Times New Roman"/>
        <family val="1"/>
      </rPr>
      <t xml:space="preserve">cavity </t>
    </r>
    <r>
      <rPr>
        <sz val="9"/>
        <color theme="1"/>
        <rFont val="Times New Roman"/>
        <family val="1"/>
      </rPr>
      <t>111</t>
    </r>
  </si>
  <si>
    <r>
      <rPr>
        <sz val="9"/>
        <color theme="1"/>
        <rFont val="Times New Roman"/>
        <family val="1"/>
      </rPr>
      <t>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</si>
  <si>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</si>
  <si>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110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</si>
  <si>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</si>
  <si>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100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</si>
  <si>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365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</si>
  <si>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211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</si>
  <si>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365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</si>
  <si>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rgb="FF000000"/>
        <rFont val="Times New Roman"/>
        <family val="1"/>
      </rPr>
      <t>211 KSE (</t>
    </r>
    <r>
      <rPr>
        <i/>
        <sz val="9"/>
        <color rgb="FF000000"/>
        <rFont val="Times New Roman"/>
        <family val="1"/>
      </rPr>
      <t>CN</t>
    </r>
    <r>
      <rPr>
        <sz val="9"/>
        <color rgb="FF000000"/>
        <rFont val="Times New Roman"/>
        <family val="1"/>
      </rPr>
      <t>=6)</t>
    </r>
  </si>
  <si>
    <r>
      <rPr>
        <sz val="9"/>
        <color theme="1"/>
        <rFont val="Times New Roman"/>
        <family val="1"/>
      </rPr>
      <t>711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</si>
  <si>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13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</si>
  <si>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NP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(~2 nm) corner</t>
    </r>
  </si>
  <si>
    <r>
      <rPr>
        <sz val="9"/>
        <color theme="1"/>
        <rFont val="Times New Roman"/>
        <family val="1"/>
      </rPr>
      <t>211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</si>
  <si>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</si>
  <si>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NP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(~2 nm)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</si>
  <si>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corner</t>
    </r>
  </si>
  <si>
    <r>
      <rPr>
        <i/>
        <sz val="9"/>
        <color theme="1"/>
        <rFont val="Times New Roman"/>
        <family val="1"/>
      </rPr>
      <t>s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</si>
  <si>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facet</t>
    </r>
  </si>
  <si>
    <r>
      <rPr>
        <i/>
        <sz val="9"/>
        <color theme="1"/>
        <rFont val="Times New Roman"/>
        <family val="1"/>
      </rPr>
      <t>p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</si>
  <si>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-NW 111</t>
    </r>
    <r>
      <rPr>
        <sz val="9"/>
        <color theme="1"/>
        <rFont val="Times New Roman"/>
        <family val="1"/>
      </rPr>
      <t xml:space="preserve"> E</t>
    </r>
  </si>
  <si>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</si>
  <si>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 xml:space="preserve">211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</si>
  <si>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</si>
  <si>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</si>
  <si>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</si>
  <si>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211 KSE (</t>
    </r>
    <r>
      <rPr>
        <i/>
        <sz val="9"/>
        <color theme="1"/>
        <rFont val="Times New Roman"/>
        <family val="1"/>
      </rPr>
      <t>CN</t>
    </r>
    <r>
      <rPr>
        <sz val="9"/>
        <color theme="1"/>
        <rFont val="Times New Roman"/>
        <family val="1"/>
      </rPr>
      <t>=8)</t>
    </r>
  </si>
  <si>
    <r>
      <rPr>
        <sz val="9"/>
        <color theme="1"/>
        <rFont val="Times New Roman"/>
        <family val="1"/>
      </rPr>
      <t xml:space="preserve">711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</si>
  <si>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</si>
  <si>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553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</si>
  <si>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533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</si>
  <si>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</si>
  <si>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100 E</t>
    </r>
  </si>
  <si>
    <r>
      <rPr>
        <sz val="9"/>
        <color theme="1"/>
        <rFont val="Times New Roman"/>
        <family val="1"/>
      </rPr>
      <t xml:space="preserve">111 </t>
    </r>
    <r>
      <rPr>
        <sz val="9"/>
        <color theme="1"/>
        <rFont val="Times New Roman"/>
        <family val="1"/>
      </rPr>
      <t>T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</si>
  <si>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100 T (c)</t>
    </r>
  </si>
  <si>
    <r>
      <rPr>
        <sz val="9"/>
        <color theme="1"/>
        <rFont val="Times New Roman"/>
        <family val="1"/>
      </rPr>
      <t>211 KSE (</t>
    </r>
    <r>
      <rPr>
        <i/>
        <sz val="9"/>
        <color theme="1"/>
        <rFont val="Times New Roman"/>
        <family val="1"/>
      </rPr>
      <t>CN</t>
    </r>
    <r>
      <rPr>
        <sz val="9"/>
        <color theme="1"/>
        <rFont val="Times New Roman"/>
        <family val="1"/>
      </rPr>
      <t>=6)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</si>
  <si>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111T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</si>
  <si>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1AD@111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</si>
  <si>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2AD@111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</si>
  <si>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1AD@100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</si>
  <si>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2AD@100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</si>
  <si>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</si>
  <si>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</si>
  <si>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38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</si>
  <si>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100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</si>
  <si>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38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</si>
  <si>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100 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</si>
  <si>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</si>
  <si>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T (m)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</si>
  <si>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 </t>
    </r>
    <r>
      <rPr>
        <sz val="9"/>
        <color theme="1"/>
        <rFont val="Times New Roman"/>
        <family val="1"/>
      </rPr>
      <t>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</si>
  <si>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</si>
  <si>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  <r>
      <rPr>
        <sz val="9"/>
        <color theme="1"/>
        <rFont val="Calibri"/>
        <family val="2"/>
      </rPr>
      <t>(</t>
    </r>
    <r>
      <rPr>
        <sz val="9"/>
        <color theme="1"/>
        <rFont val="Times New Roman"/>
        <family val="1"/>
      </rPr>
      <t>m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</si>
  <si>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586</t>
    </r>
    <r>
      <rPr>
        <sz val="9"/>
        <color theme="1"/>
        <rFont val="Times New Roman"/>
        <family val="1"/>
      </rPr>
      <t xml:space="preserve"> 111T (c)</t>
    </r>
  </si>
  <si>
    <t>λ</t>
  </si>
  <si>
    <t>Pd-X@Pd</t>
  </si>
  <si>
    <t>Pt-X@Pt</t>
  </si>
  <si>
    <r>
      <rPr>
        <b/>
        <sz val="12"/>
        <color rgb="FF00000A"/>
        <rFont val="Times New Roman"/>
        <family val="1"/>
      </rPr>
      <t>MO</t>
    </r>
    <r>
      <rPr>
        <b/>
        <vertAlign val="subscript"/>
        <sz val="12"/>
        <color rgb="FF00000A"/>
        <rFont val="Times New Roman"/>
        <family val="1"/>
      </rPr>
      <t>2</t>
    </r>
    <r>
      <rPr>
        <b/>
        <sz val="12"/>
        <color rgb="FF00000A"/>
        <rFont val="Times New Roman"/>
        <family val="1"/>
      </rPr>
      <t>(110)</t>
    </r>
  </si>
  <si>
    <r>
      <rPr>
        <b/>
        <sz val="12"/>
        <color rgb="FF00000A"/>
        <rFont val="Times New Roman"/>
        <family val="1"/>
      </rPr>
      <t>ABO</t>
    </r>
    <r>
      <rPr>
        <b/>
        <vertAlign val="subscript"/>
        <sz val="12"/>
        <color rgb="FF00000A"/>
        <rFont val="Times New Roman"/>
        <family val="1"/>
      </rPr>
      <t>3</t>
    </r>
    <r>
      <rPr>
        <b/>
        <sz val="12"/>
        <color rgb="FF00000A"/>
        <rFont val="Times New Roman"/>
        <family val="1"/>
      </rPr>
      <t>(100)</t>
    </r>
  </si>
  <si>
    <r>
      <rPr>
        <sz val="12"/>
        <color rgb="FF00000A"/>
        <rFont val="Times New Roman"/>
        <family val="1"/>
      </rPr>
      <t>GeO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</si>
  <si>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LaTiO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</si>
  <si>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IrO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</si>
  <si>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</si>
  <si>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NbO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</si>
  <si>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</si>
  <si>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PbO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</si>
  <si>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</si>
  <si>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PtO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</si>
  <si>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</si>
  <si>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RhO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</si>
  <si>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LaCoO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</si>
  <si>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RuO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</si>
  <si>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</si>
  <si>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SnO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</si>
  <si>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</si>
  <si>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WO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</si>
  <si>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YTiO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</si>
  <si>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</si>
  <si>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</si>
  <si>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</si>
  <si>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</si>
  <si>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</si>
  <si>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</si>
  <si>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</si>
  <si>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</si>
  <si>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</si>
  <si>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</si>
  <si>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SrCoO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</si>
  <si>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</si>
  <si>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</si>
  <si>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</si>
  <si>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</si>
  <si>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</si>
  <si>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BaNiO</t>
    </r>
    <r>
      <rPr>
        <vertAlign val="subscript"/>
        <sz val="12"/>
        <color rgb="FF00000A"/>
        <rFont val="Times New Roman"/>
        <family val="1"/>
      </rPr>
      <t>3</t>
    </r>
  </si>
  <si>
    <t>Adsorbates</t>
  </si>
  <si>
    <t>Substrates</t>
  </si>
  <si>
    <t>Predicted substrates</t>
  </si>
  <si>
    <t>NPs</t>
  </si>
  <si>
    <t>NSAs</t>
  </si>
  <si>
    <r>
      <rPr>
        <sz val="12"/>
        <color theme="1"/>
        <rFont val="Times New Roman"/>
        <family val="1"/>
      </rPr>
      <t>Au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 xml:space="preserve"> corner</t>
    </r>
  </si>
  <si>
    <t>Pd-La@Pd(100)</t>
  </si>
  <si>
    <r>
      <rPr>
        <sz val="12"/>
        <color theme="1"/>
        <rFont val="Times New Roman"/>
        <family val="1"/>
      </rPr>
      <t>Au</t>
    </r>
    <r>
      <rPr>
        <vertAlign val="subscript"/>
        <sz val="12"/>
        <color theme="1"/>
        <rFont val="Times New Roman"/>
        <family val="1"/>
      </rPr>
      <t>147</t>
    </r>
    <r>
      <rPr>
        <sz val="12"/>
        <color theme="1"/>
        <rFont val="Times New Roman"/>
        <family val="1"/>
      </rPr>
      <t xml:space="preserve"> kink</t>
    </r>
  </si>
  <si>
    <t>Pd-Ti@Pd(100)</t>
  </si>
  <si>
    <t>Pd-Sc@Pd(100)</t>
  </si>
  <si>
    <t>Pd-Y@Pd(100)</t>
  </si>
  <si>
    <r>
      <rPr>
        <sz val="12"/>
        <color theme="1"/>
        <rFont val="Times New Roman"/>
        <family val="1"/>
      </rPr>
      <t>Pd</t>
    </r>
    <r>
      <rPr>
        <vertAlign val="subscript"/>
        <sz val="12"/>
        <color theme="1"/>
        <rFont val="Times New Roman"/>
        <family val="1"/>
      </rPr>
      <t>201</t>
    </r>
    <r>
      <rPr>
        <sz val="12"/>
        <color theme="1"/>
        <rFont val="Times New Roman"/>
        <family val="1"/>
      </rPr>
      <t xml:space="preserve"> terrace (m)</t>
    </r>
  </si>
  <si>
    <t>Pt-Mn@Pt(111)</t>
  </si>
  <si>
    <r>
      <rPr>
        <sz val="12"/>
        <color theme="1"/>
        <rFont val="Times New Roman"/>
        <family val="1"/>
      </rPr>
      <t>Pd</t>
    </r>
    <r>
      <rPr>
        <vertAlign val="subscript"/>
        <sz val="12"/>
        <color theme="1"/>
        <rFont val="Times New Roman"/>
        <family val="1"/>
      </rPr>
      <t>181</t>
    </r>
    <r>
      <rPr>
        <sz val="12"/>
        <color theme="1"/>
        <rFont val="Times New Roman"/>
        <family val="1"/>
      </rPr>
      <t xml:space="preserve"> terrace (c)</t>
    </r>
  </si>
  <si>
    <t>Pt-Fe@Pt(111)</t>
  </si>
  <si>
    <t>Pt-Co@Pt(111)</t>
  </si>
  <si>
    <t>Pt-Mo@Pt(111)</t>
  </si>
  <si>
    <t>Pt-Rh@Pt(111)</t>
  </si>
  <si>
    <t>Pt-Pd@Pt(111)</t>
  </si>
  <si>
    <t>Pt-Ir@Pt(111)</t>
  </si>
  <si>
    <t>Reaction steps</t>
  </si>
  <si>
    <r>
      <rPr>
        <b/>
        <sz val="12"/>
        <color theme="1"/>
        <rFont val="Times New Roman"/>
        <family val="1"/>
      </rPr>
      <t xml:space="preserve">Prefactors of </t>
    </r>
    <r>
      <rPr>
        <b/>
        <i/>
        <sz val="12"/>
        <color theme="1"/>
        <rFont val="Times New Roman"/>
        <family val="1"/>
      </rPr>
      <t>ψ</t>
    </r>
  </si>
  <si>
    <r>
      <rPr>
        <b/>
        <sz val="12"/>
        <color theme="1"/>
        <rFont val="Times New Roman"/>
        <family val="1"/>
      </rPr>
      <t xml:space="preserve">Prefactors of </t>
    </r>
    <r>
      <rPr>
        <b/>
        <i/>
        <sz val="12"/>
        <color theme="1"/>
        <rFont val="Times New Roman"/>
        <family val="1"/>
      </rPr>
      <t>CN</t>
    </r>
  </si>
  <si>
    <t>Calculated</t>
  </si>
  <si>
    <t>CO→COH</t>
  </si>
  <si>
    <t>COH→C</t>
  </si>
  <si>
    <t>CO→CHO</t>
  </si>
  <si>
    <t>COOH→CO</t>
  </si>
  <si>
    <r>
      <rPr>
        <sz val="10"/>
        <color theme="1"/>
        <rFont val="Times New Roman"/>
        <family val="1"/>
      </rPr>
      <t>CH→CH</t>
    </r>
    <r>
      <rPr>
        <vertAlign val="subscript"/>
        <sz val="10"/>
        <color theme="1"/>
        <rFont val="Times New Roman"/>
        <family val="1"/>
      </rPr>
      <t>2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</si>
  <si>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 xml:space="preserve">adsorption </t>
    </r>
    <r>
      <rPr>
        <b/>
        <sz val="11"/>
        <color theme="1"/>
        <rFont val="Times New Roman"/>
        <family val="1"/>
      </rPr>
      <t>(A)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</si>
  <si>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(A)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</si>
  <si>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(B)</t>
    </r>
  </si>
  <si>
    <t>-</t>
  </si>
  <si>
    <t>A-B@A(100)</t>
  </si>
  <si>
    <t>A-B@A(111)</t>
  </si>
  <si>
    <t>Oxides</t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</si>
  <si>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adsorption</t>
    </r>
    <r>
      <rPr>
        <b/>
        <sz val="11"/>
        <color theme="1"/>
        <rFont val="Times New Roman"/>
        <family val="1"/>
      </rPr>
      <t xml:space="preserve"> (M)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</si>
  <si>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(O)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</si>
  <si>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2nd</t>
    </r>
    <r>
      <rPr>
        <b/>
        <sz val="11"/>
        <color theme="1"/>
        <rFont val="Times New Roman"/>
        <family val="1"/>
      </rPr>
      <t xml:space="preserve"> (M)</t>
    </r>
  </si>
  <si>
    <r>
      <rPr>
        <sz val="11"/>
        <color theme="1"/>
        <rFont val="Times New Roman"/>
        <family val="1"/>
      </rPr>
      <t>MO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(110)</t>
    </r>
  </si>
  <si>
    <t>Perovskite oxides</t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</si>
  <si>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adsorption</t>
    </r>
    <r>
      <rPr>
        <b/>
        <sz val="11"/>
        <color theme="1"/>
        <rFont val="Times New Roman"/>
        <family val="1"/>
      </rPr>
      <t xml:space="preserve"> (B)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</si>
  <si>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2nd</t>
    </r>
    <r>
      <rPr>
        <b/>
        <sz val="11"/>
        <color theme="1"/>
        <rFont val="Times New Roman"/>
        <family val="1"/>
      </rPr>
      <t xml:space="preserve"> (A)</t>
    </r>
  </si>
  <si>
    <r>
      <rPr>
        <sz val="12"/>
        <color theme="1"/>
        <rFont val="Times New Roman"/>
        <family val="1"/>
      </rPr>
      <t>ABO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(100)</t>
    </r>
  </si>
  <si>
    <t>Title</t>
  </si>
  <si>
    <t>Gas references</t>
  </si>
  <si>
    <r>
      <rPr>
        <sz val="12"/>
        <color rgb="FF00000A"/>
        <rFont val="Times New Roman"/>
        <family val="1"/>
      </rPr>
      <t>Trends in electrochemical CO</t>
    </r>
    <r>
      <rPr>
        <sz val="10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 xml:space="preserve"> reduction activity for open and close-packed metal surfaces</t>
    </r>
  </si>
  <si>
    <r>
      <rPr>
        <sz val="12"/>
        <color rgb="FF00000A"/>
        <rFont val="Times New Roman"/>
        <family val="1"/>
      </rPr>
      <t>CO,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O, H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</si>
  <si>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A theoretical evaluation of possible transition metal electro-catalysts for N</t>
    </r>
    <r>
      <rPr>
        <sz val="8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 xml:space="preserve"> reduction</t>
    </r>
  </si>
  <si>
    <r>
      <rPr>
        <sz val="12"/>
        <color rgb="FF00000A"/>
        <rFont val="Times New Roman"/>
        <family val="1"/>
      </rPr>
      <t>N</t>
    </r>
    <r>
      <rPr>
        <vertAlign val="subscript"/>
        <sz val="12"/>
        <color rgb="FF00000A"/>
        <rFont val="Times New Roman"/>
        <family val="1"/>
      </rPr>
      <t xml:space="preserve">2, </t>
    </r>
    <r>
      <rPr>
        <sz val="12"/>
        <color rgb="FF00000A"/>
        <rFont val="Times New Roman"/>
        <family val="1"/>
      </rPr>
      <t>H</t>
    </r>
    <r>
      <rPr>
        <vertAlign val="subscript"/>
        <sz val="12"/>
        <color rgb="FF00000A"/>
        <rFont val="Times New Roman"/>
        <family val="1"/>
      </rPr>
      <t>2</t>
    </r>
  </si>
  <si>
    <t>An electronic structure descriptor for oxygen reactivity at metal and metal oxide surfaces</t>
  </si>
  <si>
    <r>
      <rPr>
        <sz val="12"/>
        <color rgb="FF00000A"/>
        <rFont val="Times New Roman"/>
        <family val="1"/>
      </rPr>
      <t>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</si>
  <si>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Machine-learning-augmented chemisorption model for CO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 electroreduction catalyst screening</t>
    </r>
  </si>
  <si>
    <r>
      <rPr>
        <sz val="12"/>
        <color rgb="FF00000A"/>
        <rFont val="Times New Roman"/>
        <family val="1"/>
      </rPr>
      <t>CO,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</si>
  <si>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Electronic structure engineering in heterogeneous catalysis: identifying novel alloy catalysts based on rapid screening for materials with desired electronic properties</t>
  </si>
  <si>
    <t>CO, H2, H2O</t>
  </si>
  <si>
    <t>Predictive structure reactivity models for rapid screening of Pt-based multimetallic electrocatalysts for the oxygen reduction reaction</t>
  </si>
  <si>
    <t>Physical and chemical nature of the scaling relations between adsorption energies of atoms on metal surfaces</t>
  </si>
  <si>
    <t>Single atom</t>
  </si>
  <si>
    <r>
      <rPr>
        <sz val="12"/>
        <color theme="1"/>
        <rFont val="Times New Roman"/>
        <family val="1"/>
      </rPr>
      <t>Accounting for bifurcating pathways in the screening for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reduction catalysts</t>
    </r>
  </si>
  <si>
    <r>
      <rPr>
        <sz val="12"/>
        <color theme="1"/>
        <rFont val="Times New Roman"/>
        <family val="1"/>
      </rPr>
      <t>CO, 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</si>
  <si>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Understanding the effects of Au morphology on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electrocatalysis</t>
    </r>
  </si>
  <si>
    <r>
      <rPr>
        <sz val="12"/>
        <color theme="1"/>
        <rFont val="Times New Roman"/>
        <family val="1"/>
      </rPr>
      <t>Graphene,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</si>
  <si>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rPr>
        <sz val="12"/>
        <color theme="1"/>
        <rFont val="Times New Roman"/>
        <family val="1"/>
      </rPr>
      <t>Generalized surface coordination number as an activity descriptor for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reduction on Cu surfaces</t>
    </r>
  </si>
  <si>
    <r>
      <rPr>
        <sz val="12"/>
        <color theme="1"/>
        <rFont val="Times New Roman"/>
        <family val="1"/>
      </rPr>
      <t>Active sites of Au and Ag nanoparticle catalysts for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
electroreduction to CO</t>
    </r>
  </si>
  <si>
    <t>Bond-making and breaking between carbon, nitrogen, and oxygen in electrocatalysis</t>
  </si>
  <si>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H</t>
    </r>
    <r>
      <rPr>
        <vertAlign val="subscript"/>
        <sz val="12"/>
        <color theme="1"/>
        <rFont val="Times New Roman"/>
        <family val="1"/>
      </rPr>
      <t>2</t>
    </r>
  </si>
  <si>
    <t>Finding optimal surface sites on heterogeneous catalysts by counting nearest neighbors</t>
  </si>
  <si>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O, H</t>
    </r>
    <r>
      <rPr>
        <vertAlign val="subscript"/>
        <sz val="12"/>
        <color theme="1"/>
        <rFont val="Times New Roman"/>
        <family val="1"/>
      </rPr>
      <t>2</t>
    </r>
  </si>
  <si>
    <t>Introducing structural sensitivity into adsorption–energy scaling relations by means of coordination numbers</t>
  </si>
  <si>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OH, OOH, OCH</t>
    </r>
    <r>
      <rPr>
        <vertAlign val="subscript"/>
        <sz val="12"/>
        <color theme="1"/>
        <rFont val="Times New Roman"/>
        <family val="1"/>
      </rPr>
      <t>3</t>
    </r>
  </si>
  <si>
    <t>Understanding trends in electrochemical carbon dioxide reduction rates</t>
  </si>
  <si>
    <t>Origin of the overpotential for oxygen reduction at a 
fuel-cell cathode</t>
  </si>
  <si>
    <r>
      <rPr>
        <sz val="12"/>
        <color rgb="FF00000A"/>
        <rFont val="Times New Roman"/>
        <family val="1"/>
      </rPr>
      <t>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O, H</t>
    </r>
    <r>
      <rPr>
        <vertAlign val="subscript"/>
        <sz val="12"/>
        <color rgb="FF00000A"/>
        <rFont val="Times New Roman"/>
        <family val="1"/>
      </rPr>
      <t>2</t>
    </r>
  </si>
  <si>
    <t>Scaling relationships for adsorption energies on transition metal oxide, sulfide, and nitride surfaces</t>
  </si>
  <si>
    <r>
      <rPr>
        <sz val="12"/>
        <color rgb="FF00000A"/>
        <rFont val="Times New Roman"/>
        <family val="1"/>
      </rPr>
      <t>AH</t>
    </r>
    <r>
      <rPr>
        <sz val="9"/>
        <color rgb="FF00000A"/>
        <rFont val="Times New Roman"/>
        <family val="1"/>
      </rPr>
      <t>X</t>
    </r>
    <r>
      <rPr>
        <sz val="6"/>
        <color rgb="FF00000A"/>
        <rFont val="Times New Roman"/>
        <family val="1"/>
      </rPr>
      <t>MAX</t>
    </r>
    <r>
      <rPr>
        <sz val="12"/>
        <color rgb="FF00000A"/>
        <rFont val="Times New Roman"/>
        <family val="1"/>
      </rPr>
      <t>, H</t>
    </r>
    <r>
      <rPr>
        <sz val="8"/>
        <color rgb="FF00000A"/>
        <rFont val="Times New Roman"/>
        <family val="1"/>
      </rPr>
      <t>2</t>
    </r>
  </si>
  <si>
    <t>Using scaling relations to understand trends in the catalytic activity of transition metals</t>
  </si>
  <si>
    <t>Theoretical trends in particle size effects for the oxygen reduction reaction</t>
  </si>
  <si>
    <t>Electronic structure effects in transition metal surface chemistry</t>
  </si>
  <si>
    <r>
      <rPr>
        <sz val="12"/>
        <color rgb="FF00000A"/>
        <rFont val="Times New Roman"/>
        <family val="1"/>
      </rPr>
      <t>O</t>
    </r>
    <r>
      <rPr>
        <vertAlign val="subscript"/>
        <sz val="12"/>
        <color rgb="FF00000A"/>
        <rFont val="Times New Roman"/>
        <family val="1"/>
      </rPr>
      <t>2</t>
    </r>
  </si>
  <si>
    <t>Descriptors and thermodynamic limitations of electrocatalytic carbon dioxide reduction on rutile oxide surfaces</t>
  </si>
  <si>
    <r>
      <rPr>
        <sz val="12"/>
        <color rgb="FF00000A"/>
        <rFont val="Times New Roman"/>
        <family val="1"/>
      </rPr>
      <t>CO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</si>
  <si>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Tuning the selectivity and activity of Au catalysts for carbon dioxide electroreduction via grain boundary engineering: a DFT study</t>
  </si>
  <si>
    <r>
      <rPr>
        <sz val="12"/>
        <color rgb="FF00000A"/>
        <rFont val="Times New Roman"/>
        <family val="1"/>
      </rPr>
      <t>Graphene,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</si>
  <si>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Orbitalwise coordination number for predicting adsorption properties of metal nanocatalysts</t>
  </si>
  <si>
    <r>
      <rPr>
        <sz val="12"/>
        <color rgb="FF00000A"/>
        <rFont val="Times New Roman"/>
        <family val="1"/>
      </rPr>
      <t>CO, O</t>
    </r>
    <r>
      <rPr>
        <vertAlign val="subscript"/>
        <sz val="12"/>
        <color rgb="FF00000A"/>
        <rFont val="Times New Roman"/>
        <family val="1"/>
      </rPr>
      <t>2</t>
    </r>
  </si>
  <si>
    <t>Assessment of catalytic activities of gold nanoclusters with simple structure descriptors</t>
  </si>
  <si>
    <t>*Adsorbates</t>
  </si>
  <si>
    <t>Standard gas references</t>
  </si>
  <si>
    <r>
      <rPr>
        <sz val="12"/>
        <color theme="1"/>
        <rFont val="Times New Roman"/>
        <family val="1"/>
      </rPr>
      <t>C, CH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(x=0~3), CO, COH, CHO, COOH</t>
    </r>
  </si>
  <si>
    <r>
      <rPr>
        <sz val="12"/>
        <color theme="1"/>
        <rFont val="Times New Roman"/>
        <family val="1"/>
      </rPr>
      <t>CO,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O, 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</si>
  <si>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N, NHx (x=0~2), NNH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</si>
  <si>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1/2O</t>
    </r>
    <r>
      <rPr>
        <vertAlign val="subscript"/>
        <sz val="12"/>
        <color theme="1"/>
        <rFont val="Times New Roman"/>
        <family val="1"/>
      </rPr>
      <t>2</t>
    </r>
  </si>
  <si>
    <t>Fig. 3a</t>
    <phoneticPr fontId="82" type="noConversion"/>
  </si>
  <si>
    <t>Fig. 3b</t>
    <phoneticPr fontId="82" type="noConversion"/>
  </si>
  <si>
    <t>Fig. 3c</t>
    <phoneticPr fontId="82" type="noConversion"/>
  </si>
  <si>
    <t>Fig. 3d</t>
    <phoneticPr fontId="82" type="noConversion"/>
  </si>
  <si>
    <t>Fig. 3e</t>
    <phoneticPr fontId="82" type="noConversion"/>
  </si>
  <si>
    <t>Fig. 4a</t>
    <phoneticPr fontId="82" type="noConversion"/>
  </si>
  <si>
    <t>Fig. 4b</t>
    <phoneticPr fontId="82" type="noConversion"/>
  </si>
  <si>
    <t>Fig. 4c</t>
    <phoneticPr fontId="82" type="noConversion"/>
  </si>
  <si>
    <t>Fig. 4d</t>
    <phoneticPr fontId="82" type="noConversion"/>
  </si>
  <si>
    <t>Fig. 5a</t>
    <phoneticPr fontId="82" type="noConversion"/>
  </si>
  <si>
    <t>Fig. 5b</t>
    <phoneticPr fontId="82" type="noConversion"/>
  </si>
  <si>
    <t>Fig. 5c</t>
    <phoneticPr fontId="82" type="noConversion"/>
  </si>
  <si>
    <t>Fig. 6a</t>
    <phoneticPr fontId="82" type="noConversion"/>
  </si>
  <si>
    <t>Fig. 6b</t>
    <phoneticPr fontId="82" type="noConversion"/>
  </si>
  <si>
    <t>Fig. 6c</t>
    <phoneticPr fontId="82" type="noConversion"/>
  </si>
  <si>
    <t>Fig. 6d</t>
    <phoneticPr fontId="82" type="noConversion"/>
  </si>
  <si>
    <t>Fig. 7a</t>
    <phoneticPr fontId="82" type="noConversion"/>
  </si>
  <si>
    <t>Fig. 7b</t>
    <phoneticPr fontId="82" type="noConversion"/>
  </si>
  <si>
    <t>Fig. 7c</t>
    <phoneticPr fontId="82" type="noConversion"/>
  </si>
  <si>
    <t>Fig. 2a</t>
    <phoneticPr fontId="82" type="noConversion"/>
  </si>
  <si>
    <t>Fig. 3b-e</t>
    <phoneticPr fontId="82" type="noConversion"/>
  </si>
  <si>
    <r>
      <t>CH</t>
    </r>
    <r>
      <rPr>
        <vertAlign val="subscript"/>
        <sz val="10"/>
        <color theme="1"/>
        <rFont val="Times New Roman"/>
        <family val="1"/>
      </rPr>
      <t>2</t>
    </r>
  </si>
  <si>
    <r>
      <t>CH</t>
    </r>
    <r>
      <rPr>
        <vertAlign val="subscript"/>
        <sz val="10"/>
        <color theme="1"/>
        <rFont val="Times New Roman"/>
        <family val="1"/>
      </rPr>
      <t>3</t>
    </r>
  </si>
  <si>
    <r>
      <t>NH</t>
    </r>
    <r>
      <rPr>
        <vertAlign val="subscript"/>
        <sz val="10"/>
        <color theme="1"/>
        <rFont val="Times New Roman"/>
        <family val="1"/>
      </rPr>
      <t>2</t>
    </r>
  </si>
  <si>
    <r>
      <t>NNH</t>
    </r>
    <r>
      <rPr>
        <vertAlign val="subscript"/>
        <sz val="10"/>
        <color theme="1"/>
        <rFont val="Times New Roman"/>
        <family val="1"/>
      </rPr>
      <t>2</t>
    </r>
  </si>
  <si>
    <r>
      <t>OCH</t>
    </r>
    <r>
      <rPr>
        <vertAlign val="subscript"/>
        <sz val="12"/>
        <color theme="1"/>
        <rFont val="Times New Roman"/>
        <family val="1"/>
      </rPr>
      <t>3</t>
    </r>
  </si>
  <si>
    <r>
      <t>CH</t>
    </r>
    <r>
      <rPr>
        <vertAlign val="subscript"/>
        <sz val="10.5"/>
        <color theme="1"/>
        <rFont val="Times New Roman"/>
        <family val="1"/>
      </rPr>
      <t>2</t>
    </r>
  </si>
  <si>
    <r>
      <t>CH</t>
    </r>
    <r>
      <rPr>
        <vertAlign val="subscript"/>
        <sz val="10.5"/>
        <color theme="1"/>
        <rFont val="Times New Roman"/>
        <family val="1"/>
      </rPr>
      <t>3</t>
    </r>
  </si>
  <si>
    <r>
      <t>NH</t>
    </r>
    <r>
      <rPr>
        <vertAlign val="subscript"/>
        <sz val="10.5"/>
        <color theme="1"/>
        <rFont val="Times New Roman"/>
        <family val="1"/>
      </rPr>
      <t>2</t>
    </r>
  </si>
  <si>
    <r>
      <t>NNH</t>
    </r>
    <r>
      <rPr>
        <vertAlign val="subscript"/>
        <sz val="10.5"/>
        <color theme="1"/>
        <rFont val="Times New Roman"/>
        <family val="1"/>
      </rPr>
      <t>2</t>
    </r>
  </si>
  <si>
    <r>
      <t>OCH</t>
    </r>
    <r>
      <rPr>
        <vertAlign val="subscript"/>
        <sz val="10.5"/>
        <color theme="1"/>
        <rFont val="Times New Roman"/>
        <family val="1"/>
      </rPr>
      <t>3</t>
    </r>
  </si>
  <si>
    <t>i</t>
    <phoneticPr fontId="82" type="noConversion"/>
  </si>
  <si>
    <t>ii</t>
    <phoneticPr fontId="82" type="noConversion"/>
  </si>
  <si>
    <t>iii</t>
    <phoneticPr fontId="82" type="noConversion"/>
  </si>
  <si>
    <t>v</t>
    <phoneticPr fontId="82" type="noConversion"/>
  </si>
  <si>
    <t>iv</t>
    <phoneticPr fontId="82" type="noConversion"/>
  </si>
  <si>
    <t>(110)</t>
  </si>
  <si>
    <t>viii</t>
    <phoneticPr fontId="82" type="noConversion"/>
  </si>
  <si>
    <t>ix</t>
    <phoneticPr fontId="82" type="noConversion"/>
  </si>
  <si>
    <t>x</t>
    <phoneticPr fontId="82" type="noConversion"/>
  </si>
  <si>
    <t>vi</t>
    <phoneticPr fontId="82" type="noConversion"/>
  </si>
  <si>
    <t>vii</t>
    <phoneticPr fontId="82" type="noConversion"/>
  </si>
  <si>
    <t> v</t>
    <phoneticPr fontId="82" type="noConversion"/>
  </si>
  <si>
    <t>(100)</t>
    <phoneticPr fontId="82" type="noConversion"/>
  </si>
  <si>
    <t>CPS</t>
    <phoneticPr fontId="82" type="noConversion"/>
  </si>
  <si>
    <t>SS</t>
    <phoneticPr fontId="82" type="noConversion"/>
  </si>
  <si>
    <t>CPS</t>
    <phoneticPr fontId="82" type="noConversion"/>
  </si>
  <si>
    <t>psi</t>
  </si>
  <si>
    <t>my calc</t>
  </si>
  <si>
    <t>theta</t>
  </si>
  <si>
    <t>CN</t>
  </si>
  <si>
    <t>Xm</t>
  </si>
  <si>
    <t>x</t>
  </si>
  <si>
    <t>avg au theta</t>
  </si>
  <si>
    <t>x'm</t>
  </si>
  <si>
    <t>x'</t>
  </si>
  <si>
    <t>precalc</t>
  </si>
  <si>
    <t>alpha</t>
  </si>
  <si>
    <t>alpha'</t>
  </si>
  <si>
    <t>alpha all</t>
  </si>
  <si>
    <t>X</t>
  </si>
  <si>
    <t>mae</t>
  </si>
  <si>
    <t>my sq err</t>
  </si>
  <si>
    <t>their sq err</t>
  </si>
  <si>
    <t>metal</t>
  </si>
  <si>
    <t>facet</t>
  </si>
  <si>
    <t>cn</t>
  </si>
  <si>
    <t>xm</t>
  </si>
  <si>
    <t>theta au</t>
  </si>
  <si>
    <t>mycalc</t>
  </si>
  <si>
    <t>sq err gao</t>
  </si>
  <si>
    <t>sq err me</t>
  </si>
  <si>
    <t>ans</t>
  </si>
  <si>
    <t>val</t>
  </si>
  <si>
    <t>PtM111</t>
  </si>
  <si>
    <t>theta Au</t>
  </si>
  <si>
    <t>Fluorine</t>
  </si>
  <si>
    <t>my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</si>
</sst>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"/>
    <numFmt numFmtId="165" formatCode="0.00_ "/>
    <numFmt numFmtId="166" formatCode="#,##0.000_ "/>
  </numFmts>
  <fonts count="87">
    <font>
      <sz val="11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A"/>
      <name val="Times New Roman"/>
      <family val="1"/>
    </font>
    <font>
      <sz val="12"/>
      <color rgb="FF00000A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b/>
      <i/>
      <sz val="12"/>
      <color rgb="FF00000A"/>
      <name val="Times New Roman"/>
      <family val="1"/>
    </font>
    <font>
      <sz val="9"/>
      <color rgb="FF00000A"/>
      <name val="Times New Roman"/>
      <family val="1"/>
    </font>
    <font>
      <b/>
      <sz val="10.5"/>
      <color rgb="FF00000A"/>
      <name val="Times New Roman"/>
      <family val="1"/>
    </font>
    <font>
      <b/>
      <i/>
      <sz val="10.5"/>
      <color rgb="FF00000A"/>
      <name val="Times New Roman"/>
      <family val="1"/>
    </font>
    <font>
      <sz val="10.5"/>
      <color rgb="FF00000A"/>
      <name val="Times New Roman"/>
      <family val="1"/>
    </font>
    <font>
      <b/>
      <i/>
      <sz val="12"/>
      <color theme="1"/>
      <name val="Times New Roman"/>
      <family val="1"/>
    </font>
    <font>
      <b/>
      <sz val="10.5"/>
      <color theme="1"/>
      <name val="Times New Roman"/>
      <family val="1"/>
    </font>
    <font>
      <b/>
      <i/>
      <sz val="10.5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4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4"/>
      <name val="Times New Roman"/>
      <family val="1"/>
    </font>
    <font>
      <u/>
      <sz val="11"/>
      <color rgb="FF800080"/>
      <name val="Times New Roman"/>
      <family val="1"/>
    </font>
    <font>
      <sz val="11"/>
      <color rgb="FF000000"/>
      <name val="Noto Sans CJK SC Regular"/>
      <family val="1"/>
    </font>
    <font>
      <sz val="11"/>
      <color rgb="FF000000"/>
      <name val="宋体"/>
      <family val="3"/>
      <charset val="134"/>
    </font>
    <font>
      <i/>
      <sz val="11"/>
      <color theme="1"/>
      <name val="Symbol"/>
      <family val="1"/>
      <charset val="2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宋体"/>
      <family val="3"/>
      <charset val="134"/>
    </font>
    <font>
      <sz val="16"/>
      <color theme="3"/>
      <name val="Times New Roman"/>
      <family val="1"/>
    </font>
    <font>
      <i/>
      <sz val="9.9499999999999993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color rgb="FF000000"/>
      <name val="Noto Sans CJK SC Regular"/>
      <charset val="1"/>
    </font>
    <font>
      <sz val="9.9499999999999993"/>
      <color rgb="FF000000"/>
      <name val="Times New Roman"/>
      <family val="1"/>
    </font>
    <font>
      <sz val="12"/>
      <color rgb="FF000000"/>
      <name val="Times New Roman"/>
      <family val="1"/>
    </font>
    <font>
      <sz val="11.25"/>
      <color rgb="FF000000"/>
      <name val="Times New Roman"/>
      <family val="1"/>
    </font>
    <font>
      <sz val="11.5"/>
      <color rgb="FF000000"/>
      <name val="Times New Roman"/>
      <family val="1"/>
    </font>
    <font>
      <sz val="12"/>
      <name val="Noto Sans CJK SC Regular"/>
      <family val="1"/>
    </font>
    <font>
      <sz val="12"/>
      <color rgb="FF0070C0"/>
      <name val="微软雅黑"/>
      <family val="2"/>
      <charset val="134"/>
    </font>
    <font>
      <sz val="6"/>
      <color theme="1"/>
      <name val="Times New Roman"/>
      <family val="1"/>
    </font>
    <font>
      <sz val="9.85"/>
      <color rgb="FF000000"/>
      <name val="Times New Roman"/>
      <family val="1"/>
    </font>
    <font>
      <sz val="10"/>
      <color rgb="FF000000"/>
      <name val="Times New Roman"/>
      <family val="1"/>
    </font>
    <font>
      <sz val="14"/>
      <color theme="4"/>
      <name val="Times New Roman"/>
      <family val="1"/>
    </font>
    <font>
      <u/>
      <sz val="11"/>
      <color rgb="FF0000FF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i/>
      <sz val="11"/>
      <color rgb="FF7F7F7F"/>
      <name val="宋体"/>
      <family val="3"/>
      <charset val="134"/>
    </font>
    <font>
      <vertAlign val="subscript"/>
      <sz val="12"/>
      <color theme="1"/>
      <name val="Times New Roman"/>
      <family val="1"/>
    </font>
    <font>
      <sz val="10"/>
      <color rgb="FF00000A"/>
      <name val="Times New Roman"/>
      <family val="1"/>
    </font>
    <font>
      <vertAlign val="subscript"/>
      <sz val="12"/>
      <color rgb="FF00000A"/>
      <name val="Times New Roman"/>
      <family val="1"/>
    </font>
    <font>
      <sz val="8"/>
      <color rgb="FF00000A"/>
      <name val="Times New Roman"/>
      <family val="1"/>
    </font>
    <font>
      <sz val="8"/>
      <color theme="1"/>
      <name val="Times New Roman"/>
      <family val="1"/>
    </font>
    <font>
      <sz val="6"/>
      <color rgb="FF00000A"/>
      <name val="Times New Roman"/>
      <family val="1"/>
    </font>
    <font>
      <b/>
      <vertAlign val="sub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vertAlign val="subscript"/>
      <sz val="12"/>
      <color rgb="FF00000A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i/>
      <sz val="9"/>
      <color rgb="FF000000"/>
      <name val="Times New Roman"/>
      <family val="1"/>
    </font>
    <font>
      <sz val="9"/>
      <color theme="1"/>
      <name val="Calibri"/>
      <family val="2"/>
    </font>
    <font>
      <b/>
      <i/>
      <vertAlign val="subscript"/>
      <sz val="10.5"/>
      <color theme="1"/>
      <name val="Times New Roman"/>
      <family val="1"/>
    </font>
    <font>
      <vertAlign val="subscript"/>
      <sz val="6.5"/>
      <color rgb="FF000000"/>
      <name val="Times New Roman"/>
      <family val="1"/>
    </font>
    <font>
      <sz val="6.5"/>
      <color rgb="FF000000"/>
      <name val="Times New Roman"/>
      <family val="1"/>
    </font>
    <font>
      <sz val="9.5"/>
      <color rgb="FF000000"/>
      <name val="Times New Roman"/>
      <family val="1"/>
    </font>
    <font>
      <i/>
      <sz val="10.5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6.5"/>
      <color indexed="8"/>
      <name val="Times New Roman"/>
      <family val="1"/>
    </font>
    <font>
      <sz val="9.85"/>
      <color indexed="8"/>
      <name val="Times New Roman"/>
      <family val="1"/>
    </font>
    <font>
      <sz val="12"/>
      <name val="Noto Sans CJK SC Regular"/>
      <charset val="1"/>
    </font>
    <font>
      <vertAlign val="subscript"/>
      <sz val="11"/>
      <color rgb="FF000000"/>
      <name val="Times New Roman"/>
      <family val="1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9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7E7E7E"/>
      </bottom>
      <diagonal/>
    </border>
    <border>
      <left style="medium">
        <color auto="1"/>
      </left>
      <right style="medium">
        <color auto="1"/>
      </right>
      <top/>
      <bottom style="medium">
        <color rgb="FF7E7E7E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auto="1"/>
      </left>
      <right/>
      <top style="thick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81" fillId="0" borderId="0">
      <alignment vertical="center"/>
    </xf>
    <xf numFmtId="0" fontId="41" fillId="0" borderId="0">
      <alignment vertical="center"/>
    </xf>
    <xf numFmtId="0" fontId="32" fillId="0" borderId="0">
      <alignment vertical="center"/>
    </xf>
    <xf numFmtId="0" fontId="54" fillId="0" borderId="0" applyBorder="0" applyProtection="0">
      <alignment vertical="center"/>
    </xf>
    <xf numFmtId="0" fontId="81" fillId="0" borderId="0">
      <alignment vertical="center"/>
    </xf>
  </cellStyleXfs>
  <cellXfs count="35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justify" vertical="center" indent="2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49" fontId="3" fillId="0" borderId="0" xfId="0" applyNumberFormat="1" applyFont="1">
      <alignment vertical="center"/>
    </xf>
    <xf numFmtId="49" fontId="12" fillId="0" borderId="5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 indent="3"/>
    </xf>
    <xf numFmtId="0" fontId="0" fillId="0" borderId="2" xfId="0" applyBorder="1">
      <alignment vertical="center"/>
    </xf>
    <xf numFmtId="0" fontId="16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 wrapText="1"/>
    </xf>
    <xf numFmtId="165" fontId="3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5" fontId="26" fillId="0" borderId="0" xfId="3" applyNumberFormat="1" applyFont="1" applyFill="1" applyBorder="1" applyAlignment="1" applyProtection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165" fontId="30" fillId="0" borderId="0" xfId="1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>
      <alignment horizontal="center" vertical="center" wrapText="1"/>
    </xf>
    <xf numFmtId="165" fontId="39" fillId="0" borderId="0" xfId="0" applyNumberFormat="1" applyFont="1" applyAlignment="1">
      <alignment horizontal="center" vertical="center" wrapText="1"/>
    </xf>
    <xf numFmtId="165" fontId="25" fillId="0" borderId="0" xfId="4" applyNumberFormat="1" applyFont="1" applyAlignment="1">
      <alignment horizontal="center" vertical="center"/>
    </xf>
    <xf numFmtId="165" fontId="40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1" fillId="0" borderId="0" xfId="0" applyFont="1">
      <alignment vertical="center"/>
    </xf>
    <xf numFmtId="165" fontId="43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 wrapText="1"/>
    </xf>
    <xf numFmtId="49" fontId="4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3" fillId="0" borderId="0" xfId="5" applyNumberFormat="1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165" fontId="3" fillId="0" borderId="0" xfId="5" applyNumberFormat="1" applyFont="1" applyAlignment="1">
      <alignment horizontal="center" vertical="center"/>
    </xf>
    <xf numFmtId="165" fontId="35" fillId="0" borderId="0" xfId="5" applyNumberFormat="1" applyFont="1" applyAlignment="1">
      <alignment horizontal="center" vertical="center"/>
    </xf>
    <xf numFmtId="165" fontId="25" fillId="0" borderId="0" xfId="6" applyNumberFormat="1" applyFont="1" applyAlignment="1">
      <alignment horizontal="center" vertical="center"/>
    </xf>
    <xf numFmtId="165" fontId="27" fillId="0" borderId="0" xfId="6" applyNumberFormat="1" applyFont="1" applyAlignment="1">
      <alignment horizontal="center" vertical="center"/>
    </xf>
    <xf numFmtId="165" fontId="24" fillId="0" borderId="0" xfId="5" applyNumberFormat="1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 wrapText="1"/>
    </xf>
    <xf numFmtId="0" fontId="3" fillId="0" borderId="0" xfId="9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/>
    </xf>
    <xf numFmtId="165" fontId="35" fillId="0" borderId="0" xfId="9" applyNumberFormat="1" applyFont="1" applyAlignment="1">
      <alignment horizontal="center" vertical="center"/>
    </xf>
    <xf numFmtId="165" fontId="24" fillId="0" borderId="0" xfId="5" applyNumberFormat="1" applyFont="1" applyAlignment="1">
      <alignment horizontal="center" vertical="center" wrapText="1"/>
    </xf>
    <xf numFmtId="49" fontId="3" fillId="0" borderId="0" xfId="9" applyNumberFormat="1" applyFont="1" applyAlignment="1">
      <alignment horizontal="center" vertical="center"/>
    </xf>
    <xf numFmtId="165" fontId="24" fillId="0" borderId="0" xfId="9" applyNumberFormat="1" applyFont="1" applyAlignment="1">
      <alignment horizontal="center" vertical="center"/>
    </xf>
    <xf numFmtId="49" fontId="25" fillId="0" borderId="0" xfId="9" applyNumberFormat="1" applyFont="1" applyAlignment="1">
      <alignment horizontal="center" vertical="center"/>
    </xf>
    <xf numFmtId="0" fontId="46" fillId="0" borderId="0" xfId="0" applyFont="1">
      <alignment vertical="center"/>
    </xf>
    <xf numFmtId="165" fontId="47" fillId="0" borderId="0" xfId="0" applyNumberFormat="1" applyFont="1" applyAlignment="1">
      <alignment horizontal="center" vertical="center"/>
    </xf>
    <xf numFmtId="166" fontId="37" fillId="0" borderId="0" xfId="0" applyNumberFormat="1" applyFont="1">
      <alignment vertical="center"/>
    </xf>
    <xf numFmtId="0" fontId="37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 wrapText="1"/>
    </xf>
    <xf numFmtId="165" fontId="35" fillId="0" borderId="0" xfId="4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 wrapText="1"/>
    </xf>
    <xf numFmtId="165" fontId="48" fillId="0" borderId="0" xfId="0" applyNumberFormat="1" applyFont="1" applyAlignment="1">
      <alignment horizontal="center" vertical="center"/>
    </xf>
    <xf numFmtId="49" fontId="25" fillId="0" borderId="0" xfId="5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49" fontId="35" fillId="0" borderId="0" xfId="5" applyNumberFormat="1" applyFont="1" applyAlignment="1">
      <alignment horizontal="center" vertical="center"/>
    </xf>
    <xf numFmtId="165" fontId="25" fillId="0" borderId="0" xfId="5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49" fontId="3" fillId="0" borderId="0" xfId="5" applyNumberFormat="1" applyFont="1" applyAlignment="1">
      <alignment horizontal="center" vertical="center"/>
    </xf>
    <xf numFmtId="165" fontId="24" fillId="0" borderId="0" xfId="9" applyNumberFormat="1" applyFont="1" applyAlignment="1">
      <alignment horizontal="center" vertical="center" wrapText="1"/>
    </xf>
    <xf numFmtId="49" fontId="49" fillId="0" borderId="0" xfId="0" applyNumberFormat="1" applyFont="1" applyAlignment="1">
      <alignment horizontal="center" vertical="center"/>
    </xf>
    <xf numFmtId="165" fontId="35" fillId="0" borderId="0" xfId="5" applyNumberFormat="1" applyFont="1" applyAlignment="1">
      <alignment horizontal="center" vertical="center" wrapText="1"/>
    </xf>
    <xf numFmtId="49" fontId="50" fillId="0" borderId="0" xfId="0" applyNumberFormat="1" applyFont="1" applyAlignment="1">
      <alignment horizontal="center" vertical="center"/>
    </xf>
    <xf numFmtId="165" fontId="35" fillId="0" borderId="0" xfId="9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/>
    </xf>
    <xf numFmtId="49" fontId="35" fillId="0" borderId="0" xfId="9" applyNumberFormat="1" applyFont="1" applyAlignment="1">
      <alignment horizontal="center" vertical="center"/>
    </xf>
    <xf numFmtId="0" fontId="25" fillId="0" borderId="0" xfId="2" applyFont="1" applyAlignment="1">
      <alignment horizontal="center" vertical="center"/>
    </xf>
    <xf numFmtId="165" fontId="28" fillId="0" borderId="0" xfId="9" applyNumberFormat="1" applyFont="1" applyAlignment="1">
      <alignment horizontal="center" vertical="center"/>
    </xf>
    <xf numFmtId="49" fontId="24" fillId="0" borderId="0" xfId="5" applyNumberFormat="1" applyFont="1" applyAlignment="1">
      <alignment horizontal="center" vertical="center"/>
    </xf>
    <xf numFmtId="49" fontId="24" fillId="0" borderId="0" xfId="9" applyNumberFormat="1" applyFont="1" applyAlignment="1">
      <alignment horizontal="center" vertical="center"/>
    </xf>
    <xf numFmtId="0" fontId="3" fillId="0" borderId="0" xfId="5" applyFont="1" applyAlignment="1">
      <alignment horizontal="center" vertical="center" wrapText="1"/>
    </xf>
    <xf numFmtId="0" fontId="3" fillId="0" borderId="0" xfId="9" applyFont="1" applyAlignment="1">
      <alignment horizontal="center" vertical="center" wrapText="1"/>
    </xf>
    <xf numFmtId="165" fontId="36" fillId="0" borderId="0" xfId="0" applyNumberFormat="1" applyFont="1" applyAlignment="1">
      <alignment horizontal="center" vertical="center" wrapText="1"/>
    </xf>
    <xf numFmtId="165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/>
    </xf>
    <xf numFmtId="165" fontId="5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35" fillId="0" borderId="0" xfId="0" applyNumberFormat="1" applyFont="1" applyAlignment="1">
      <alignment horizontal="center" vertical="top" wrapText="1"/>
    </xf>
    <xf numFmtId="165" fontId="49" fillId="0" borderId="0" xfId="0" applyNumberFormat="1" applyFont="1" applyAlignment="1">
      <alignment horizontal="center" vertical="center"/>
    </xf>
    <xf numFmtId="49" fontId="52" fillId="0" borderId="0" xfId="1" applyNumberFormat="1" applyFill="1" applyBorder="1" applyAlignment="1">
      <alignment horizontal="center" vertical="center"/>
    </xf>
    <xf numFmtId="165" fontId="51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51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49" fontId="35" fillId="0" borderId="0" xfId="0" applyNumberFormat="1" applyFont="1">
      <alignment vertical="center"/>
    </xf>
    <xf numFmtId="0" fontId="3" fillId="0" borderId="4" xfId="0" applyFont="1" applyBorder="1" applyAlignment="1">
      <alignment horizontal="center" vertical="center" wrapText="1"/>
    </xf>
    <xf numFmtId="0" fontId="8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8" fillId="0" borderId="2" xfId="0" applyFont="1" applyBorder="1" applyAlignment="1">
      <alignment horizontal="justify" vertical="top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9" fillId="0" borderId="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7" fillId="0" borderId="22" xfId="0" applyFont="1" applyBorder="1" applyAlignment="1">
      <alignment vertical="top" wrapText="1"/>
    </xf>
    <xf numFmtId="0" fontId="9" fillId="0" borderId="22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85" fillId="0" borderId="0" xfId="0" applyFont="1">
      <alignment vertical="center"/>
    </xf>
    <xf numFmtId="0" fontId="0" fillId="0" borderId="3" xfId="0" applyBorder="1">
      <alignment vertical="center"/>
    </xf>
    <xf numFmtId="0" fontId="85" fillId="0" borderId="14" xfId="0" applyFont="1" applyBorder="1">
      <alignment vertical="center"/>
    </xf>
    <xf numFmtId="0" fontId="85" fillId="0" borderId="3" xfId="0" applyFont="1" applyBorder="1">
      <alignment vertical="center"/>
    </xf>
    <xf numFmtId="0" fontId="85" fillId="0" borderId="0" xfId="0" quotePrefix="1" applyFont="1">
      <alignment vertical="center"/>
    </xf>
    <xf numFmtId="0" fontId="0" fillId="2" borderId="0" xfId="0" applyFill="1">
      <alignment vertical="center"/>
    </xf>
    <xf numFmtId="0" fontId="85" fillId="2" borderId="3" xfId="0" applyFont="1" applyFill="1" applyBorder="1">
      <alignment vertical="center"/>
    </xf>
    <xf numFmtId="0" fontId="85" fillId="2" borderId="0" xfId="0" applyFont="1" applyFill="1">
      <alignment vertical="center"/>
    </xf>
    <xf numFmtId="0" fontId="85" fillId="2" borderId="0" xfId="0" quotePrefix="1" applyFont="1" applyFill="1">
      <alignment vertical="center"/>
    </xf>
    <xf numFmtId="49" fontId="85" fillId="0" borderId="0" xfId="0" quotePrefix="1" applyNumberFormat="1" applyFont="1">
      <alignment vertical="center"/>
    </xf>
    <xf numFmtId="49" fontId="0" fillId="0" borderId="0" xfId="0" applyNumberFormat="1">
      <alignment vertical="center"/>
    </xf>
    <xf numFmtId="165" fontId="25" fillId="0" borderId="0" xfId="0" applyNumberFormat="1" applyFont="1" applyAlignment="1">
      <alignment vertical="center" wrapText="1"/>
    </xf>
    <xf numFmtId="165" fontId="25" fillId="0" borderId="0" xfId="0" applyNumberFormat="1" applyFont="1">
      <alignment vertical="center"/>
    </xf>
    <xf numFmtId="165" fontId="42" fillId="0" borderId="0" xfId="0" applyNumberFormat="1" applyFont="1" applyAlignment="1">
      <alignment vertical="center" wrapText="1"/>
    </xf>
    <xf numFmtId="165" fontId="35" fillId="0" borderId="0" xfId="0" applyNumberFormat="1" applyFont="1" applyAlignment="1">
      <alignment vertical="center" wrapText="1"/>
    </xf>
    <xf numFmtId="165" fontId="35" fillId="0" borderId="0" xfId="0" applyNumberFormat="1" applyFont="1">
      <alignment vertical="center"/>
    </xf>
    <xf numFmtId="0" fontId="0" fillId="0" borderId="0" xfId="0" applyAlignment="1"/>
    <xf numFmtId="0" fontId="0" fillId="0" borderId="14" xfId="0" applyBorder="1">
      <alignment vertical="center"/>
    </xf>
    <xf numFmtId="0" fontId="0" fillId="2" borderId="3" xfId="0" applyFill="1" applyBorder="1">
      <alignment vertical="center"/>
    </xf>
    <xf numFmtId="165" fontId="25" fillId="2" borderId="0" xfId="0" applyNumberFormat="1" applyFont="1" applyFill="1" applyAlignment="1">
      <alignment vertical="center" wrapText="1"/>
    </xf>
    <xf numFmtId="165" fontId="3" fillId="2" borderId="0" xfId="0" applyNumberFormat="1" applyFont="1" applyFill="1" applyAlignment="1">
      <alignment horizontal="center" vertical="center"/>
    </xf>
    <xf numFmtId="165" fontId="25" fillId="2" borderId="0" xfId="4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165" fontId="25" fillId="2" borderId="0" xfId="0" applyNumberFormat="1" applyFont="1" applyFill="1" applyAlignment="1">
      <alignment horizontal="center" vertical="center"/>
    </xf>
    <xf numFmtId="49" fontId="35" fillId="2" borderId="0" xfId="0" applyNumberFormat="1" applyFont="1" applyFill="1" applyAlignment="1">
      <alignment horizontal="center" vertical="center"/>
    </xf>
    <xf numFmtId="165" fontId="35" fillId="2" borderId="0" xfId="5" applyNumberFormat="1" applyFont="1" applyFill="1" applyAlignment="1">
      <alignment horizontal="center" vertical="center"/>
    </xf>
    <xf numFmtId="165" fontId="35" fillId="2" borderId="0" xfId="9" applyNumberFormat="1" applyFont="1" applyFill="1" applyAlignment="1">
      <alignment horizontal="center" vertical="center"/>
    </xf>
    <xf numFmtId="165" fontId="24" fillId="2" borderId="0" xfId="5" applyNumberFormat="1" applyFont="1" applyFill="1" applyAlignment="1">
      <alignment horizontal="center" vertical="center"/>
    </xf>
    <xf numFmtId="49" fontId="25" fillId="2" borderId="0" xfId="5" applyNumberFormat="1" applyFont="1" applyFill="1" applyAlignment="1">
      <alignment horizontal="center" vertical="center"/>
    </xf>
    <xf numFmtId="165" fontId="25" fillId="2" borderId="0" xfId="5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23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5" fontId="23" fillId="0" borderId="0" xfId="5" applyNumberFormat="1" applyFont="1" applyAlignment="1">
      <alignment horizontal="center" vertical="center"/>
    </xf>
    <xf numFmtId="165" fontId="23" fillId="0" borderId="0" xfId="9" applyNumberFormat="1" applyFont="1" applyAlignment="1">
      <alignment horizontal="center" vertical="center"/>
    </xf>
    <xf numFmtId="165" fontId="39" fillId="0" borderId="0" xfId="0" applyNumberFormat="1" applyFont="1" applyAlignment="1">
      <alignment horizontal="center" vertical="center" wrapText="1"/>
    </xf>
    <xf numFmtId="165" fontId="40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 wrapText="1"/>
    </xf>
    <xf numFmtId="165" fontId="3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23" fillId="0" borderId="0" xfId="0" applyNumberFormat="1" applyFont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/>
    </xf>
    <xf numFmtId="0" fontId="52" fillId="0" borderId="0" xfId="1" applyFill="1">
      <alignment vertical="center"/>
    </xf>
    <xf numFmtId="0" fontId="0" fillId="0" borderId="0" xfId="0">
      <alignment vertical="center"/>
    </xf>
    <xf numFmtId="165" fontId="39" fillId="0" borderId="0" xfId="5" applyNumberFormat="1" applyFont="1" applyAlignment="1">
      <alignment horizontal="center" vertical="center" wrapText="1"/>
    </xf>
    <xf numFmtId="165" fontId="23" fillId="0" borderId="0" xfId="5" applyNumberFormat="1" applyFont="1" applyAlignment="1">
      <alignment horizontal="center" vertical="center" wrapText="1"/>
    </xf>
    <xf numFmtId="165" fontId="40" fillId="0" borderId="0" xfId="5" applyNumberFormat="1" applyFont="1" applyAlignment="1">
      <alignment horizontal="center" vertical="center" wrapText="1"/>
    </xf>
    <xf numFmtId="165" fontId="25" fillId="0" borderId="0" xfId="5" applyNumberFormat="1" applyFont="1" applyAlignment="1">
      <alignment horizontal="center" vertical="center" wrapText="1"/>
    </xf>
    <xf numFmtId="165" fontId="3" fillId="0" borderId="0" xfId="5" applyNumberFormat="1" applyFont="1" applyAlignment="1">
      <alignment horizontal="center" vertical="center" wrapText="1"/>
    </xf>
    <xf numFmtId="165" fontId="35" fillId="0" borderId="0" xfId="5" applyNumberFormat="1" applyFont="1" applyAlignment="1">
      <alignment horizontal="center" vertical="center" wrapText="1"/>
    </xf>
    <xf numFmtId="165" fontId="42" fillId="0" borderId="0" xfId="5" applyNumberFormat="1" applyFont="1" applyAlignment="1">
      <alignment horizontal="center" vertical="center" wrapText="1"/>
    </xf>
    <xf numFmtId="165" fontId="39" fillId="0" borderId="0" xfId="9" applyNumberFormat="1" applyFont="1" applyAlignment="1">
      <alignment horizontal="center" vertical="center" wrapText="1"/>
    </xf>
    <xf numFmtId="165" fontId="23" fillId="0" borderId="0" xfId="9" applyNumberFormat="1" applyFont="1" applyAlignment="1">
      <alignment horizontal="center" vertical="center" wrapText="1"/>
    </xf>
    <xf numFmtId="165" fontId="40" fillId="0" borderId="0" xfId="9" applyNumberFormat="1" applyFont="1" applyAlignment="1">
      <alignment horizontal="center" vertical="center" wrapText="1"/>
    </xf>
    <xf numFmtId="165" fontId="36" fillId="0" borderId="0" xfId="9" applyNumberFormat="1" applyFont="1" applyAlignment="1">
      <alignment horizontal="center" vertical="center" wrapText="1"/>
    </xf>
    <xf numFmtId="165" fontId="35" fillId="0" borderId="0" xfId="9" applyNumberFormat="1" applyFont="1" applyAlignment="1">
      <alignment horizontal="center" vertical="center" wrapText="1"/>
    </xf>
    <xf numFmtId="165" fontId="25" fillId="0" borderId="0" xfId="9" applyNumberFormat="1" applyFont="1" applyAlignment="1">
      <alignment horizontal="center" vertical="center" wrapText="1"/>
    </xf>
    <xf numFmtId="165" fontId="24" fillId="0" borderId="0" xfId="9" applyNumberFormat="1" applyFont="1" applyAlignment="1">
      <alignment horizontal="center" vertical="center" wrapText="1"/>
    </xf>
    <xf numFmtId="165" fontId="24" fillId="0" borderId="0" xfId="5" applyNumberFormat="1" applyFont="1" applyAlignment="1">
      <alignment horizontal="center" vertical="center" wrapText="1"/>
    </xf>
    <xf numFmtId="165" fontId="3" fillId="0" borderId="0" xfId="5" applyNumberFormat="1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 wrapText="1"/>
    </xf>
    <xf numFmtId="165" fontId="31" fillId="0" borderId="0" xfId="1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83" fillId="0" borderId="20" xfId="0" applyFont="1" applyBorder="1" applyAlignment="1">
      <alignment horizontal="center" vertical="top" wrapText="1"/>
    </xf>
    <xf numFmtId="0" fontId="83" fillId="0" borderId="3" xfId="0" applyFont="1" applyBorder="1" applyAlignment="1">
      <alignment horizontal="center" vertical="top" wrapText="1"/>
    </xf>
    <xf numFmtId="0" fontId="83" fillId="0" borderId="5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65" fontId="40" fillId="0" borderId="0" xfId="0" applyNumberFormat="1" applyFont="1" applyAlignment="1">
      <alignment vertical="center" wrapText="1"/>
    </xf>
    <xf numFmtId="0" fontId="0" fillId="2" borderId="0" xfId="0" applyFill="1" applyAlignment="1"/>
  </cellXfs>
  <cellStyles count="10">
    <cellStyle name="Explanatory Text" xfId="3" builtinId="53"/>
    <cellStyle name="Hyperlink" xfId="1" builtinId="8"/>
    <cellStyle name="Normal" xfId="0" builtinId="0"/>
    <cellStyle name="常规 2" xfId="4" xr:uid="{00000000-0005-0000-0000-000001000000}"/>
    <cellStyle name="常规 3" xfId="5" xr:uid="{00000000-0005-0000-0000-000002000000}"/>
    <cellStyle name="常规 4" xfId="6" xr:uid="{00000000-0005-0000-0000-000003000000}"/>
    <cellStyle name="常规 4 2" xfId="7" xr:uid="{00000000-0005-0000-0000-000004000000}"/>
    <cellStyle name="常规 5" xfId="9" xr:uid="{00000000-0005-0000-0000-000005000000}"/>
    <cellStyle name="常规 6" xfId="2" xr:uid="{00000000-0005-0000-0000-000006000000}"/>
    <cellStyle name="解释性文本 2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</xdr:row>
      <xdr:rowOff>0</xdr:rowOff>
    </xdr:from>
    <xdr:to>
      <xdr:col>3</xdr:col>
      <xdr:colOff>219710</xdr:colOff>
      <xdr:row>21</xdr:row>
      <xdr:rowOff>181610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4238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219710</xdr:colOff>
      <xdr:row>15</xdr:row>
      <xdr:rowOff>181610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30384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219710</xdr:colOff>
      <xdr:row>15</xdr:row>
      <xdr:rowOff>181610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30384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219710</xdr:colOff>
      <xdr:row>21</xdr:row>
      <xdr:rowOff>181610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4238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219710</xdr:colOff>
      <xdr:row>42</xdr:row>
      <xdr:rowOff>181610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84677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219710</xdr:colOff>
      <xdr:row>42</xdr:row>
      <xdr:rowOff>181610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84677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219710</xdr:colOff>
      <xdr:row>48</xdr:row>
      <xdr:rowOff>181610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97059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219710</xdr:colOff>
      <xdr:row>48</xdr:row>
      <xdr:rowOff>181610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97059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219710</xdr:colOff>
      <xdr:row>54</xdr:row>
      <xdr:rowOff>181610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09061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219710</xdr:colOff>
      <xdr:row>54</xdr:row>
      <xdr:rowOff>181610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09061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172085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27063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172085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27063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219710</xdr:colOff>
      <xdr:row>39</xdr:row>
      <xdr:rowOff>172085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05454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219710</xdr:colOff>
      <xdr:row>39</xdr:row>
      <xdr:rowOff>172085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05454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219710</xdr:colOff>
      <xdr:row>52</xdr:row>
      <xdr:rowOff>172085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31838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219710</xdr:colOff>
      <xdr:row>52</xdr:row>
      <xdr:rowOff>172085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31838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219710</xdr:colOff>
      <xdr:row>65</xdr:row>
      <xdr:rowOff>172085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58222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219710</xdr:colOff>
      <xdr:row>65</xdr:row>
      <xdr:rowOff>172085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58222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219710</xdr:colOff>
      <xdr:row>75</xdr:row>
      <xdr:rowOff>172085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7860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219710</xdr:colOff>
      <xdr:row>75</xdr:row>
      <xdr:rowOff>172085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7860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219710</xdr:colOff>
      <xdr:row>6</xdr:row>
      <xdr:rowOff>181610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200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219710</xdr:colOff>
      <xdr:row>6</xdr:row>
      <xdr:rowOff>181610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200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219710</xdr:colOff>
      <xdr:row>12</xdr:row>
      <xdr:rowOff>181610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3907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219710</xdr:colOff>
      <xdr:row>12</xdr:row>
      <xdr:rowOff>181610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3907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219710</xdr:colOff>
      <xdr:row>44</xdr:row>
      <xdr:rowOff>181610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85439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219710</xdr:colOff>
      <xdr:row>44</xdr:row>
      <xdr:rowOff>181610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85439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219710</xdr:colOff>
      <xdr:row>70</xdr:row>
      <xdr:rowOff>181610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35636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219710</xdr:colOff>
      <xdr:row>70</xdr:row>
      <xdr:rowOff>181610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35636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219710</xdr:colOff>
      <xdr:row>76</xdr:row>
      <xdr:rowOff>181610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47637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219710</xdr:colOff>
      <xdr:row>76</xdr:row>
      <xdr:rowOff>181610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47637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219710</xdr:colOff>
      <xdr:row>81</xdr:row>
      <xdr:rowOff>181610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57638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219710</xdr:colOff>
      <xdr:row>81</xdr:row>
      <xdr:rowOff>181610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57638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219710</xdr:colOff>
      <xdr:row>92</xdr:row>
      <xdr:rowOff>181610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7964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219710</xdr:colOff>
      <xdr:row>92</xdr:row>
      <xdr:rowOff>181610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7964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219710</xdr:colOff>
      <xdr:row>113</xdr:row>
      <xdr:rowOff>181610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21646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219710</xdr:colOff>
      <xdr:row>113</xdr:row>
      <xdr:rowOff>181610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21646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</xdr:colOff>
      <xdr:row>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390650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219075</xdr:colOff>
      <xdr:row>0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1390650" y="0"/>
          <a:ext cx="219075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</xdr:colOff>
      <xdr:row>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743075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1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4619625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219075</xdr:colOff>
      <xdr:row>1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1743075" y="0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219075</xdr:colOff>
      <xdr:row>1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4619625" y="0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topher Blais" id="{AAFB8328-8839-324A-9D0B-C31DA82C9B7F}" userId="S::blais.ch@northeastern.edu::3736b16b-56c9-4193-a3f6-2ef72aae7570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M59" dT="2024-08-06T22:27:35.12" personId="{AAFB8328-8839-324A-9D0B-C31DA82C9B7F}" id="{E6832D9B-4DEB-C74D-9435-217720966FF3}">
    <text>Was not here, I added from Abild Pedersen paper</text>
  </threadedComment>
  <threadedComment ref="CR110" dT="2024-08-06T22:27:35.12" personId="{AAFB8328-8839-324A-9D0B-C31DA82C9B7F}" id="{4851D344-8542-1B45-8EE1-CAD84ED0B39D}">
    <text>Was not here, I added from Abild Pedersen paper</text>
  </threadedComment>
</ThreadedComment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Pt-X@Pt" TargetMode="External"/><Relationship Id="rId1" Type="http://schemas.openxmlformats.org/officeDocument/2006/relationships/hyperlink" Target="mailto:Pd-X@Pd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Pd-X@Pd" TargetMode="External"/><Relationship Id="rId2" Type="http://schemas.openxmlformats.org/officeDocument/2006/relationships/hyperlink" Target="mailto:Pd-X@Pd" TargetMode="External"/><Relationship Id="rId1" Type="http://schemas.openxmlformats.org/officeDocument/2006/relationships/hyperlink" Target="mailto:Pd-X@Pd" TargetMode="External"/><Relationship Id="rId4" Type="http://schemas.openxmlformats.org/officeDocument/2006/relationships/hyperlink" Target="mailto:Pd-X@Pd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-B@A(111)" TargetMode="External"/><Relationship Id="rId1" Type="http://schemas.openxmlformats.org/officeDocument/2006/relationships/hyperlink" Target="mailto:A-B@A(100)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Pt-M@111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"/>
  <sheetViews>
    <sheetView zoomScale="90" zoomScaleNormal="90" workbookViewId="0">
      <selection activeCell="G24" sqref="G24"/>
    </sheetView>
  </sheetViews>
  <sheetFormatPr baseColWidth="10" defaultColWidth="9" defaultRowHeight="15"/>
  <cols>
    <col min="1" max="1" width="9" style="106"/>
    <col min="2" max="2" width="9" style="131"/>
    <col min="3" max="3" width="9.6640625" style="106" customWidth="1"/>
    <col min="4" max="10" width="9.33203125" style="106"/>
    <col min="11" max="16384" width="9" style="106"/>
  </cols>
  <sheetData>
    <row r="1" spans="1:9" ht="18">
      <c r="A1" s="198" t="s">
        <v>0</v>
      </c>
      <c r="B1" s="24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6</v>
      </c>
      <c r="I1" s="111" t="s">
        <v>7</v>
      </c>
    </row>
    <row r="2" spans="1:9">
      <c r="B2" s="259" t="s">
        <v>8</v>
      </c>
      <c r="C2" s="99" t="s">
        <v>9</v>
      </c>
      <c r="D2" s="99">
        <v>52.356020000000001</v>
      </c>
      <c r="E2" s="99">
        <v>-0.52971000000000001</v>
      </c>
      <c r="F2" s="99">
        <v>-1.47722</v>
      </c>
      <c r="G2" s="99">
        <v>-1.53233</v>
      </c>
      <c r="H2" s="99">
        <v>-2.1097999999999999</v>
      </c>
      <c r="I2" s="99">
        <v>-1.6374</v>
      </c>
    </row>
    <row r="3" spans="1:9">
      <c r="B3" s="259"/>
      <c r="C3" s="99" t="s">
        <v>10</v>
      </c>
      <c r="D3" s="99">
        <v>63.68421</v>
      </c>
      <c r="E3" s="99">
        <v>1.5321</v>
      </c>
      <c r="F3" s="99">
        <v>5.6809999999999999E-2</v>
      </c>
      <c r="G3" s="99">
        <v>-0.59411000000000003</v>
      </c>
      <c r="H3" s="99">
        <v>-1.6302099999999999</v>
      </c>
      <c r="I3" s="99">
        <v>-0.54112000000000005</v>
      </c>
    </row>
    <row r="4" spans="1:9">
      <c r="B4" s="259"/>
      <c r="C4" s="99" t="s">
        <v>11</v>
      </c>
      <c r="D4" s="99">
        <v>35.526319999999998</v>
      </c>
      <c r="E4" s="99">
        <v>-1.2333700000000001</v>
      </c>
      <c r="F4" s="99">
        <v>-1.97376</v>
      </c>
      <c r="G4" s="99">
        <v>-1.7950299999999999</v>
      </c>
      <c r="H4" s="99">
        <v>-2.1225100000000001</v>
      </c>
      <c r="I4" s="99">
        <v>-1.74536</v>
      </c>
    </row>
    <row r="5" spans="1:9">
      <c r="B5" s="259"/>
      <c r="C5" s="99" t="s">
        <v>12</v>
      </c>
      <c r="D5" s="99">
        <v>45.454549999999998</v>
      </c>
      <c r="E5" s="99">
        <v>-0.48851</v>
      </c>
      <c r="F5" s="99">
        <v>-1.3561099999999999</v>
      </c>
      <c r="G5" s="99">
        <v>-1.3620099999999999</v>
      </c>
      <c r="H5" s="99">
        <v>-2.0335899999999998</v>
      </c>
      <c r="I5" s="99">
        <v>-1.76085</v>
      </c>
    </row>
    <row r="6" spans="1:9">
      <c r="B6" s="259"/>
      <c r="C6" s="99" t="s">
        <v>13</v>
      </c>
      <c r="D6" s="99">
        <v>87.097710000000006</v>
      </c>
      <c r="E6" s="99">
        <v>2.7</v>
      </c>
      <c r="F6" s="99">
        <v>1.1548400000000001</v>
      </c>
      <c r="G6" s="99">
        <v>0.15647</v>
      </c>
      <c r="H6" s="99">
        <v>-1.3404199999999999</v>
      </c>
      <c r="I6" s="99">
        <v>-5.1599999999999997E-3</v>
      </c>
    </row>
    <row r="7" spans="1:9">
      <c r="B7" s="259"/>
      <c r="C7" s="99" t="s">
        <v>14</v>
      </c>
      <c r="D7" s="99">
        <v>43.859650000000002</v>
      </c>
      <c r="E7" s="99">
        <v>-0.77410000000000001</v>
      </c>
      <c r="F7" s="99">
        <v>-1.82439</v>
      </c>
      <c r="G7" s="99">
        <v>-1.6593500000000001</v>
      </c>
      <c r="H7" s="99">
        <v>-2.3138000000000001</v>
      </c>
      <c r="I7" s="99">
        <v>-1.53945</v>
      </c>
    </row>
    <row r="8" spans="1:9">
      <c r="B8" s="259"/>
      <c r="C8" s="99" t="s">
        <v>15</v>
      </c>
      <c r="D8" s="99">
        <v>75.922150000000002</v>
      </c>
      <c r="E8" s="99">
        <v>1.8258700000000001</v>
      </c>
      <c r="F8" s="99">
        <v>0.43626999999999999</v>
      </c>
      <c r="G8" s="99">
        <v>-0.23326</v>
      </c>
      <c r="H8" s="99">
        <v>-1.6002099999999999</v>
      </c>
      <c r="I8" s="99">
        <v>-4.4659999999999998E-2</v>
      </c>
    </row>
    <row r="9" spans="1:9">
      <c r="B9" s="24"/>
      <c r="C9" s="99"/>
      <c r="D9" s="111" t="s">
        <v>2</v>
      </c>
      <c r="E9" s="111" t="s">
        <v>7</v>
      </c>
      <c r="F9" s="99"/>
      <c r="G9" s="99"/>
      <c r="H9" s="99"/>
      <c r="I9" s="99"/>
    </row>
    <row r="10" spans="1:9">
      <c r="B10" s="260" t="s">
        <v>16</v>
      </c>
      <c r="C10" s="99" t="s">
        <v>17</v>
      </c>
      <c r="D10" s="99">
        <v>6.6176500000000003</v>
      </c>
      <c r="E10" s="99">
        <v>-3.81</v>
      </c>
      <c r="F10" s="99"/>
      <c r="G10" s="99"/>
      <c r="H10" s="99"/>
      <c r="I10" s="99"/>
    </row>
    <row r="11" spans="1:9">
      <c r="B11" s="260"/>
      <c r="C11" s="99" t="s">
        <v>18</v>
      </c>
      <c r="D11" s="99">
        <v>10.389609999999999</v>
      </c>
      <c r="E11" s="99">
        <v>-3.6</v>
      </c>
      <c r="F11" s="99"/>
      <c r="G11" s="99"/>
      <c r="H11" s="99"/>
      <c r="I11" s="99"/>
    </row>
    <row r="12" spans="1:9">
      <c r="B12" s="260"/>
      <c r="C12" s="99" t="s">
        <v>19</v>
      </c>
      <c r="D12" s="99">
        <v>15.33742</v>
      </c>
      <c r="E12" s="99">
        <v>-3.35</v>
      </c>
      <c r="F12" s="99"/>
      <c r="G12" s="99"/>
      <c r="H12" s="99"/>
      <c r="I12" s="99"/>
    </row>
    <row r="13" spans="1:9">
      <c r="B13" s="260"/>
      <c r="C13" s="99" t="s">
        <v>20</v>
      </c>
      <c r="D13" s="99">
        <v>21.68675</v>
      </c>
      <c r="E13" s="99">
        <v>-2.57</v>
      </c>
      <c r="F13" s="99"/>
      <c r="G13" s="99"/>
      <c r="H13" s="99"/>
      <c r="I13" s="99"/>
    </row>
    <row r="14" spans="1:9">
      <c r="B14" s="260"/>
      <c r="C14" s="99" t="s">
        <v>21</v>
      </c>
      <c r="D14" s="99">
        <v>31.6129</v>
      </c>
      <c r="E14" s="99">
        <v>-2.2400000000000002</v>
      </c>
      <c r="F14" s="99"/>
      <c r="G14" s="99"/>
      <c r="H14" s="99"/>
      <c r="I14" s="99"/>
    </row>
    <row r="15" spans="1:9">
      <c r="B15" s="260"/>
      <c r="C15" s="99" t="s">
        <v>22</v>
      </c>
      <c r="D15" s="99">
        <v>43.08511</v>
      </c>
      <c r="E15" s="99">
        <v>-2.0699999999999998</v>
      </c>
      <c r="F15" s="99"/>
      <c r="G15" s="99"/>
      <c r="H15" s="99"/>
      <c r="I15" s="99"/>
    </row>
    <row r="16" spans="1:9">
      <c r="B16" s="260"/>
      <c r="C16" s="99" t="s">
        <v>9</v>
      </c>
      <c r="D16" s="99">
        <v>52.356020000000001</v>
      </c>
      <c r="E16" s="99">
        <v>-2.2400000000000002</v>
      </c>
      <c r="F16" s="99"/>
      <c r="G16" s="99"/>
      <c r="H16" s="99"/>
      <c r="I16" s="99"/>
    </row>
    <row r="17" spans="1:12">
      <c r="B17" s="260"/>
      <c r="C17" s="99" t="s">
        <v>10</v>
      </c>
      <c r="D17" s="99">
        <v>63.68421</v>
      </c>
      <c r="E17" s="99">
        <v>-1.25</v>
      </c>
      <c r="F17" s="99"/>
      <c r="G17" s="99"/>
      <c r="H17" s="99"/>
      <c r="I17" s="99"/>
    </row>
    <row r="18" spans="1:12">
      <c r="B18" s="260"/>
      <c r="C18" s="99" t="s">
        <v>23</v>
      </c>
      <c r="D18" s="99">
        <v>87.272729999999996</v>
      </c>
      <c r="E18" s="99">
        <v>-0.17</v>
      </c>
      <c r="F18" s="99"/>
      <c r="G18" s="99"/>
      <c r="H18" s="99"/>
      <c r="I18" s="99"/>
      <c r="L18" s="24"/>
    </row>
    <row r="19" spans="1:12">
      <c r="B19" s="260"/>
      <c r="C19" s="99" t="s">
        <v>11</v>
      </c>
      <c r="D19" s="99">
        <v>35.526319999999998</v>
      </c>
      <c r="E19" s="99">
        <v>-2.09</v>
      </c>
      <c r="F19" s="99"/>
      <c r="G19" s="99"/>
      <c r="H19" s="99"/>
      <c r="I19" s="99"/>
    </row>
    <row r="20" spans="1:12">
      <c r="B20" s="260"/>
      <c r="C20" s="99" t="s">
        <v>12</v>
      </c>
      <c r="D20" s="99">
        <v>45.454549999999998</v>
      </c>
      <c r="E20" s="99">
        <v>-2.4300000000000002</v>
      </c>
      <c r="F20" s="99"/>
      <c r="G20" s="99"/>
      <c r="H20" s="99"/>
      <c r="I20" s="99"/>
    </row>
    <row r="21" spans="1:12">
      <c r="B21" s="260"/>
      <c r="C21" s="99" t="s">
        <v>13</v>
      </c>
      <c r="D21" s="99">
        <v>87.097710000000006</v>
      </c>
      <c r="E21" s="99">
        <v>-0.44</v>
      </c>
      <c r="F21" s="99"/>
      <c r="G21" s="99"/>
      <c r="H21" s="99"/>
      <c r="I21" s="99"/>
    </row>
    <row r="22" spans="1:12">
      <c r="B22" s="260"/>
      <c r="C22" s="99" t="s">
        <v>24</v>
      </c>
      <c r="D22" s="99">
        <v>85.207099999999997</v>
      </c>
      <c r="E22" s="99">
        <v>-0.15</v>
      </c>
      <c r="F22" s="99"/>
      <c r="G22" s="99"/>
      <c r="H22" s="99"/>
      <c r="I22" s="99"/>
    </row>
    <row r="23" spans="1:12">
      <c r="B23" s="260"/>
      <c r="C23" s="99" t="s">
        <v>25</v>
      </c>
      <c r="D23" s="99">
        <v>36.818179999999998</v>
      </c>
      <c r="E23" s="99">
        <v>-2.06</v>
      </c>
      <c r="F23" s="99"/>
      <c r="G23" s="99"/>
      <c r="H23" s="99"/>
      <c r="I23" s="99"/>
    </row>
    <row r="24" spans="1:12">
      <c r="B24" s="260"/>
      <c r="C24" s="99" t="s">
        <v>14</v>
      </c>
      <c r="D24" s="99">
        <v>43.859650000000002</v>
      </c>
      <c r="E24" s="99">
        <v>-2.17</v>
      </c>
      <c r="F24" s="99"/>
      <c r="G24" s="99"/>
      <c r="H24" s="99"/>
      <c r="I24" s="99"/>
    </row>
    <row r="25" spans="1:12">
      <c r="B25" s="260"/>
      <c r="C25" s="99" t="s">
        <v>15</v>
      </c>
      <c r="D25" s="99">
        <v>75.922150000000002</v>
      </c>
      <c r="E25" s="99">
        <v>-0.56000000000000005</v>
      </c>
      <c r="F25" s="99"/>
      <c r="G25" s="99"/>
      <c r="H25" s="99"/>
      <c r="I25" s="99"/>
    </row>
    <row r="26" spans="1:12" ht="19">
      <c r="A26" s="203" t="s">
        <v>26</v>
      </c>
      <c r="B26" s="24"/>
      <c r="D26" s="111" t="s">
        <v>2</v>
      </c>
      <c r="E26" s="111" t="s">
        <v>3</v>
      </c>
      <c r="F26" s="111" t="s">
        <v>4</v>
      </c>
      <c r="G26" s="111" t="s">
        <v>5</v>
      </c>
      <c r="H26" s="111" t="s">
        <v>6</v>
      </c>
      <c r="I26" s="111" t="s">
        <v>7</v>
      </c>
    </row>
    <row r="27" spans="1:12">
      <c r="B27" s="259" t="s">
        <v>27</v>
      </c>
      <c r="C27" s="99" t="s">
        <v>9</v>
      </c>
      <c r="D27" s="99">
        <v>52.356020000000001</v>
      </c>
      <c r="E27" s="99">
        <v>-1.47333</v>
      </c>
      <c r="F27" s="99">
        <v>-1.73146</v>
      </c>
      <c r="G27" s="99">
        <v>-1.76006</v>
      </c>
      <c r="H27" s="99">
        <v>-2.4920399999999998</v>
      </c>
      <c r="I27" s="99">
        <v>-1.7120599999999999</v>
      </c>
    </row>
    <row r="28" spans="1:12">
      <c r="B28" s="259"/>
      <c r="C28" s="99" t="s">
        <v>10</v>
      </c>
      <c r="D28" s="99">
        <v>63.68421</v>
      </c>
      <c r="E28" s="99">
        <v>0.64237</v>
      </c>
      <c r="F28" s="99">
        <v>-0.33925</v>
      </c>
      <c r="G28" s="99">
        <v>-0.85238999999999998</v>
      </c>
      <c r="H28" s="99">
        <v>-2</v>
      </c>
      <c r="I28" s="99">
        <v>-0.67452000000000001</v>
      </c>
    </row>
    <row r="29" spans="1:12">
      <c r="B29" s="259"/>
      <c r="C29" s="99" t="s">
        <v>11</v>
      </c>
      <c r="D29" s="99">
        <v>35.526319999999998</v>
      </c>
      <c r="E29" s="99">
        <v>-1.53627</v>
      </c>
      <c r="F29" s="99">
        <v>-1.9297299999999999</v>
      </c>
      <c r="G29" s="99">
        <v>-1.9883500000000001</v>
      </c>
      <c r="H29" s="99">
        <v>-2.5377200000000002</v>
      </c>
      <c r="I29" s="99">
        <v>-1.92374</v>
      </c>
    </row>
    <row r="30" spans="1:12">
      <c r="B30" s="259"/>
      <c r="C30" s="99" t="s">
        <v>12</v>
      </c>
      <c r="D30" s="99">
        <v>45.454549999999998</v>
      </c>
      <c r="E30" s="99">
        <v>-1.3594299999999999</v>
      </c>
      <c r="F30" s="99">
        <v>-1.33988</v>
      </c>
      <c r="G30" s="99">
        <v>-1.6360300000000001</v>
      </c>
      <c r="H30" s="99">
        <v>-2.1640100000000002</v>
      </c>
      <c r="I30" s="99">
        <v>-1.80986</v>
      </c>
    </row>
    <row r="31" spans="1:12">
      <c r="B31" s="259"/>
      <c r="C31" s="99" t="s">
        <v>13</v>
      </c>
      <c r="D31" s="99">
        <v>87.097710000000006</v>
      </c>
      <c r="E31" s="99">
        <v>2.2581099999999998</v>
      </c>
      <c r="F31" s="99">
        <v>0.94467999999999996</v>
      </c>
      <c r="G31" s="99">
        <v>-0.11856</v>
      </c>
      <c r="H31" s="99">
        <v>-1.5287200000000001</v>
      </c>
      <c r="I31" s="99">
        <v>-0.17760000000000001</v>
      </c>
    </row>
    <row r="32" spans="1:12">
      <c r="B32" s="259"/>
      <c r="C32" s="99" t="s">
        <v>14</v>
      </c>
      <c r="D32" s="99">
        <v>43.859650000000002</v>
      </c>
      <c r="E32" s="99">
        <v>-1.0069999999999999</v>
      </c>
      <c r="F32" s="99">
        <v>-1.84789</v>
      </c>
      <c r="G32" s="99">
        <v>-2.28864</v>
      </c>
      <c r="H32" s="99">
        <v>-2.5605500000000001</v>
      </c>
      <c r="I32" s="99">
        <v>-1.97278</v>
      </c>
    </row>
    <row r="33" spans="1:9">
      <c r="B33" s="259"/>
      <c r="C33" s="99" t="s">
        <v>15</v>
      </c>
      <c r="D33" s="99">
        <v>75.922150000000002</v>
      </c>
      <c r="E33" s="99">
        <v>1.7436100000000001</v>
      </c>
      <c r="F33" s="99">
        <v>0.44868000000000002</v>
      </c>
      <c r="G33" s="99">
        <v>-0.80010000000000003</v>
      </c>
      <c r="H33" s="99">
        <v>-1.8318300000000001</v>
      </c>
      <c r="I33" s="99">
        <v>-0.38901999999999998</v>
      </c>
    </row>
    <row r="34" spans="1:9" ht="18">
      <c r="A34" s="198" t="s">
        <v>28</v>
      </c>
      <c r="B34" s="24"/>
      <c r="D34" s="111" t="s">
        <v>2</v>
      </c>
      <c r="E34" s="111" t="s">
        <v>29</v>
      </c>
      <c r="F34" s="111" t="s">
        <v>30</v>
      </c>
      <c r="G34" s="111" t="s">
        <v>31</v>
      </c>
      <c r="H34" s="111" t="s">
        <v>32</v>
      </c>
      <c r="I34" s="99"/>
    </row>
    <row r="35" spans="1:9">
      <c r="B35" s="259" t="s">
        <v>8</v>
      </c>
      <c r="C35" s="99" t="s">
        <v>9</v>
      </c>
      <c r="D35" s="99">
        <v>52.356020000000001</v>
      </c>
      <c r="E35" s="99">
        <v>-1.0723</v>
      </c>
      <c r="F35" s="99">
        <v>-0.59248999999999996</v>
      </c>
      <c r="G35" s="99">
        <v>-0.58631</v>
      </c>
      <c r="H35" s="99">
        <v>-0.69310000000000005</v>
      </c>
      <c r="I35" s="99"/>
    </row>
    <row r="36" spans="1:9">
      <c r="B36" s="259"/>
      <c r="C36" s="99" t="s">
        <v>10</v>
      </c>
      <c r="D36" s="99">
        <v>63.68421</v>
      </c>
      <c r="E36" s="99">
        <v>0.61711000000000005</v>
      </c>
      <c r="F36" s="99">
        <v>0.38295000000000001</v>
      </c>
      <c r="G36" s="99">
        <v>-8.9169999999999999E-2</v>
      </c>
      <c r="H36" s="99">
        <v>0.12373000000000001</v>
      </c>
      <c r="I36" s="99"/>
    </row>
    <row r="37" spans="1:9">
      <c r="B37" s="259"/>
      <c r="C37" s="99" t="s">
        <v>11</v>
      </c>
      <c r="D37" s="99">
        <v>35.526319999999998</v>
      </c>
      <c r="E37" s="99">
        <v>-1.45723</v>
      </c>
      <c r="F37" s="99">
        <v>-0.96748999999999996</v>
      </c>
      <c r="G37" s="99">
        <v>-0.96404000000000001</v>
      </c>
      <c r="H37" s="99">
        <v>-1.12059</v>
      </c>
      <c r="I37" s="99"/>
    </row>
    <row r="38" spans="1:9">
      <c r="B38" s="259"/>
      <c r="C38" s="99" t="s">
        <v>12</v>
      </c>
      <c r="D38" s="99">
        <v>45.454549999999998</v>
      </c>
      <c r="E38" s="99">
        <v>-1.1008100000000001</v>
      </c>
      <c r="F38" s="99">
        <v>-0.71821000000000002</v>
      </c>
      <c r="G38" s="99">
        <v>-0.52505000000000002</v>
      </c>
      <c r="H38" s="99">
        <v>-0.77844999999999998</v>
      </c>
      <c r="I38" s="99"/>
    </row>
    <row r="39" spans="1:9">
      <c r="B39" s="259"/>
      <c r="C39" s="99" t="s">
        <v>13</v>
      </c>
      <c r="D39" s="99">
        <v>87.097710000000006</v>
      </c>
      <c r="E39" s="99">
        <v>1.6507099999999999</v>
      </c>
      <c r="F39" s="99"/>
      <c r="G39" s="99">
        <v>0.21431</v>
      </c>
      <c r="H39" s="99">
        <v>0.36719000000000002</v>
      </c>
      <c r="I39" s="99"/>
    </row>
    <row r="40" spans="1:9">
      <c r="B40" s="259"/>
      <c r="C40" s="99" t="s">
        <v>14</v>
      </c>
      <c r="D40" s="99">
        <v>43.859650000000002</v>
      </c>
      <c r="E40" s="99">
        <v>-1.29328</v>
      </c>
      <c r="F40" s="99">
        <v>-1.2167600000000001</v>
      </c>
      <c r="G40" s="99">
        <v>-0.76339999999999997</v>
      </c>
      <c r="H40" s="99">
        <v>-1.05376</v>
      </c>
      <c r="I40" s="99"/>
    </row>
    <row r="41" spans="1:9">
      <c r="B41" s="259"/>
      <c r="C41" s="99" t="s">
        <v>15</v>
      </c>
      <c r="D41" s="99">
        <v>75.922150000000002</v>
      </c>
      <c r="E41" s="99"/>
      <c r="F41" s="99">
        <v>0.54335</v>
      </c>
      <c r="G41" s="99">
        <v>9.8559999999999995E-2</v>
      </c>
      <c r="H41" s="99">
        <v>6.7799999999999996E-3</v>
      </c>
      <c r="I41" s="99"/>
    </row>
    <row r="42" spans="1:9">
      <c r="B42" s="24"/>
      <c r="C42" s="99"/>
      <c r="D42" s="111" t="s">
        <v>2</v>
      </c>
      <c r="E42" s="99" t="s">
        <v>33</v>
      </c>
      <c r="F42" s="99"/>
      <c r="G42" s="99"/>
      <c r="H42" s="99"/>
      <c r="I42" s="99"/>
    </row>
    <row r="43" spans="1:9">
      <c r="B43" s="260" t="s">
        <v>16</v>
      </c>
      <c r="C43" s="99" t="s">
        <v>17</v>
      </c>
      <c r="D43" s="99">
        <v>6.6176500000000003</v>
      </c>
      <c r="E43" s="99">
        <v>-1.97</v>
      </c>
      <c r="F43" s="99"/>
      <c r="G43" s="99"/>
      <c r="H43" s="99"/>
      <c r="I43" s="99"/>
    </row>
    <row r="44" spans="1:9">
      <c r="B44" s="260"/>
      <c r="C44" s="99" t="s">
        <v>18</v>
      </c>
      <c r="D44" s="99">
        <v>10.389609999999999</v>
      </c>
      <c r="E44" s="99">
        <v>-1.87</v>
      </c>
      <c r="F44" s="99"/>
      <c r="G44" s="99"/>
      <c r="H44" s="99"/>
      <c r="I44" s="99"/>
    </row>
    <row r="45" spans="1:9">
      <c r="B45" s="260"/>
      <c r="C45" s="99" t="s">
        <v>20</v>
      </c>
      <c r="D45" s="99">
        <v>21.68675</v>
      </c>
      <c r="E45" s="99">
        <v>-1.39</v>
      </c>
      <c r="F45" s="99"/>
      <c r="G45" s="99"/>
      <c r="H45" s="99"/>
      <c r="I45" s="99"/>
    </row>
    <row r="46" spans="1:9">
      <c r="B46" s="260"/>
      <c r="C46" s="99" t="s">
        <v>21</v>
      </c>
      <c r="D46" s="99">
        <v>31.6129</v>
      </c>
      <c r="E46" s="99">
        <v>-1.25</v>
      </c>
      <c r="F46" s="99"/>
      <c r="G46" s="99"/>
      <c r="H46" s="99"/>
      <c r="I46" s="99"/>
    </row>
    <row r="47" spans="1:9">
      <c r="B47" s="260"/>
      <c r="C47" s="99" t="s">
        <v>22</v>
      </c>
      <c r="D47" s="99">
        <v>43.08511</v>
      </c>
      <c r="E47" s="99">
        <v>-0.82</v>
      </c>
      <c r="F47" s="99"/>
      <c r="G47" s="99"/>
      <c r="H47" s="99"/>
      <c r="I47" s="99"/>
    </row>
    <row r="48" spans="1:9">
      <c r="B48" s="260"/>
      <c r="C48" s="99" t="s">
        <v>9</v>
      </c>
      <c r="D48" s="99">
        <v>52.356020000000001</v>
      </c>
      <c r="E48" s="99">
        <v>-0.85</v>
      </c>
      <c r="F48" s="99"/>
      <c r="G48" s="99"/>
      <c r="H48" s="99"/>
      <c r="I48" s="99"/>
    </row>
    <row r="49" spans="1:9">
      <c r="B49" s="260"/>
      <c r="C49" s="99" t="s">
        <v>10</v>
      </c>
      <c r="D49" s="99">
        <v>63.68421</v>
      </c>
      <c r="E49" s="99">
        <v>-0.15</v>
      </c>
      <c r="F49" s="99"/>
      <c r="G49" s="99"/>
      <c r="H49" s="99"/>
      <c r="I49" s="99"/>
    </row>
    <row r="50" spans="1:9">
      <c r="B50" s="260"/>
      <c r="C50" s="99" t="s">
        <v>23</v>
      </c>
      <c r="D50" s="99">
        <v>87.272729999999996</v>
      </c>
      <c r="E50" s="99">
        <v>0.54</v>
      </c>
      <c r="F50" s="99"/>
      <c r="G50" s="99"/>
      <c r="H50" s="99"/>
      <c r="I50" s="99"/>
    </row>
    <row r="51" spans="1:9">
      <c r="B51" s="260"/>
      <c r="C51" s="99" t="s">
        <v>11</v>
      </c>
      <c r="D51" s="99">
        <v>35.526319999999998</v>
      </c>
      <c r="E51" s="99">
        <v>-0.94</v>
      </c>
      <c r="F51" s="99"/>
      <c r="G51" s="99"/>
      <c r="H51" s="99"/>
      <c r="I51" s="99"/>
    </row>
    <row r="52" spans="1:9">
      <c r="B52" s="260"/>
      <c r="C52" s="99" t="s">
        <v>12</v>
      </c>
      <c r="D52" s="99">
        <v>45.454549999999998</v>
      </c>
      <c r="E52" s="99">
        <v>-0.82</v>
      </c>
      <c r="F52" s="99"/>
      <c r="G52" s="99"/>
      <c r="H52" s="99"/>
      <c r="I52" s="99"/>
    </row>
    <row r="53" spans="1:9">
      <c r="B53" s="260"/>
      <c r="C53" s="99" t="s">
        <v>13</v>
      </c>
      <c r="D53" s="99">
        <v>87.097710000000006</v>
      </c>
      <c r="E53" s="99">
        <v>0.3</v>
      </c>
      <c r="F53" s="99"/>
      <c r="G53" s="99"/>
      <c r="H53" s="99"/>
      <c r="I53" s="99"/>
    </row>
    <row r="54" spans="1:9">
      <c r="B54" s="260"/>
      <c r="C54" s="99" t="s">
        <v>23</v>
      </c>
      <c r="D54" s="99">
        <v>85.207099999999997</v>
      </c>
      <c r="E54" s="99">
        <v>0.59</v>
      </c>
      <c r="F54" s="99"/>
      <c r="G54" s="99"/>
      <c r="H54" s="99"/>
      <c r="I54" s="99"/>
    </row>
    <row r="55" spans="1:9">
      <c r="B55" s="260"/>
      <c r="C55" s="99" t="s">
        <v>25</v>
      </c>
      <c r="D55" s="99">
        <v>36.818179999999998</v>
      </c>
      <c r="E55" s="99">
        <v>-1.08</v>
      </c>
      <c r="F55" s="99"/>
      <c r="G55" s="99"/>
      <c r="H55" s="99"/>
      <c r="I55" s="99"/>
    </row>
    <row r="56" spans="1:9">
      <c r="B56" s="260"/>
      <c r="C56" s="99" t="s">
        <v>14</v>
      </c>
      <c r="D56" s="99">
        <v>43.859650000000002</v>
      </c>
      <c r="E56" s="99">
        <v>-0.76</v>
      </c>
      <c r="F56" s="99"/>
      <c r="G56" s="99"/>
      <c r="H56" s="99"/>
      <c r="I56" s="99"/>
    </row>
    <row r="57" spans="1:9">
      <c r="B57" s="260"/>
      <c r="C57" s="99" t="s">
        <v>15</v>
      </c>
      <c r="D57" s="99">
        <v>75.922150000000002</v>
      </c>
      <c r="E57" s="99">
        <v>0.24</v>
      </c>
      <c r="F57" s="99"/>
      <c r="G57" s="99"/>
      <c r="H57" s="99"/>
      <c r="I57" s="99"/>
    </row>
    <row r="58" spans="1:9" ht="18">
      <c r="A58" s="198" t="s">
        <v>34</v>
      </c>
      <c r="B58" s="24"/>
      <c r="D58" s="111" t="s">
        <v>2</v>
      </c>
      <c r="E58" s="111" t="s">
        <v>29</v>
      </c>
      <c r="F58" s="111" t="s">
        <v>30</v>
      </c>
      <c r="G58" s="111" t="s">
        <v>31</v>
      </c>
      <c r="H58" s="111" t="s">
        <v>32</v>
      </c>
    </row>
    <row r="59" spans="1:9">
      <c r="B59" s="259" t="s">
        <v>27</v>
      </c>
      <c r="C59" s="99" t="s">
        <v>9</v>
      </c>
      <c r="D59" s="99">
        <v>52.356020000000001</v>
      </c>
      <c r="E59" s="99">
        <v>-1.06517</v>
      </c>
      <c r="F59" s="99">
        <v>-1.30951</v>
      </c>
      <c r="G59" s="99">
        <v>-1.1653899999999999</v>
      </c>
      <c r="H59" s="99">
        <v>-1.1389899999999999</v>
      </c>
    </row>
    <row r="60" spans="1:9">
      <c r="B60" s="259"/>
      <c r="C60" s="99" t="s">
        <v>10</v>
      </c>
      <c r="D60" s="99">
        <v>63.68421</v>
      </c>
      <c r="E60" s="99">
        <v>0.60285</v>
      </c>
      <c r="F60" s="99">
        <v>-0.18376999999999999</v>
      </c>
      <c r="G60" s="99">
        <v>-0.54613999999999996</v>
      </c>
      <c r="H60" s="99">
        <v>-0.23043</v>
      </c>
    </row>
    <row r="61" spans="1:9">
      <c r="B61" s="259"/>
      <c r="C61" s="99" t="s">
        <v>11</v>
      </c>
      <c r="D61" s="99">
        <v>35.526319999999998</v>
      </c>
      <c r="E61" s="99">
        <v>-1.4144600000000001</v>
      </c>
      <c r="F61" s="99">
        <v>-1.5013099999999999</v>
      </c>
      <c r="G61" s="99">
        <v>-1.42703</v>
      </c>
      <c r="H61" s="99">
        <v>-1.52355</v>
      </c>
    </row>
    <row r="62" spans="1:9">
      <c r="B62" s="259"/>
      <c r="C62" s="99" t="s">
        <v>12</v>
      </c>
      <c r="D62" s="99">
        <v>45.454549999999998</v>
      </c>
      <c r="E62" s="99">
        <v>-1.0723</v>
      </c>
      <c r="F62" s="99">
        <v>-1.37235</v>
      </c>
      <c r="G62" s="99">
        <v>-0.90293000000000001</v>
      </c>
      <c r="H62" s="99">
        <v>-1.1327100000000001</v>
      </c>
    </row>
    <row r="63" spans="1:9">
      <c r="B63" s="259"/>
      <c r="C63" s="99" t="s">
        <v>13</v>
      </c>
      <c r="D63" s="99">
        <v>87.097710000000006</v>
      </c>
      <c r="E63" s="99">
        <v>1.6720999999999999</v>
      </c>
      <c r="F63" s="99">
        <v>0.50936000000000003</v>
      </c>
      <c r="G63" s="99">
        <v>-8.4019999999999997E-2</v>
      </c>
      <c r="H63" s="99">
        <v>0.17197000000000001</v>
      </c>
    </row>
    <row r="64" spans="1:9">
      <c r="B64" s="259"/>
      <c r="C64" s="99" t="s">
        <v>14</v>
      </c>
      <c r="D64" s="99">
        <v>43.859650000000002</v>
      </c>
      <c r="E64" s="99">
        <v>-1.4429700000000001</v>
      </c>
      <c r="F64" s="99">
        <v>-1.86991</v>
      </c>
      <c r="G64" s="99">
        <v>-1.37812</v>
      </c>
      <c r="H64" s="99">
        <v>-1.4379299999999999</v>
      </c>
    </row>
    <row r="65" spans="1:8">
      <c r="B65" s="259"/>
      <c r="C65" s="99" t="s">
        <v>15</v>
      </c>
      <c r="D65" s="99">
        <v>75.922150000000002</v>
      </c>
      <c r="E65" s="99">
        <v>0.80957000000000001</v>
      </c>
      <c r="F65" s="99">
        <v>-0.12391000000000001</v>
      </c>
      <c r="G65" s="99">
        <v>-0.19933000000000001</v>
      </c>
      <c r="H65" s="99">
        <v>-0.24923000000000001</v>
      </c>
    </row>
    <row r="66" spans="1:8" ht="18">
      <c r="A66" s="198" t="s">
        <v>35</v>
      </c>
      <c r="B66" s="24"/>
      <c r="D66" s="111" t="s">
        <v>2</v>
      </c>
      <c r="E66" s="111" t="s">
        <v>36</v>
      </c>
      <c r="F66" s="111" t="s">
        <v>37</v>
      </c>
      <c r="G66" s="111" t="s">
        <v>38</v>
      </c>
      <c r="H66" s="111" t="s">
        <v>39</v>
      </c>
    </row>
    <row r="67" spans="1:8">
      <c r="B67" s="260" t="s">
        <v>16</v>
      </c>
      <c r="C67" s="99" t="s">
        <v>17</v>
      </c>
      <c r="D67" s="99">
        <v>6.6176500000000003</v>
      </c>
      <c r="E67" s="99">
        <v>-2.8715799999999998</v>
      </c>
      <c r="F67" s="99">
        <v>-2.9026999999999998</v>
      </c>
      <c r="G67" s="99">
        <v>-2.1837800000000001</v>
      </c>
      <c r="H67" s="99"/>
    </row>
    <row r="68" spans="1:8">
      <c r="B68" s="260"/>
      <c r="C68" s="99" t="s">
        <v>18</v>
      </c>
      <c r="D68" s="99">
        <v>10.389609999999999</v>
      </c>
      <c r="E68" s="99">
        <v>-2.7537799999999999</v>
      </c>
      <c r="F68" s="99">
        <v>-2.8438099999999999</v>
      </c>
      <c r="G68" s="99">
        <v>-2.0143599999999999</v>
      </c>
      <c r="H68" s="99">
        <v>-2.1182799999999999</v>
      </c>
    </row>
    <row r="69" spans="1:8">
      <c r="B69" s="260"/>
      <c r="C69" s="99" t="s">
        <v>19</v>
      </c>
      <c r="D69" s="99">
        <v>15.33742</v>
      </c>
      <c r="E69" s="99">
        <v>-2.28755</v>
      </c>
      <c r="F69" s="99">
        <v>-2.6378400000000002</v>
      </c>
      <c r="G69" s="99">
        <v>-1.72973</v>
      </c>
      <c r="H69" s="99"/>
    </row>
    <row r="70" spans="1:8">
      <c r="B70" s="260"/>
      <c r="C70" s="99" t="s">
        <v>20</v>
      </c>
      <c r="D70" s="99">
        <v>21.68675</v>
      </c>
      <c r="E70" s="99">
        <v>-1.8312600000000001</v>
      </c>
      <c r="F70" s="99">
        <v>-2.2027000000000001</v>
      </c>
      <c r="G70" s="99">
        <v>-1.6918899999999999</v>
      </c>
      <c r="H70" s="99"/>
    </row>
    <row r="71" spans="1:8">
      <c r="B71" s="260"/>
      <c r="C71" s="99" t="s">
        <v>40</v>
      </c>
      <c r="D71" s="99">
        <v>34.972679999999997</v>
      </c>
      <c r="E71" s="99">
        <v>-0.64805000000000001</v>
      </c>
      <c r="F71" s="99">
        <v>-1.21892</v>
      </c>
      <c r="G71" s="99">
        <v>-1.02973</v>
      </c>
      <c r="H71" s="99">
        <v>-0.16128999999999999</v>
      </c>
    </row>
    <row r="72" spans="1:8">
      <c r="B72" s="260"/>
      <c r="C72" s="99" t="s">
        <v>22</v>
      </c>
      <c r="D72" s="99">
        <v>43.08511</v>
      </c>
      <c r="E72" s="99">
        <v>0.10831</v>
      </c>
      <c r="F72" s="99">
        <v>-0.48115000000000002</v>
      </c>
      <c r="G72" s="99">
        <v>-0.65708999999999995</v>
      </c>
      <c r="H72" s="99"/>
    </row>
    <row r="73" spans="1:8">
      <c r="B73" s="260"/>
      <c r="C73" s="99" t="s">
        <v>9</v>
      </c>
      <c r="D73" s="99">
        <v>52.356020000000001</v>
      </c>
      <c r="E73" s="99">
        <v>0.20710999999999999</v>
      </c>
      <c r="F73" s="99">
        <v>-0.59458999999999995</v>
      </c>
      <c r="G73" s="99">
        <v>-0.70811000000000002</v>
      </c>
      <c r="H73" s="99"/>
    </row>
    <row r="74" spans="1:8">
      <c r="B74" s="260"/>
      <c r="C74" s="99" t="s">
        <v>10</v>
      </c>
      <c r="D74" s="99">
        <v>63.68421</v>
      </c>
      <c r="E74" s="99">
        <v>1.64619</v>
      </c>
      <c r="F74" s="99">
        <v>0.23784</v>
      </c>
      <c r="G74" s="99">
        <v>-0.32973000000000002</v>
      </c>
      <c r="H74" s="99">
        <v>1.1935500000000001</v>
      </c>
    </row>
    <row r="75" spans="1:8">
      <c r="B75" s="260"/>
      <c r="C75" s="99" t="s">
        <v>41</v>
      </c>
      <c r="D75" s="99">
        <v>7.3770499999999997</v>
      </c>
      <c r="E75" s="99">
        <v>-2.7821199999999999</v>
      </c>
      <c r="F75" s="99">
        <v>-2.7055699999999998</v>
      </c>
      <c r="G75" s="99">
        <v>-1.9892300000000001</v>
      </c>
      <c r="H75" s="99"/>
    </row>
    <row r="76" spans="1:8">
      <c r="B76" s="260"/>
      <c r="C76" s="99" t="s">
        <v>42</v>
      </c>
      <c r="D76" s="99">
        <v>12.03008</v>
      </c>
      <c r="E76" s="99">
        <v>-2.6876600000000002</v>
      </c>
      <c r="F76" s="99">
        <v>-2.6301600000000001</v>
      </c>
      <c r="G76" s="99">
        <v>-2.0269300000000001</v>
      </c>
      <c r="H76" s="99">
        <v>-2.34409</v>
      </c>
    </row>
    <row r="77" spans="1:8">
      <c r="B77" s="260"/>
      <c r="C77" s="99" t="s">
        <v>43</v>
      </c>
      <c r="D77" s="99">
        <v>15.625</v>
      </c>
      <c r="E77" s="99">
        <v>-1.9597599999999999</v>
      </c>
      <c r="F77" s="99">
        <v>-2.4108100000000001</v>
      </c>
      <c r="G77" s="99">
        <v>-1.6918899999999999</v>
      </c>
      <c r="H77" s="99"/>
    </row>
    <row r="78" spans="1:8">
      <c r="B78" s="260"/>
      <c r="C78" s="99" t="s">
        <v>44</v>
      </c>
      <c r="D78" s="99">
        <v>31.034479999999999</v>
      </c>
      <c r="E78" s="99">
        <v>-1.0901099999999999</v>
      </c>
      <c r="F78" s="99">
        <v>-1.65405</v>
      </c>
      <c r="G78" s="99">
        <v>-1.5783799999999999</v>
      </c>
      <c r="H78" s="99"/>
    </row>
    <row r="79" spans="1:8">
      <c r="B79" s="260"/>
      <c r="C79" s="99" t="s">
        <v>45</v>
      </c>
      <c r="D79" s="99">
        <v>29.090910000000001</v>
      </c>
      <c r="E79" s="99">
        <v>-0.42820999999999998</v>
      </c>
      <c r="F79" s="99">
        <v>-0.66966000000000003</v>
      </c>
      <c r="G79" s="99">
        <v>-0.95870999999999995</v>
      </c>
      <c r="H79" s="99">
        <v>0.17741999999999999</v>
      </c>
    </row>
    <row r="80" spans="1:8">
      <c r="B80" s="260"/>
      <c r="C80" s="99" t="s">
        <v>11</v>
      </c>
      <c r="D80" s="99">
        <v>35.526319999999998</v>
      </c>
      <c r="E80" s="99">
        <v>-6.1710000000000001E-2</v>
      </c>
      <c r="F80" s="99">
        <v>-0.49371999999999999</v>
      </c>
      <c r="G80" s="99">
        <v>-0.75763000000000003</v>
      </c>
      <c r="H80" s="99">
        <v>0.13977999999999999</v>
      </c>
    </row>
    <row r="81" spans="1:9">
      <c r="B81" s="260"/>
      <c r="C81" s="99" t="s">
        <v>12</v>
      </c>
      <c r="D81" s="99">
        <v>45.454549999999998</v>
      </c>
      <c r="E81" s="99">
        <v>1.07701</v>
      </c>
      <c r="F81" s="99">
        <v>0.27567999999999998</v>
      </c>
      <c r="G81" s="99">
        <v>-0.32973000000000002</v>
      </c>
      <c r="H81" s="99">
        <v>0.65412000000000003</v>
      </c>
    </row>
    <row r="82" spans="1:9">
      <c r="B82" s="260"/>
      <c r="C82" s="99" t="s">
        <v>13</v>
      </c>
      <c r="D82" s="99">
        <v>87.097710000000006</v>
      </c>
      <c r="E82" s="99">
        <v>2.9861</v>
      </c>
      <c r="F82" s="99">
        <v>1.2972999999999999</v>
      </c>
      <c r="G82" s="99">
        <v>0.14324000000000001</v>
      </c>
      <c r="H82" s="99">
        <v>2.0967699999999998</v>
      </c>
    </row>
    <row r="83" spans="1:9">
      <c r="B83" s="260"/>
      <c r="C83" s="99" t="s">
        <v>46</v>
      </c>
      <c r="D83" s="99">
        <v>16.66667</v>
      </c>
      <c r="E83" s="99">
        <v>-2.3160099999999999</v>
      </c>
      <c r="F83" s="99">
        <v>-2.6378400000000002</v>
      </c>
      <c r="G83" s="99">
        <v>-1.86216</v>
      </c>
      <c r="H83" s="99"/>
    </row>
    <row r="84" spans="1:9">
      <c r="B84" s="260"/>
      <c r="C84" s="99" t="s">
        <v>47</v>
      </c>
      <c r="D84" s="99">
        <v>15.254239999999999</v>
      </c>
      <c r="E84" s="99">
        <v>-1.58894</v>
      </c>
      <c r="F84" s="99">
        <v>-2.0135100000000001</v>
      </c>
      <c r="G84" s="99">
        <v>-1.7675700000000001</v>
      </c>
      <c r="H84" s="99"/>
    </row>
    <row r="85" spans="1:9">
      <c r="B85" s="260"/>
      <c r="C85" s="99" t="s">
        <v>48</v>
      </c>
      <c r="D85" s="99">
        <v>25.789470000000001</v>
      </c>
      <c r="E85" s="99">
        <v>-1.47475</v>
      </c>
      <c r="F85" s="99">
        <v>-1.84324</v>
      </c>
      <c r="G85" s="99">
        <v>-1.2756799999999999</v>
      </c>
      <c r="H85" s="99">
        <v>-1.0645199999999999</v>
      </c>
    </row>
    <row r="86" spans="1:9">
      <c r="B86" s="260"/>
      <c r="C86" s="99" t="s">
        <v>49</v>
      </c>
      <c r="D86" s="99">
        <v>29.090910000000001</v>
      </c>
      <c r="E86" s="99">
        <v>-0.73316999999999999</v>
      </c>
      <c r="F86" s="99">
        <v>-1.08649</v>
      </c>
      <c r="G86" s="99"/>
      <c r="H86" s="99">
        <v>-7.0000000000000007E-2</v>
      </c>
    </row>
    <row r="87" spans="1:9">
      <c r="B87" s="260"/>
      <c r="C87" s="99" t="s">
        <v>25</v>
      </c>
      <c r="D87" s="99">
        <v>36.818179999999998</v>
      </c>
      <c r="E87" s="99">
        <v>1.3849999999999999E-2</v>
      </c>
      <c r="F87" s="99">
        <v>-0.41831000000000002</v>
      </c>
      <c r="G87" s="99">
        <v>-0.74505999999999994</v>
      </c>
      <c r="H87" s="99"/>
    </row>
    <row r="88" spans="1:9">
      <c r="B88" s="260"/>
      <c r="C88" s="99" t="s">
        <v>14</v>
      </c>
      <c r="D88" s="99">
        <v>43.859650000000002</v>
      </c>
      <c r="E88" s="99">
        <v>0.73475000000000001</v>
      </c>
      <c r="F88" s="99">
        <v>-6.4860000000000001E-2</v>
      </c>
      <c r="G88" s="99">
        <v>-0.42431999999999997</v>
      </c>
      <c r="H88" s="99">
        <v>0.51612999999999998</v>
      </c>
    </row>
    <row r="89" spans="1:9">
      <c r="B89" s="260"/>
      <c r="C89" s="99" t="s">
        <v>15</v>
      </c>
      <c r="D89" s="99">
        <v>75.922150000000002</v>
      </c>
      <c r="E89" s="99">
        <v>2.7870900000000001</v>
      </c>
      <c r="F89" s="99">
        <v>1.4108099999999999</v>
      </c>
      <c r="G89" s="99">
        <v>0.44595000000000001</v>
      </c>
      <c r="H89" s="99">
        <v>2.2347700000000001</v>
      </c>
    </row>
    <row r="90" spans="1:9" ht="18">
      <c r="A90" s="198" t="s">
        <v>50</v>
      </c>
      <c r="B90" s="24"/>
      <c r="D90" s="111" t="s">
        <v>2</v>
      </c>
      <c r="E90" s="111" t="s">
        <v>36</v>
      </c>
      <c r="F90" s="111" t="s">
        <v>37</v>
      </c>
      <c r="G90" s="111" t="s">
        <v>38</v>
      </c>
      <c r="H90" s="111" t="s">
        <v>39</v>
      </c>
    </row>
    <row r="91" spans="1:9">
      <c r="B91" s="259" t="s">
        <v>27</v>
      </c>
      <c r="C91" s="99" t="s">
        <v>17</v>
      </c>
      <c r="D91" s="99">
        <v>6.6176500000000003</v>
      </c>
      <c r="E91" s="99">
        <v>-3.01309</v>
      </c>
      <c r="F91" s="99">
        <v>-2.5054099999999999</v>
      </c>
      <c r="G91" s="99">
        <v>-2.7891900000000001</v>
      </c>
      <c r="H91" s="99"/>
    </row>
    <row r="92" spans="1:9">
      <c r="B92" s="259"/>
      <c r="C92" s="99" t="s">
        <v>18</v>
      </c>
      <c r="D92" s="99">
        <v>10.389609999999999</v>
      </c>
      <c r="E92" s="99">
        <v>-2.6858499999999998</v>
      </c>
      <c r="F92" s="99">
        <v>-2.5432399999999999</v>
      </c>
      <c r="G92" s="99">
        <v>-3.0162200000000001</v>
      </c>
      <c r="H92" s="99">
        <v>-1.5705899999999999</v>
      </c>
    </row>
    <row r="93" spans="1:9">
      <c r="B93" s="259"/>
      <c r="C93" s="99" t="s">
        <v>22</v>
      </c>
      <c r="D93" s="99">
        <v>43.08511</v>
      </c>
      <c r="E93" s="99">
        <v>0.34911999999999999</v>
      </c>
      <c r="F93" s="99"/>
      <c r="G93" s="99">
        <v>-0.74595</v>
      </c>
      <c r="H93" s="99"/>
      <c r="I93" s="99"/>
    </row>
    <row r="94" spans="1:9">
      <c r="B94" s="259"/>
      <c r="C94" s="99" t="s">
        <v>9</v>
      </c>
      <c r="D94" s="99">
        <v>52.356020000000001</v>
      </c>
      <c r="E94" s="99">
        <v>0.26350000000000001</v>
      </c>
      <c r="F94" s="99"/>
      <c r="G94" s="99">
        <v>-0.85946</v>
      </c>
      <c r="H94" s="99"/>
      <c r="I94" s="99"/>
    </row>
    <row r="95" spans="1:9">
      <c r="B95" s="259"/>
      <c r="C95" s="99" t="s">
        <v>10</v>
      </c>
      <c r="D95" s="99">
        <v>63.68421</v>
      </c>
      <c r="E95" s="99">
        <v>2.21306</v>
      </c>
      <c r="F95" s="99">
        <v>-0.93513999999999997</v>
      </c>
      <c r="G95" s="99">
        <v>0.29459000000000002</v>
      </c>
      <c r="H95" s="99">
        <v>0.96175999999999995</v>
      </c>
      <c r="I95" s="99"/>
    </row>
    <row r="96" spans="1:9">
      <c r="B96" s="259"/>
      <c r="C96" s="99" t="s">
        <v>41</v>
      </c>
      <c r="D96" s="99">
        <v>7.3770499999999997</v>
      </c>
      <c r="E96" s="99">
        <v>-2.8139699999999999</v>
      </c>
      <c r="F96" s="99">
        <v>-2.56216</v>
      </c>
      <c r="G96" s="99">
        <v>-2.8648600000000002</v>
      </c>
      <c r="H96" s="99"/>
      <c r="I96" s="99"/>
    </row>
    <row r="97" spans="1:9">
      <c r="B97" s="259"/>
      <c r="C97" s="99" t="s">
        <v>42</v>
      </c>
      <c r="D97" s="99">
        <v>12.03008</v>
      </c>
      <c r="E97" s="99">
        <v>-2.6571899999999999</v>
      </c>
      <c r="F97" s="99">
        <v>-2.4486500000000002</v>
      </c>
      <c r="G97" s="99">
        <v>-2.6945899999999998</v>
      </c>
      <c r="H97" s="99">
        <v>-1.63235</v>
      </c>
      <c r="I97" s="99"/>
    </row>
    <row r="98" spans="1:9">
      <c r="B98" s="259"/>
      <c r="C98" s="99" t="s">
        <v>45</v>
      </c>
      <c r="D98" s="99">
        <v>29.090910000000001</v>
      </c>
      <c r="E98" s="99">
        <v>-7.9979999999999996E-2</v>
      </c>
      <c r="F98" s="99">
        <v>-1.80541</v>
      </c>
      <c r="G98" s="99">
        <v>-1.08649</v>
      </c>
      <c r="H98" s="99">
        <v>-0.56176000000000004</v>
      </c>
      <c r="I98" s="99"/>
    </row>
    <row r="99" spans="1:9">
      <c r="B99" s="259"/>
      <c r="C99" s="99" t="s">
        <v>11</v>
      </c>
      <c r="D99" s="99">
        <v>35.526319999999998</v>
      </c>
      <c r="E99" s="99">
        <v>-3.671E-2</v>
      </c>
      <c r="F99" s="99">
        <v>-1.52162</v>
      </c>
      <c r="G99" s="99">
        <v>-0.82162000000000002</v>
      </c>
      <c r="H99" s="99">
        <v>-2.647E-2</v>
      </c>
      <c r="I99" s="99"/>
    </row>
    <row r="100" spans="1:9">
      <c r="B100" s="259"/>
      <c r="C100" s="99" t="s">
        <v>12</v>
      </c>
      <c r="D100" s="99">
        <v>45.454549999999998</v>
      </c>
      <c r="E100" s="99">
        <v>1.30236</v>
      </c>
      <c r="F100" s="99">
        <v>-0.87838000000000005</v>
      </c>
      <c r="G100" s="99">
        <v>0.18107999999999999</v>
      </c>
      <c r="H100" s="99">
        <v>0.61175999999999997</v>
      </c>
      <c r="I100" s="99"/>
    </row>
    <row r="101" spans="1:9">
      <c r="B101" s="259"/>
      <c r="C101" s="99" t="s">
        <v>13</v>
      </c>
      <c r="D101" s="99">
        <v>87.097710000000006</v>
      </c>
      <c r="E101" s="99">
        <v>3.5805500000000001</v>
      </c>
      <c r="F101" s="99">
        <v>-0.31080999999999998</v>
      </c>
      <c r="G101" s="99">
        <v>1.37297</v>
      </c>
      <c r="H101" s="99">
        <v>1.68235</v>
      </c>
      <c r="I101" s="99"/>
    </row>
    <row r="102" spans="1:9">
      <c r="B102" s="259"/>
      <c r="C102" s="99" t="s">
        <v>47</v>
      </c>
      <c r="D102" s="99">
        <v>15.254239999999999</v>
      </c>
      <c r="E102" s="99">
        <v>-1.53301</v>
      </c>
      <c r="F102" s="99">
        <v>-2.5054099999999999</v>
      </c>
      <c r="G102" s="99">
        <v>-2.14595</v>
      </c>
      <c r="H102" s="99"/>
      <c r="I102" s="99"/>
    </row>
    <row r="103" spans="1:9">
      <c r="B103" s="259"/>
      <c r="C103" s="99" t="s">
        <v>14</v>
      </c>
      <c r="D103" s="99">
        <v>43.859650000000002</v>
      </c>
      <c r="E103" s="99">
        <v>1.08843</v>
      </c>
      <c r="F103" s="99">
        <v>-1.10541</v>
      </c>
      <c r="G103" s="99">
        <v>-8.1099999999999992E-3</v>
      </c>
      <c r="H103" s="99">
        <v>1.4710000000000001E-2</v>
      </c>
      <c r="I103" s="99"/>
    </row>
    <row r="104" spans="1:9">
      <c r="B104" s="259"/>
      <c r="C104" s="99" t="s">
        <v>14</v>
      </c>
      <c r="D104" s="99">
        <v>43.859650000000002</v>
      </c>
      <c r="E104" s="99">
        <v>1.14758</v>
      </c>
      <c r="F104" s="99"/>
      <c r="G104" s="99"/>
      <c r="H104" s="99"/>
      <c r="I104" s="99"/>
    </row>
    <row r="105" spans="1:9">
      <c r="B105" s="259"/>
      <c r="C105" s="99" t="s">
        <v>15</v>
      </c>
      <c r="D105" s="99">
        <v>75.922150000000002</v>
      </c>
      <c r="E105" s="99">
        <v>3.4243199999999998</v>
      </c>
      <c r="F105" s="99">
        <v>-0.15945999999999999</v>
      </c>
      <c r="G105" s="99">
        <v>1.5054099999999999</v>
      </c>
      <c r="H105" s="99">
        <v>1.68235</v>
      </c>
      <c r="I105" s="99"/>
    </row>
    <row r="106" spans="1:9">
      <c r="B106" s="259"/>
      <c r="C106" s="99" t="s">
        <v>48</v>
      </c>
      <c r="D106" s="99">
        <v>25.789470000000001</v>
      </c>
      <c r="E106" s="99"/>
      <c r="F106" s="99"/>
      <c r="G106" s="99"/>
      <c r="H106" s="99">
        <v>-1.3647100000000001</v>
      </c>
      <c r="I106" s="99"/>
    </row>
    <row r="107" spans="1:9" ht="18">
      <c r="A107" s="198" t="s">
        <v>51</v>
      </c>
      <c r="B107" s="24"/>
      <c r="D107" s="111" t="s">
        <v>2</v>
      </c>
      <c r="E107" s="111" t="s">
        <v>52</v>
      </c>
      <c r="F107" s="111" t="s">
        <v>53</v>
      </c>
      <c r="G107" s="111" t="s">
        <v>54</v>
      </c>
      <c r="H107" s="99"/>
      <c r="I107" s="99"/>
    </row>
    <row r="108" spans="1:9">
      <c r="B108" s="260" t="s">
        <v>16</v>
      </c>
      <c r="C108" s="99" t="s">
        <v>17</v>
      </c>
      <c r="D108" s="99">
        <v>6.6176500000000003</v>
      </c>
      <c r="E108" s="99">
        <v>-5.51</v>
      </c>
      <c r="F108" s="99">
        <v>-5.38</v>
      </c>
      <c r="G108" s="99"/>
      <c r="H108" s="99"/>
      <c r="I108" s="99"/>
    </row>
    <row r="109" spans="1:9">
      <c r="B109" s="260"/>
      <c r="C109" s="99" t="s">
        <v>18</v>
      </c>
      <c r="D109" s="99">
        <v>10.389609999999999</v>
      </c>
      <c r="E109" s="99">
        <v>-5.3</v>
      </c>
      <c r="F109" s="99">
        <v>-5.04</v>
      </c>
      <c r="G109" s="99"/>
      <c r="H109" s="99"/>
      <c r="I109" s="99"/>
    </row>
    <row r="110" spans="1:9">
      <c r="B110" s="260"/>
      <c r="C110" s="99" t="s">
        <v>19</v>
      </c>
      <c r="D110" s="99">
        <v>15.33742</v>
      </c>
      <c r="E110" s="99">
        <v>-4.45</v>
      </c>
      <c r="F110" s="99"/>
      <c r="G110" s="99"/>
      <c r="H110" s="99"/>
      <c r="I110" s="99"/>
    </row>
    <row r="111" spans="1:9">
      <c r="B111" s="260"/>
      <c r="C111" s="99" t="s">
        <v>20</v>
      </c>
      <c r="D111" s="99">
        <v>21.68675</v>
      </c>
      <c r="E111" s="99">
        <v>-3.78</v>
      </c>
      <c r="F111" s="99"/>
      <c r="G111" s="99">
        <v>-2.7854000000000001</v>
      </c>
      <c r="H111" s="99"/>
      <c r="I111" s="99"/>
    </row>
    <row r="112" spans="1:9">
      <c r="B112" s="260"/>
      <c r="C112" s="99" t="s">
        <v>48</v>
      </c>
      <c r="D112" s="99">
        <v>25.789470000000001</v>
      </c>
      <c r="E112" s="99"/>
      <c r="F112" s="99">
        <v>-3.8</v>
      </c>
      <c r="G112" s="99"/>
      <c r="H112" s="99"/>
      <c r="I112" s="99"/>
    </row>
    <row r="113" spans="1:9">
      <c r="B113" s="260"/>
      <c r="C113" s="99" t="s">
        <v>44</v>
      </c>
      <c r="D113" s="99">
        <v>31.034479999999999</v>
      </c>
      <c r="E113" s="99">
        <v>-3.58</v>
      </c>
      <c r="F113" s="99">
        <v>-4.29</v>
      </c>
      <c r="G113" s="99"/>
      <c r="H113" s="99"/>
      <c r="I113" s="99"/>
    </row>
    <row r="114" spans="1:9">
      <c r="B114" s="260"/>
      <c r="C114" s="99" t="s">
        <v>21</v>
      </c>
      <c r="D114" s="99">
        <v>31.6129</v>
      </c>
      <c r="E114" s="99">
        <v>-3.08</v>
      </c>
      <c r="F114" s="99">
        <v>-3.93</v>
      </c>
      <c r="G114" s="99">
        <v>-2.3658600000000001</v>
      </c>
      <c r="H114" s="99"/>
      <c r="I114" s="99"/>
    </row>
    <row r="115" spans="1:9">
      <c r="B115" s="260"/>
      <c r="C115" s="99" t="s">
        <v>40</v>
      </c>
      <c r="D115" s="99">
        <v>34.972679999999997</v>
      </c>
      <c r="E115" s="99">
        <v>-2.41</v>
      </c>
      <c r="F115" s="99">
        <v>-3.49</v>
      </c>
      <c r="G115" s="99">
        <v>-2.22281</v>
      </c>
      <c r="H115" s="99"/>
      <c r="I115" s="99"/>
    </row>
    <row r="116" spans="1:9">
      <c r="B116" s="260"/>
      <c r="C116" s="99" t="s">
        <v>22</v>
      </c>
      <c r="D116" s="99">
        <v>43.08511</v>
      </c>
      <c r="E116" s="99">
        <v>-2.21</v>
      </c>
      <c r="F116" s="99">
        <v>-3.44</v>
      </c>
      <c r="G116" s="99">
        <v>-1.61887</v>
      </c>
      <c r="H116" s="99"/>
      <c r="I116" s="99"/>
    </row>
    <row r="117" spans="1:9">
      <c r="B117" s="260"/>
      <c r="C117" s="99" t="s">
        <v>9</v>
      </c>
      <c r="D117" s="99">
        <v>52.356020000000001</v>
      </c>
      <c r="E117" s="99">
        <v>-1.85</v>
      </c>
      <c r="F117" s="99">
        <v>-3.31</v>
      </c>
      <c r="G117" s="99">
        <v>-1.4758199999999999</v>
      </c>
      <c r="H117" s="99"/>
      <c r="I117" s="99"/>
    </row>
    <row r="118" spans="1:9">
      <c r="B118" s="260"/>
      <c r="C118" s="99" t="s">
        <v>10</v>
      </c>
      <c r="D118" s="99">
        <v>63.68421</v>
      </c>
      <c r="E118" s="99">
        <v>-1</v>
      </c>
      <c r="F118" s="99">
        <v>-3.02</v>
      </c>
      <c r="G118" s="99">
        <v>-1.14802</v>
      </c>
      <c r="H118" s="99"/>
      <c r="I118" s="99"/>
    </row>
    <row r="119" spans="1:9">
      <c r="B119" s="260"/>
      <c r="C119" s="99" t="s">
        <v>15</v>
      </c>
      <c r="D119" s="99">
        <v>75.922150000000002</v>
      </c>
      <c r="E119" s="99">
        <v>0.6</v>
      </c>
      <c r="F119" s="99">
        <v>-2.31</v>
      </c>
      <c r="G119" s="99"/>
      <c r="H119" s="99"/>
      <c r="I119" s="99"/>
    </row>
    <row r="120" spans="1:9">
      <c r="B120" s="260"/>
      <c r="C120" s="99" t="s">
        <v>13</v>
      </c>
      <c r="D120" s="99">
        <v>87.097710000000006</v>
      </c>
      <c r="E120" s="99">
        <v>0.21</v>
      </c>
      <c r="F120" s="99">
        <v>-2.6</v>
      </c>
      <c r="G120" s="99"/>
      <c r="H120" s="99"/>
      <c r="I120" s="99"/>
    </row>
    <row r="121" spans="1:9" ht="18">
      <c r="A121" s="198" t="s">
        <v>55</v>
      </c>
      <c r="B121" s="24"/>
      <c r="D121" s="111" t="s">
        <v>2</v>
      </c>
      <c r="E121" s="111" t="s">
        <v>52</v>
      </c>
      <c r="F121" s="111" t="s">
        <v>53</v>
      </c>
      <c r="G121" s="99"/>
      <c r="H121" s="99"/>
      <c r="I121" s="99"/>
    </row>
    <row r="122" spans="1:9">
      <c r="B122" s="259" t="s">
        <v>27</v>
      </c>
      <c r="C122" s="99" t="s">
        <v>40</v>
      </c>
      <c r="D122" s="99">
        <v>34.972679999999997</v>
      </c>
      <c r="E122" s="99">
        <v>-3.8866200000000002</v>
      </c>
      <c r="F122" s="99">
        <v>-4.6479299999999997</v>
      </c>
      <c r="G122" s="99"/>
      <c r="H122" s="99"/>
      <c r="I122" s="99"/>
    </row>
    <row r="123" spans="1:9">
      <c r="B123" s="259"/>
      <c r="C123" s="99" t="s">
        <v>22</v>
      </c>
      <c r="D123" s="99">
        <v>43.08511</v>
      </c>
      <c r="E123" s="99">
        <v>-3.2661199999999999</v>
      </c>
      <c r="F123" s="99">
        <v>-4.4435599999999997</v>
      </c>
      <c r="G123" s="99"/>
      <c r="H123" s="99"/>
      <c r="I123" s="99"/>
    </row>
    <row r="124" spans="1:9">
      <c r="B124" s="259"/>
      <c r="C124" s="99" t="s">
        <v>9</v>
      </c>
      <c r="D124" s="99">
        <v>52.356020000000001</v>
      </c>
      <c r="E124" s="99">
        <v>-2.6814900000000002</v>
      </c>
      <c r="F124" s="99">
        <v>-4.2792700000000004</v>
      </c>
      <c r="G124" s="99"/>
      <c r="H124" s="99"/>
      <c r="I124" s="99"/>
    </row>
    <row r="125" spans="1:9">
      <c r="B125" s="259"/>
      <c r="C125" s="99" t="s">
        <v>10</v>
      </c>
      <c r="D125" s="99">
        <v>63.68421</v>
      </c>
      <c r="E125" s="99">
        <v>-1.98898</v>
      </c>
      <c r="F125" s="99">
        <v>-3.8609399999999998</v>
      </c>
      <c r="G125" s="99"/>
      <c r="H125" s="99"/>
      <c r="I125" s="99"/>
    </row>
    <row r="126" spans="1:9">
      <c r="B126" s="259"/>
      <c r="C126" s="99" t="s">
        <v>13</v>
      </c>
      <c r="D126" s="99">
        <v>87.097710000000006</v>
      </c>
      <c r="E126" s="99">
        <v>-1.04569</v>
      </c>
      <c r="F126" s="99">
        <v>-3.27346</v>
      </c>
      <c r="G126" s="99"/>
      <c r="H126" s="99"/>
      <c r="I126" s="99"/>
    </row>
    <row r="127" spans="1:9">
      <c r="B127" s="259"/>
      <c r="C127" s="99" t="s">
        <v>25</v>
      </c>
      <c r="D127" s="99">
        <v>36.818179999999998</v>
      </c>
      <c r="E127" s="99">
        <v>-3.0455000000000001</v>
      </c>
      <c r="F127" s="99">
        <v>-4.4304500000000004</v>
      </c>
      <c r="G127" s="99"/>
      <c r="H127" s="99"/>
      <c r="I127" s="99"/>
    </row>
    <row r="128" spans="1:9">
      <c r="B128" s="259"/>
      <c r="C128" s="99" t="s">
        <v>15</v>
      </c>
      <c r="D128" s="99">
        <v>75.922150000000002</v>
      </c>
      <c r="E128" s="99">
        <v>-0.46054</v>
      </c>
      <c r="F128" s="99">
        <v>-2.87283</v>
      </c>
      <c r="G128" s="99"/>
      <c r="H128" s="99"/>
      <c r="I128" s="99"/>
    </row>
    <row r="129" spans="1:9">
      <c r="B129" s="259"/>
      <c r="C129" s="99" t="s">
        <v>47</v>
      </c>
      <c r="D129" s="99">
        <v>15.254239999999999</v>
      </c>
      <c r="E129" s="99">
        <v>-5.0505000000000004</v>
      </c>
      <c r="F129" s="99">
        <v>-5.2351400000000003</v>
      </c>
      <c r="G129" s="99"/>
      <c r="H129" s="99"/>
      <c r="I129" s="99"/>
    </row>
    <row r="130" spans="1:9" ht="18">
      <c r="A130" s="198"/>
      <c r="B130" s="24"/>
      <c r="D130" s="111"/>
      <c r="E130" s="111"/>
      <c r="F130" s="99"/>
      <c r="G130" s="99"/>
      <c r="H130" s="99"/>
      <c r="I130" s="99"/>
    </row>
    <row r="131" spans="1:9">
      <c r="B131" s="7"/>
      <c r="C131" s="170"/>
      <c r="D131" s="99"/>
      <c r="E131" s="99"/>
      <c r="H131" s="99"/>
      <c r="I131" s="99"/>
    </row>
    <row r="132" spans="1:9">
      <c r="B132" s="7"/>
      <c r="C132" s="170"/>
      <c r="D132" s="99"/>
      <c r="E132" s="99"/>
      <c r="H132" s="99"/>
      <c r="I132" s="99"/>
    </row>
    <row r="133" spans="1:9">
      <c r="B133" s="7"/>
      <c r="C133" s="170"/>
      <c r="D133" s="99"/>
      <c r="E133" s="99"/>
      <c r="H133" s="99"/>
      <c r="I133" s="99"/>
    </row>
    <row r="134" spans="1:9">
      <c r="B134" s="7"/>
      <c r="C134" s="170"/>
      <c r="D134" s="99"/>
      <c r="E134" s="99"/>
      <c r="H134" s="99"/>
      <c r="I134" s="99"/>
    </row>
    <row r="135" spans="1:9">
      <c r="B135" s="7"/>
      <c r="C135" s="170"/>
      <c r="D135" s="99"/>
      <c r="E135" s="99"/>
      <c r="H135" s="99"/>
      <c r="I135" s="99"/>
    </row>
    <row r="136" spans="1:9">
      <c r="B136" s="7"/>
      <c r="C136" s="170"/>
      <c r="D136" s="99"/>
      <c r="E136" s="99"/>
      <c r="H136" s="99"/>
      <c r="I136" s="99"/>
    </row>
    <row r="137" spans="1:9">
      <c r="B137" s="7"/>
      <c r="C137" s="170"/>
      <c r="D137" s="99"/>
      <c r="E137" s="99"/>
      <c r="H137" s="99"/>
      <c r="I137" s="99"/>
    </row>
    <row r="138" spans="1:9">
      <c r="B138" s="7"/>
      <c r="C138" s="170"/>
      <c r="D138" s="99"/>
      <c r="E138" s="99"/>
      <c r="H138" s="99"/>
      <c r="I138" s="99"/>
    </row>
    <row r="139" spans="1:9">
      <c r="B139" s="7"/>
      <c r="C139" s="170"/>
      <c r="D139" s="99"/>
      <c r="E139" s="99"/>
      <c r="H139" s="99"/>
      <c r="I139" s="99"/>
    </row>
    <row r="140" spans="1:9">
      <c r="B140" s="7"/>
      <c r="C140" s="170"/>
      <c r="D140" s="99"/>
      <c r="E140" s="99"/>
      <c r="H140" s="99"/>
      <c r="I140" s="99"/>
    </row>
    <row r="141" spans="1:9">
      <c r="B141" s="7"/>
      <c r="C141" s="170"/>
      <c r="D141" s="99"/>
      <c r="E141" s="99"/>
      <c r="H141" s="99"/>
      <c r="I141" s="99"/>
    </row>
    <row r="142" spans="1:9">
      <c r="B142" s="7"/>
      <c r="C142" s="170"/>
      <c r="D142" s="99"/>
      <c r="E142" s="99"/>
      <c r="H142" s="99"/>
      <c r="I142" s="99"/>
    </row>
    <row r="143" spans="1:9">
      <c r="B143" s="7"/>
      <c r="C143" s="170"/>
      <c r="D143" s="99"/>
      <c r="E143" s="99"/>
      <c r="H143" s="99"/>
      <c r="I143" s="99"/>
    </row>
    <row r="144" spans="1:9">
      <c r="B144" s="7"/>
      <c r="C144" s="170"/>
      <c r="D144" s="99"/>
      <c r="E144" s="99"/>
      <c r="H144" s="99"/>
      <c r="I144" s="99"/>
    </row>
    <row r="145" spans="2:9">
      <c r="B145" s="7"/>
      <c r="C145" s="170"/>
      <c r="D145" s="99"/>
      <c r="E145" s="99"/>
      <c r="H145" s="99"/>
      <c r="I145" s="99"/>
    </row>
    <row r="146" spans="2:9">
      <c r="B146" s="7"/>
      <c r="C146" s="170"/>
      <c r="D146" s="99"/>
      <c r="E146" s="99"/>
      <c r="H146" s="99"/>
      <c r="I146" s="99"/>
    </row>
    <row r="147" spans="2:9">
      <c r="B147" s="7"/>
      <c r="C147" s="170"/>
      <c r="D147" s="99"/>
      <c r="E147" s="99"/>
      <c r="G147" s="99"/>
      <c r="H147" s="99"/>
      <c r="I147" s="99"/>
    </row>
    <row r="148" spans="2:9">
      <c r="B148" s="24"/>
      <c r="C148" s="115"/>
      <c r="D148" s="111"/>
      <c r="E148" s="111"/>
      <c r="G148" s="99"/>
      <c r="H148" s="99"/>
      <c r="I148" s="99"/>
    </row>
    <row r="149" spans="2:9">
      <c r="B149" s="7"/>
      <c r="C149" s="170"/>
      <c r="D149" s="99"/>
      <c r="E149" s="99"/>
      <c r="G149" s="99"/>
      <c r="H149" s="99"/>
      <c r="I149" s="99"/>
    </row>
    <row r="150" spans="2:9">
      <c r="B150" s="7"/>
      <c r="C150" s="170"/>
      <c r="D150" s="99"/>
      <c r="E150" s="99"/>
      <c r="G150" s="99"/>
      <c r="H150" s="99"/>
      <c r="I150" s="99"/>
    </row>
    <row r="151" spans="2:9">
      <c r="B151" s="7"/>
      <c r="C151" s="170"/>
      <c r="D151" s="99"/>
      <c r="E151" s="99"/>
      <c r="G151" s="99"/>
      <c r="H151" s="99"/>
      <c r="I151" s="99"/>
    </row>
    <row r="152" spans="2:9">
      <c r="B152" s="7"/>
      <c r="C152" s="170"/>
      <c r="D152" s="99"/>
      <c r="E152" s="99"/>
      <c r="G152" s="99"/>
      <c r="H152" s="99"/>
      <c r="I152" s="99"/>
    </row>
    <row r="153" spans="2:9">
      <c r="B153" s="7"/>
      <c r="C153" s="170"/>
      <c r="D153" s="99"/>
      <c r="E153" s="99"/>
      <c r="G153" s="99"/>
      <c r="H153" s="99"/>
      <c r="I153" s="99"/>
    </row>
    <row r="154" spans="2:9">
      <c r="B154" s="7"/>
      <c r="C154" s="170"/>
      <c r="D154" s="99"/>
      <c r="E154" s="99"/>
      <c r="G154" s="99"/>
      <c r="H154" s="99"/>
      <c r="I154" s="99"/>
    </row>
    <row r="155" spans="2:9">
      <c r="B155" s="7"/>
      <c r="C155" s="170"/>
      <c r="D155" s="99"/>
      <c r="E155" s="99"/>
      <c r="G155" s="99"/>
      <c r="H155" s="99"/>
      <c r="I155" s="99"/>
    </row>
    <row r="156" spans="2:9">
      <c r="B156" s="7"/>
      <c r="C156" s="170"/>
      <c r="D156" s="99"/>
      <c r="E156" s="99"/>
      <c r="G156" s="99"/>
      <c r="H156" s="99"/>
      <c r="I156" s="99"/>
    </row>
    <row r="157" spans="2:9">
      <c r="B157" s="7"/>
      <c r="C157" s="170"/>
      <c r="D157" s="99"/>
      <c r="E157" s="99"/>
      <c r="G157" s="99"/>
      <c r="H157" s="99"/>
      <c r="I157" s="99"/>
    </row>
    <row r="158" spans="2:9">
      <c r="B158" s="7"/>
      <c r="C158" s="170"/>
      <c r="D158" s="99"/>
      <c r="E158" s="99"/>
      <c r="G158" s="99"/>
      <c r="H158" s="99"/>
      <c r="I158" s="99"/>
    </row>
    <row r="159" spans="2:9">
      <c r="B159" s="7"/>
      <c r="C159" s="170"/>
      <c r="D159" s="99"/>
      <c r="E159" s="99"/>
      <c r="G159" s="99"/>
      <c r="H159" s="99"/>
      <c r="I159" s="99"/>
    </row>
    <row r="160" spans="2:9">
      <c r="B160" s="7"/>
      <c r="C160" s="170"/>
      <c r="D160" s="99"/>
      <c r="E160" s="99"/>
      <c r="G160" s="99"/>
      <c r="H160" s="99"/>
      <c r="I160" s="99"/>
    </row>
    <row r="161" spans="1:9">
      <c r="B161" s="7"/>
      <c r="C161" s="170"/>
      <c r="D161" s="99"/>
      <c r="E161" s="99"/>
      <c r="G161" s="99"/>
      <c r="H161" s="99"/>
      <c r="I161" s="99"/>
    </row>
    <row r="162" spans="1:9">
      <c r="B162" s="7"/>
      <c r="C162" s="170"/>
      <c r="D162" s="99"/>
      <c r="E162" s="99"/>
      <c r="G162" s="99"/>
      <c r="H162" s="99"/>
      <c r="I162" s="99"/>
    </row>
    <row r="163" spans="1:9">
      <c r="B163" s="7"/>
      <c r="C163" s="170"/>
      <c r="D163" s="99"/>
      <c r="E163" s="99"/>
      <c r="G163" s="99"/>
      <c r="H163" s="99"/>
      <c r="I163" s="99"/>
    </row>
    <row r="164" spans="1:9">
      <c r="B164" s="7"/>
      <c r="C164" s="170"/>
      <c r="D164" s="99"/>
      <c r="E164" s="99"/>
      <c r="F164" s="99"/>
      <c r="G164" s="99"/>
      <c r="H164" s="99"/>
      <c r="I164" s="99"/>
    </row>
    <row r="165" spans="1:9" ht="18">
      <c r="A165" s="198"/>
      <c r="B165" s="24"/>
      <c r="C165" s="99"/>
      <c r="D165" s="111"/>
      <c r="E165" s="111"/>
      <c r="F165" s="111"/>
      <c r="G165" s="111"/>
      <c r="H165" s="111"/>
      <c r="I165" s="204" t="s">
        <v>7</v>
      </c>
    </row>
    <row r="166" spans="1:9">
      <c r="B166" s="208"/>
      <c r="C166" s="99"/>
      <c r="D166" s="99"/>
      <c r="E166" s="99"/>
      <c r="F166" s="99"/>
      <c r="G166" s="99"/>
      <c r="H166" s="99"/>
      <c r="I166" s="99">
        <v>-1.3</v>
      </c>
    </row>
    <row r="167" spans="1:9">
      <c r="B167" s="208"/>
      <c r="C167" s="99"/>
      <c r="D167" s="99"/>
      <c r="E167" s="99"/>
      <c r="F167" s="99"/>
      <c r="G167" s="99"/>
      <c r="H167" s="99"/>
      <c r="I167" s="99">
        <v>-1.1333299999999999</v>
      </c>
    </row>
    <row r="168" spans="1:9">
      <c r="B168" s="208"/>
      <c r="C168" s="99"/>
      <c r="D168" s="99"/>
      <c r="E168" s="99"/>
      <c r="F168" s="99"/>
      <c r="G168" s="99"/>
      <c r="H168" s="99"/>
      <c r="I168" s="99">
        <v>-1.4458299999999999</v>
      </c>
    </row>
    <row r="169" spans="1:9">
      <c r="B169" s="208"/>
      <c r="C169" s="99"/>
      <c r="D169" s="99"/>
      <c r="E169" s="99"/>
      <c r="F169" s="99"/>
      <c r="G169" s="99"/>
      <c r="H169" s="99"/>
      <c r="I169" s="99">
        <v>-1.55</v>
      </c>
    </row>
    <row r="170" spans="1:9">
      <c r="B170" s="208"/>
      <c r="C170" s="99"/>
      <c r="D170" s="99"/>
      <c r="E170" s="99"/>
      <c r="F170" s="99"/>
      <c r="G170" s="99"/>
      <c r="H170" s="99"/>
      <c r="I170" s="99">
        <v>-1.6125</v>
      </c>
    </row>
    <row r="171" spans="1:9">
      <c r="B171" s="208"/>
      <c r="C171" s="99"/>
      <c r="D171" s="99"/>
      <c r="E171" s="99"/>
      <c r="F171" s="99"/>
      <c r="G171" s="99"/>
      <c r="H171" s="99"/>
      <c r="I171" s="99">
        <v>-1.6541699999999999</v>
      </c>
    </row>
    <row r="172" spans="1:9">
      <c r="B172" s="208"/>
      <c r="C172" s="99"/>
      <c r="D172" s="99"/>
      <c r="E172" s="99"/>
      <c r="F172" s="99"/>
      <c r="G172" s="99"/>
      <c r="H172" s="99"/>
      <c r="I172" s="99">
        <v>-1.6958299999999999</v>
      </c>
    </row>
    <row r="173" spans="1:9" ht="18">
      <c r="A173" s="198"/>
      <c r="B173" s="24"/>
      <c r="C173" s="99"/>
      <c r="D173" s="111"/>
      <c r="E173" s="111"/>
      <c r="F173" s="111"/>
      <c r="G173" s="111"/>
      <c r="I173" s="99"/>
    </row>
    <row r="174" spans="1:9">
      <c r="B174" s="208"/>
      <c r="C174" s="99"/>
      <c r="D174" s="99"/>
      <c r="E174" s="99"/>
      <c r="F174" s="99"/>
      <c r="G174" s="99"/>
      <c r="I174" s="99"/>
    </row>
    <row r="175" spans="1:9">
      <c r="B175" s="208"/>
      <c r="C175" s="99"/>
      <c r="D175" s="99"/>
      <c r="E175" s="99"/>
      <c r="F175" s="99"/>
      <c r="G175" s="99"/>
      <c r="I175" s="99"/>
    </row>
    <row r="176" spans="1:9">
      <c r="B176" s="208"/>
      <c r="C176" s="99"/>
      <c r="D176" s="99"/>
      <c r="E176" s="99"/>
      <c r="F176" s="99"/>
      <c r="G176" s="99"/>
      <c r="I176" s="99"/>
    </row>
    <row r="177" spans="1:9">
      <c r="B177" s="208"/>
      <c r="C177" s="99"/>
      <c r="D177" s="99"/>
      <c r="E177" s="99"/>
      <c r="F177" s="99"/>
      <c r="G177" s="99"/>
      <c r="I177" s="99"/>
    </row>
    <row r="178" spans="1:9">
      <c r="B178" s="208"/>
      <c r="C178" s="99"/>
      <c r="D178" s="99"/>
      <c r="E178" s="99"/>
      <c r="F178" s="99"/>
      <c r="G178" s="99"/>
      <c r="I178" s="99"/>
    </row>
    <row r="179" spans="1:9">
      <c r="B179" s="208"/>
      <c r="C179" s="99"/>
      <c r="D179" s="99"/>
      <c r="E179" s="99"/>
      <c r="F179" s="99"/>
      <c r="G179" s="99"/>
      <c r="I179" s="99"/>
    </row>
    <row r="180" spans="1:9">
      <c r="B180" s="208"/>
      <c r="C180" s="99"/>
      <c r="D180" s="99"/>
      <c r="E180" s="99"/>
      <c r="F180" s="99"/>
      <c r="G180" s="99"/>
      <c r="I180" s="99"/>
    </row>
    <row r="181" spans="1:9" ht="18">
      <c r="A181" s="198"/>
      <c r="B181" s="24"/>
      <c r="C181" s="99"/>
      <c r="D181" s="111"/>
      <c r="E181" s="111"/>
      <c r="F181" s="111"/>
      <c r="H181" s="99"/>
      <c r="I181" s="99"/>
    </row>
    <row r="182" spans="1:9">
      <c r="B182" s="208"/>
      <c r="C182" s="99"/>
      <c r="D182" s="99"/>
      <c r="E182" s="99"/>
      <c r="F182" s="99"/>
      <c r="H182" s="99"/>
      <c r="I182" s="99"/>
    </row>
    <row r="183" spans="1:9">
      <c r="B183" s="208"/>
      <c r="C183" s="99"/>
      <c r="D183" s="99"/>
      <c r="E183" s="99"/>
      <c r="F183" s="99"/>
      <c r="H183" s="99"/>
      <c r="I183" s="99"/>
    </row>
    <row r="184" spans="1:9">
      <c r="B184" s="208"/>
      <c r="C184" s="99"/>
      <c r="D184" s="99"/>
      <c r="E184" s="99"/>
      <c r="F184" s="99"/>
      <c r="H184" s="99"/>
      <c r="I184" s="99"/>
    </row>
    <row r="185" spans="1:9">
      <c r="B185" s="208"/>
      <c r="C185" s="99"/>
      <c r="D185" s="99"/>
      <c r="E185" s="99"/>
      <c r="F185" s="99"/>
      <c r="H185" s="99"/>
      <c r="I185" s="99"/>
    </row>
    <row r="186" spans="1:9">
      <c r="B186" s="208"/>
      <c r="C186" s="99"/>
      <c r="D186" s="99"/>
      <c r="E186" s="99"/>
      <c r="F186" s="99"/>
      <c r="H186" s="99"/>
      <c r="I186" s="99"/>
    </row>
    <row r="187" spans="1:9">
      <c r="B187" s="208"/>
      <c r="C187" s="99"/>
      <c r="D187" s="99"/>
      <c r="E187" s="99"/>
      <c r="F187" s="99"/>
      <c r="H187" s="99"/>
      <c r="I187" s="99"/>
    </row>
    <row r="188" spans="1:9">
      <c r="B188" s="208"/>
      <c r="C188" s="99"/>
      <c r="D188" s="99"/>
      <c r="E188" s="99"/>
      <c r="F188" s="99"/>
      <c r="H188" s="99"/>
      <c r="I188" s="99"/>
    </row>
    <row r="189" spans="1:9">
      <c r="B189" s="208"/>
      <c r="C189" s="99"/>
      <c r="D189" s="99"/>
      <c r="E189" s="99"/>
      <c r="F189" s="99"/>
      <c r="H189" s="99"/>
      <c r="I189" s="99"/>
    </row>
    <row r="190" spans="1:9">
      <c r="B190" s="208"/>
      <c r="C190" s="99"/>
      <c r="D190" s="99"/>
      <c r="E190" s="99"/>
      <c r="F190" s="99"/>
      <c r="H190" s="99"/>
      <c r="I190" s="99"/>
    </row>
    <row r="191" spans="1:9">
      <c r="B191" s="208"/>
      <c r="C191" s="99"/>
      <c r="D191" s="99"/>
      <c r="E191" s="99"/>
      <c r="F191" s="99"/>
      <c r="H191" s="99"/>
      <c r="I191" s="99"/>
    </row>
    <row r="192" spans="1:9">
      <c r="B192" s="208"/>
      <c r="C192" s="99"/>
      <c r="D192" s="99"/>
      <c r="E192" s="99"/>
      <c r="F192" s="99"/>
      <c r="H192" s="99"/>
      <c r="I192" s="99"/>
    </row>
    <row r="193" spans="2:9">
      <c r="B193" s="208"/>
      <c r="C193" s="99"/>
      <c r="D193" s="99"/>
      <c r="E193" s="99"/>
      <c r="F193" s="99"/>
      <c r="H193" s="99"/>
      <c r="I193" s="99"/>
    </row>
    <row r="194" spans="2:9">
      <c r="B194" s="208"/>
      <c r="C194" s="99"/>
      <c r="D194" s="99"/>
      <c r="E194" s="99"/>
      <c r="F194" s="99"/>
      <c r="H194" s="99"/>
      <c r="I194" s="99"/>
    </row>
    <row r="195" spans="2:9">
      <c r="B195" s="208"/>
      <c r="C195" s="99"/>
      <c r="D195" s="99"/>
      <c r="E195" s="99"/>
      <c r="F195" s="99"/>
      <c r="H195" s="99"/>
      <c r="I195" s="99"/>
    </row>
    <row r="196" spans="2:9">
      <c r="B196" s="208"/>
      <c r="C196" s="99"/>
      <c r="D196" s="99"/>
      <c r="E196" s="99"/>
      <c r="F196" s="99"/>
      <c r="H196" s="99"/>
      <c r="I196" s="99"/>
    </row>
    <row r="197" spans="2:9">
      <c r="B197" s="208"/>
      <c r="C197" s="99"/>
      <c r="D197" s="99"/>
      <c r="E197" s="99"/>
      <c r="F197" s="99"/>
      <c r="H197" s="99"/>
      <c r="I197" s="99"/>
    </row>
    <row r="198" spans="2:9">
      <c r="B198" s="208"/>
      <c r="C198" s="99"/>
      <c r="D198" s="99"/>
      <c r="E198" s="99"/>
      <c r="F198" s="99"/>
      <c r="H198" s="99"/>
      <c r="I198" s="99"/>
    </row>
    <row r="199" spans="2:9">
      <c r="B199" s="208"/>
      <c r="C199" s="99"/>
      <c r="D199" s="99"/>
      <c r="E199" s="99"/>
      <c r="F199" s="99"/>
      <c r="H199" s="99"/>
      <c r="I199" s="99"/>
    </row>
    <row r="200" spans="2:9">
      <c r="B200" s="208"/>
      <c r="C200" s="99"/>
      <c r="D200" s="99"/>
      <c r="E200" s="99"/>
      <c r="F200" s="99"/>
      <c r="H200" s="99"/>
      <c r="I200" s="99"/>
    </row>
    <row r="201" spans="2:9">
      <c r="B201" s="24"/>
      <c r="C201" s="99"/>
      <c r="D201" s="111"/>
      <c r="E201" s="111"/>
      <c r="F201" s="111"/>
      <c r="H201" s="99"/>
      <c r="I201" s="99"/>
    </row>
    <row r="202" spans="2:9">
      <c r="B202" s="208"/>
      <c r="C202" s="99"/>
      <c r="D202" s="99"/>
      <c r="E202" s="99"/>
      <c r="F202" s="99"/>
      <c r="H202" s="99"/>
      <c r="I202" s="99"/>
    </row>
    <row r="203" spans="2:9">
      <c r="B203" s="208"/>
      <c r="C203" s="99"/>
      <c r="D203" s="99"/>
      <c r="E203" s="99"/>
      <c r="F203" s="99"/>
      <c r="H203" s="99"/>
      <c r="I203" s="99"/>
    </row>
    <row r="204" spans="2:9">
      <c r="B204" s="208"/>
      <c r="C204" s="99"/>
      <c r="D204" s="99"/>
      <c r="E204" s="99"/>
      <c r="F204" s="99"/>
      <c r="H204" s="99"/>
      <c r="I204" s="99"/>
    </row>
    <row r="205" spans="2:9">
      <c r="B205" s="208"/>
      <c r="C205" s="99"/>
      <c r="D205" s="99"/>
      <c r="E205" s="99"/>
      <c r="F205" s="99"/>
      <c r="H205" s="99"/>
      <c r="I205" s="99"/>
    </row>
    <row r="206" spans="2:9">
      <c r="B206" s="208"/>
      <c r="C206" s="99"/>
      <c r="D206" s="99"/>
      <c r="E206" s="99"/>
      <c r="F206" s="99"/>
      <c r="H206" s="99"/>
      <c r="I206" s="99"/>
    </row>
    <row r="207" spans="2:9">
      <c r="B207" s="208"/>
      <c r="C207" s="99"/>
      <c r="D207" s="99"/>
      <c r="E207" s="99"/>
      <c r="F207" s="99"/>
      <c r="H207" s="99"/>
      <c r="I207" s="99"/>
    </row>
    <row r="208" spans="2:9">
      <c r="B208" s="208"/>
      <c r="C208" s="99"/>
      <c r="D208" s="99"/>
      <c r="E208" s="99"/>
      <c r="F208" s="99"/>
      <c r="H208" s="99"/>
      <c r="I208" s="99"/>
    </row>
    <row r="209" spans="1:9">
      <c r="B209" s="208"/>
      <c r="C209" s="99"/>
      <c r="D209" s="99"/>
      <c r="E209" s="99"/>
      <c r="F209" s="99"/>
      <c r="H209" s="99"/>
      <c r="I209" s="99"/>
    </row>
    <row r="210" spans="1:9">
      <c r="B210" s="208"/>
      <c r="C210" s="99"/>
      <c r="D210" s="99"/>
      <c r="E210" s="99"/>
      <c r="F210" s="99"/>
      <c r="H210" s="99"/>
      <c r="I210" s="99"/>
    </row>
    <row r="211" spans="1:9">
      <c r="B211" s="208"/>
      <c r="C211" s="99"/>
      <c r="D211" s="99"/>
      <c r="E211" s="99"/>
      <c r="F211" s="99"/>
      <c r="H211" s="99"/>
      <c r="I211" s="99"/>
    </row>
    <row r="212" spans="1:9">
      <c r="B212" s="208"/>
      <c r="C212" s="99"/>
      <c r="D212" s="99"/>
      <c r="E212" s="99"/>
      <c r="F212" s="99"/>
      <c r="H212" s="99"/>
      <c r="I212" s="99"/>
    </row>
    <row r="213" spans="1:9">
      <c r="B213" s="208"/>
      <c r="C213" s="99"/>
      <c r="D213" s="99"/>
      <c r="E213" s="99"/>
      <c r="F213" s="99"/>
      <c r="H213" s="99"/>
      <c r="I213" s="99"/>
    </row>
    <row r="214" spans="1:9">
      <c r="B214" s="208"/>
      <c r="C214" s="99"/>
      <c r="D214" s="99"/>
      <c r="E214" s="99"/>
      <c r="F214" s="99"/>
      <c r="H214" s="99"/>
      <c r="I214" s="99"/>
    </row>
    <row r="215" spans="1:9">
      <c r="B215" s="208"/>
      <c r="C215" s="99"/>
      <c r="D215" s="99"/>
      <c r="E215" s="99"/>
      <c r="F215" s="99"/>
      <c r="H215" s="99"/>
      <c r="I215" s="99"/>
    </row>
    <row r="216" spans="1:9">
      <c r="B216" s="208"/>
      <c r="C216" s="99"/>
      <c r="D216" s="99"/>
      <c r="E216" s="99"/>
      <c r="F216" s="99"/>
      <c r="H216" s="99"/>
      <c r="I216" s="99"/>
    </row>
    <row r="217" spans="1:9">
      <c r="B217" s="208"/>
      <c r="C217" s="99"/>
      <c r="D217" s="99"/>
      <c r="E217" s="99"/>
      <c r="F217" s="99"/>
      <c r="H217" s="99"/>
      <c r="I217" s="99"/>
    </row>
    <row r="218" spans="1:9">
      <c r="B218" s="208"/>
      <c r="C218" s="99"/>
      <c r="D218" s="99"/>
      <c r="E218" s="99"/>
      <c r="F218" s="99"/>
      <c r="H218" s="99"/>
      <c r="I218" s="99"/>
    </row>
    <row r="219" spans="1:9">
      <c r="B219" s="208"/>
      <c r="C219" s="99"/>
      <c r="D219" s="99"/>
      <c r="E219" s="99"/>
      <c r="F219" s="99"/>
      <c r="H219" s="99"/>
      <c r="I219" s="99"/>
    </row>
    <row r="220" spans="1:9">
      <c r="B220" s="208"/>
      <c r="C220" s="99"/>
      <c r="D220" s="99"/>
      <c r="E220" s="99"/>
      <c r="F220" s="99"/>
      <c r="H220" s="99"/>
      <c r="I220" s="99"/>
    </row>
    <row r="221" spans="1:9">
      <c r="B221" s="208"/>
      <c r="C221" s="99"/>
      <c r="D221" s="99"/>
      <c r="E221" s="99"/>
      <c r="F221" s="99"/>
      <c r="H221" s="99"/>
      <c r="I221" s="99"/>
    </row>
    <row r="222" spans="1:9" ht="18.75" customHeight="1">
      <c r="A222" s="207"/>
      <c r="B222" s="207"/>
      <c r="C222" s="207"/>
      <c r="D222" s="207"/>
      <c r="E222" s="207"/>
      <c r="F222" s="207"/>
      <c r="G222" s="207"/>
      <c r="H222" s="99"/>
      <c r="I222" s="99"/>
    </row>
    <row r="223" spans="1:9" ht="15" customHeight="1">
      <c r="A223" s="207"/>
      <c r="B223" s="207"/>
      <c r="C223" s="207"/>
      <c r="D223" s="207"/>
      <c r="E223" s="207"/>
      <c r="F223" s="207"/>
      <c r="G223" s="207"/>
      <c r="H223" s="99"/>
      <c r="I223" s="99"/>
    </row>
    <row r="224" spans="1:9" ht="15" customHeight="1">
      <c r="A224" s="207"/>
      <c r="B224" s="207"/>
      <c r="C224" s="207"/>
      <c r="D224" s="207"/>
      <c r="E224" s="207"/>
      <c r="F224" s="207"/>
      <c r="G224" s="207"/>
      <c r="H224" s="99"/>
      <c r="I224" s="99"/>
    </row>
    <row r="225" spans="1:9" ht="15" customHeight="1">
      <c r="A225" s="207"/>
      <c r="B225" s="207"/>
      <c r="C225" s="207"/>
      <c r="D225" s="207"/>
      <c r="E225" s="207"/>
      <c r="F225" s="207"/>
      <c r="G225" s="207"/>
      <c r="H225" s="99"/>
      <c r="I225" s="99"/>
    </row>
    <row r="226" spans="1:9" ht="15" customHeight="1">
      <c r="A226" s="207"/>
      <c r="B226" s="207"/>
      <c r="C226" s="207"/>
      <c r="D226" s="207"/>
      <c r="E226" s="207"/>
      <c r="F226" s="207"/>
      <c r="G226" s="207"/>
      <c r="H226" s="99"/>
      <c r="I226" s="99"/>
    </row>
    <row r="227" spans="1:9" ht="15" customHeight="1">
      <c r="A227" s="207"/>
      <c r="B227" s="207"/>
      <c r="C227" s="207"/>
      <c r="D227" s="207"/>
      <c r="E227" s="207"/>
      <c r="F227" s="207"/>
      <c r="G227" s="207"/>
      <c r="H227" s="99"/>
      <c r="I227" s="99"/>
    </row>
    <row r="228" spans="1:9" ht="15" customHeight="1">
      <c r="A228" s="207"/>
      <c r="B228" s="207"/>
      <c r="C228" s="207"/>
      <c r="D228" s="207"/>
      <c r="E228" s="207"/>
      <c r="F228" s="207"/>
      <c r="G228" s="207"/>
      <c r="H228" s="99"/>
      <c r="I228" s="99"/>
    </row>
    <row r="229" spans="1:9" ht="15" customHeight="1">
      <c r="A229" s="207"/>
      <c r="B229" s="207"/>
      <c r="C229" s="207"/>
      <c r="D229" s="207"/>
      <c r="E229" s="207"/>
      <c r="F229" s="207"/>
      <c r="G229" s="207"/>
      <c r="H229" s="99"/>
      <c r="I229" s="99"/>
    </row>
    <row r="230" spans="1:9" ht="15" customHeight="1">
      <c r="A230" s="207"/>
      <c r="B230" s="207"/>
      <c r="C230" s="207"/>
      <c r="D230" s="207"/>
      <c r="E230" s="207"/>
      <c r="F230" s="207"/>
      <c r="G230" s="207"/>
      <c r="H230" s="99"/>
      <c r="I230" s="99"/>
    </row>
    <row r="231" spans="1:9" ht="15" customHeight="1">
      <c r="A231" s="207"/>
      <c r="B231" s="207"/>
      <c r="C231" s="207"/>
      <c r="D231" s="207"/>
      <c r="E231" s="207"/>
      <c r="F231" s="207"/>
      <c r="G231" s="207"/>
      <c r="H231" s="99"/>
      <c r="I231" s="99"/>
    </row>
    <row r="232" spans="1:9" ht="18.75" customHeight="1">
      <c r="A232" s="207"/>
      <c r="B232" s="207"/>
      <c r="C232" s="207"/>
      <c r="D232" s="207"/>
      <c r="E232" s="207"/>
      <c r="F232" s="207"/>
      <c r="G232" s="207"/>
      <c r="H232" s="99"/>
      <c r="I232" s="99"/>
    </row>
    <row r="233" spans="1:9" ht="15" customHeight="1">
      <c r="A233" s="207"/>
      <c r="B233" s="207"/>
      <c r="C233" s="207"/>
      <c r="D233" s="207"/>
      <c r="E233" s="207"/>
      <c r="F233" s="207"/>
      <c r="G233" s="207"/>
      <c r="H233" s="99"/>
      <c r="I233" s="99"/>
    </row>
    <row r="234" spans="1:9" ht="15" customHeight="1">
      <c r="A234" s="207"/>
      <c r="B234" s="207"/>
      <c r="C234" s="207"/>
      <c r="D234" s="207"/>
      <c r="E234" s="207"/>
      <c r="F234" s="207"/>
      <c r="G234" s="207"/>
      <c r="H234" s="99"/>
      <c r="I234" s="99"/>
    </row>
    <row r="235" spans="1:9" ht="15" customHeight="1">
      <c r="A235" s="207"/>
      <c r="B235" s="207"/>
      <c r="C235" s="207"/>
      <c r="D235" s="207"/>
      <c r="E235" s="207"/>
      <c r="F235" s="207"/>
      <c r="G235" s="207"/>
      <c r="H235" s="99"/>
      <c r="I235" s="99"/>
    </row>
    <row r="236" spans="1:9" ht="15" customHeight="1">
      <c r="A236" s="207"/>
      <c r="B236" s="207"/>
      <c r="C236" s="207"/>
      <c r="D236" s="207"/>
      <c r="E236" s="207"/>
      <c r="F236" s="207"/>
      <c r="G236" s="207"/>
      <c r="H236" s="99"/>
      <c r="I236" s="99"/>
    </row>
    <row r="237" spans="1:9" ht="15" customHeight="1">
      <c r="A237" s="207"/>
      <c r="B237" s="207"/>
      <c r="C237" s="207"/>
      <c r="D237" s="207"/>
      <c r="E237" s="207"/>
      <c r="F237" s="207"/>
      <c r="G237" s="207"/>
      <c r="H237" s="99"/>
      <c r="I237" s="99"/>
    </row>
    <row r="238" spans="1:9" ht="15" customHeight="1">
      <c r="A238" s="207"/>
      <c r="B238" s="207"/>
      <c r="C238" s="207"/>
      <c r="D238" s="207"/>
      <c r="E238" s="207"/>
      <c r="F238" s="207"/>
      <c r="G238" s="207"/>
      <c r="H238" s="99"/>
      <c r="I238" s="99"/>
    </row>
    <row r="239" spans="1:9" ht="15" customHeight="1">
      <c r="A239" s="207"/>
      <c r="B239" s="207"/>
      <c r="C239" s="207"/>
      <c r="D239" s="207"/>
      <c r="E239" s="207"/>
      <c r="F239" s="207"/>
      <c r="G239" s="207"/>
      <c r="H239" s="99"/>
      <c r="I239" s="99"/>
    </row>
    <row r="240" spans="1:9" ht="15" customHeight="1">
      <c r="A240" s="207"/>
      <c r="B240" s="207"/>
      <c r="C240" s="207"/>
      <c r="D240" s="207"/>
      <c r="E240" s="207"/>
      <c r="F240" s="207"/>
      <c r="G240" s="207"/>
      <c r="H240" s="99"/>
      <c r="I240" s="99"/>
    </row>
    <row r="241" spans="1:9" ht="15" customHeight="1">
      <c r="A241" s="207"/>
      <c r="B241" s="207"/>
      <c r="C241" s="207"/>
      <c r="D241" s="207"/>
      <c r="E241" s="207"/>
      <c r="F241" s="207"/>
      <c r="G241" s="207"/>
      <c r="H241" s="99"/>
      <c r="I241" s="99"/>
    </row>
    <row r="242" spans="1:9" ht="18.75" customHeight="1">
      <c r="A242" s="207"/>
      <c r="B242" s="207"/>
      <c r="C242" s="207"/>
      <c r="D242" s="207"/>
      <c r="E242" s="207"/>
      <c r="F242" s="207"/>
      <c r="G242" s="207"/>
      <c r="H242" s="99"/>
      <c r="I242" s="99"/>
    </row>
    <row r="243" spans="1:9" ht="15" customHeight="1">
      <c r="A243" s="207"/>
      <c r="B243" s="207"/>
      <c r="C243" s="207"/>
      <c r="D243" s="207"/>
      <c r="E243" s="207"/>
      <c r="F243" s="207"/>
      <c r="G243" s="207"/>
      <c r="H243" s="99"/>
      <c r="I243" s="99"/>
    </row>
    <row r="244" spans="1:9" ht="15" customHeight="1">
      <c r="A244" s="207"/>
      <c r="B244" s="207"/>
      <c r="C244" s="207"/>
      <c r="D244" s="207"/>
      <c r="E244" s="207"/>
      <c r="F244" s="207"/>
      <c r="G244" s="207"/>
      <c r="H244" s="99"/>
      <c r="I244" s="99"/>
    </row>
    <row r="245" spans="1:9" ht="15" customHeight="1">
      <c r="A245" s="207"/>
      <c r="B245" s="207"/>
      <c r="C245" s="207"/>
      <c r="D245" s="207"/>
      <c r="E245" s="207"/>
      <c r="F245" s="207"/>
      <c r="G245" s="207"/>
      <c r="H245" s="99"/>
      <c r="I245" s="99"/>
    </row>
    <row r="246" spans="1:9" ht="15" customHeight="1">
      <c r="A246" s="207"/>
      <c r="B246" s="207"/>
      <c r="C246" s="207"/>
      <c r="D246" s="207"/>
      <c r="E246" s="207"/>
      <c r="F246" s="207"/>
      <c r="G246" s="207"/>
      <c r="H246" s="99"/>
      <c r="I246" s="99"/>
    </row>
    <row r="247" spans="1:9" ht="15" customHeight="1">
      <c r="A247" s="207"/>
      <c r="B247" s="207"/>
      <c r="C247" s="207"/>
      <c r="D247" s="207"/>
      <c r="E247" s="207"/>
      <c r="F247" s="207"/>
      <c r="G247" s="207"/>
      <c r="H247" s="99"/>
      <c r="I247" s="99"/>
    </row>
    <row r="248" spans="1:9" ht="15" customHeight="1">
      <c r="A248" s="207"/>
      <c r="B248" s="207"/>
      <c r="C248" s="207"/>
      <c r="D248" s="207"/>
      <c r="E248" s="207"/>
      <c r="F248" s="207"/>
      <c r="G248" s="207"/>
      <c r="H248" s="99"/>
      <c r="I248" s="99"/>
    </row>
    <row r="249" spans="1:9" ht="15" customHeight="1">
      <c r="A249" s="207"/>
      <c r="B249" s="207"/>
      <c r="C249" s="207"/>
      <c r="D249" s="207"/>
      <c r="E249" s="207"/>
      <c r="F249" s="207"/>
      <c r="G249" s="207"/>
      <c r="H249" s="99"/>
      <c r="I249" s="99"/>
    </row>
    <row r="250" spans="1:9" ht="15" customHeight="1">
      <c r="A250" s="207"/>
      <c r="B250" s="207"/>
      <c r="C250" s="207"/>
      <c r="D250" s="207"/>
      <c r="E250" s="207"/>
      <c r="F250" s="207"/>
      <c r="G250" s="207"/>
      <c r="H250" s="99"/>
      <c r="I250" s="99"/>
    </row>
    <row r="251" spans="1:9" ht="15" customHeight="1">
      <c r="A251" s="207"/>
      <c r="B251" s="207"/>
      <c r="C251" s="207"/>
      <c r="D251" s="207"/>
      <c r="E251" s="207"/>
      <c r="F251" s="207"/>
      <c r="G251" s="207"/>
      <c r="H251" s="99"/>
      <c r="I251" s="99"/>
    </row>
    <row r="252" spans="1:9" ht="15" customHeight="1">
      <c r="A252" s="207"/>
      <c r="B252" s="207"/>
      <c r="C252" s="207"/>
      <c r="D252" s="207"/>
      <c r="E252" s="207"/>
      <c r="F252" s="207"/>
      <c r="G252" s="207"/>
      <c r="H252" s="99"/>
      <c r="I252" s="99"/>
    </row>
    <row r="253" spans="1:9" ht="15" customHeight="1">
      <c r="A253" s="207"/>
      <c r="B253" s="207"/>
      <c r="C253" s="207"/>
      <c r="D253" s="207"/>
      <c r="E253" s="207"/>
      <c r="F253" s="207"/>
      <c r="G253" s="207"/>
      <c r="H253" s="99"/>
      <c r="I253" s="99"/>
    </row>
    <row r="254" spans="1:9" ht="15" customHeight="1">
      <c r="A254" s="207"/>
      <c r="B254" s="207"/>
      <c r="C254" s="207"/>
      <c r="D254" s="207"/>
      <c r="E254" s="207"/>
      <c r="F254" s="207"/>
      <c r="G254" s="207"/>
      <c r="H254" s="99"/>
      <c r="I254" s="99"/>
    </row>
    <row r="255" spans="1:9" ht="15" customHeight="1">
      <c r="A255" s="207"/>
      <c r="B255" s="207"/>
      <c r="C255" s="207"/>
      <c r="D255" s="207"/>
      <c r="E255" s="207"/>
      <c r="F255" s="207"/>
      <c r="G255" s="207"/>
      <c r="H255" s="99"/>
      <c r="I255" s="99"/>
    </row>
    <row r="256" spans="1:9" ht="15" customHeight="1">
      <c r="A256" s="207"/>
      <c r="B256" s="207"/>
      <c r="C256" s="207"/>
      <c r="D256" s="207"/>
      <c r="E256" s="207"/>
      <c r="F256" s="207"/>
      <c r="G256" s="207"/>
      <c r="H256" s="99"/>
      <c r="I256" s="99"/>
    </row>
    <row r="257" spans="1:9" ht="15" customHeight="1">
      <c r="A257" s="207"/>
      <c r="B257" s="207"/>
      <c r="C257" s="207"/>
      <c r="D257" s="207"/>
      <c r="E257" s="207"/>
      <c r="F257" s="207"/>
      <c r="G257" s="207"/>
      <c r="H257" s="99"/>
      <c r="I257" s="99"/>
    </row>
    <row r="258" spans="1:9" ht="15" customHeight="1">
      <c r="A258" s="207"/>
      <c r="B258" s="207"/>
      <c r="C258" s="207"/>
      <c r="D258" s="207"/>
      <c r="E258" s="207"/>
      <c r="F258" s="207"/>
      <c r="G258" s="207"/>
      <c r="H258" s="99"/>
      <c r="I258" s="99"/>
    </row>
    <row r="259" spans="1:9" ht="15" customHeight="1">
      <c r="A259" s="207"/>
      <c r="B259" s="207"/>
      <c r="C259" s="207"/>
      <c r="D259" s="207"/>
      <c r="E259" s="207"/>
      <c r="F259" s="207"/>
      <c r="G259" s="207"/>
      <c r="H259" s="99"/>
      <c r="I259" s="99"/>
    </row>
    <row r="260" spans="1:9" ht="15" customHeight="1">
      <c r="A260" s="207"/>
      <c r="B260" s="207"/>
      <c r="C260" s="207"/>
      <c r="D260" s="207"/>
      <c r="E260" s="207"/>
      <c r="F260" s="207"/>
      <c r="G260" s="207"/>
      <c r="H260" s="99"/>
      <c r="I260" s="99"/>
    </row>
    <row r="261" spans="1:9" ht="15" customHeight="1">
      <c r="A261" s="207"/>
      <c r="B261" s="207"/>
      <c r="C261" s="207"/>
      <c r="D261" s="207"/>
      <c r="E261" s="207"/>
      <c r="F261" s="207"/>
      <c r="G261" s="207"/>
      <c r="H261" s="99"/>
      <c r="I261" s="99"/>
    </row>
    <row r="262" spans="1:9" ht="15" customHeight="1">
      <c r="A262" s="207"/>
      <c r="B262" s="207"/>
      <c r="C262" s="207"/>
      <c r="D262" s="207"/>
      <c r="E262" s="207"/>
      <c r="F262" s="207"/>
      <c r="G262" s="207"/>
      <c r="H262" s="99"/>
      <c r="I262" s="99"/>
    </row>
    <row r="263" spans="1:9" ht="15" customHeight="1">
      <c r="A263" s="207"/>
      <c r="B263" s="207"/>
      <c r="C263" s="207"/>
      <c r="D263" s="207"/>
      <c r="E263" s="207"/>
      <c r="F263" s="207"/>
      <c r="G263" s="207"/>
      <c r="H263" s="99"/>
      <c r="I263" s="99"/>
    </row>
    <row r="264" spans="1:9" ht="15" customHeight="1">
      <c r="A264" s="207"/>
      <c r="B264" s="207"/>
      <c r="C264" s="207"/>
      <c r="D264" s="207"/>
      <c r="E264" s="207"/>
      <c r="F264" s="207"/>
      <c r="G264" s="207"/>
      <c r="H264" s="99"/>
      <c r="I264" s="99"/>
    </row>
    <row r="265" spans="1:9" ht="15" customHeight="1">
      <c r="A265" s="207"/>
      <c r="B265" s="207"/>
      <c r="C265" s="207"/>
      <c r="D265" s="207"/>
      <c r="E265" s="207"/>
      <c r="F265" s="207"/>
      <c r="G265" s="207"/>
      <c r="H265" s="99"/>
      <c r="I265" s="99"/>
    </row>
    <row r="266" spans="1:9" ht="15" customHeight="1">
      <c r="A266" s="207"/>
      <c r="B266" s="207"/>
      <c r="C266" s="207"/>
      <c r="D266" s="207"/>
      <c r="E266" s="207"/>
      <c r="F266" s="207"/>
      <c r="G266" s="207"/>
      <c r="H266" s="99"/>
      <c r="I266" s="99"/>
    </row>
    <row r="267" spans="1:9" ht="15" customHeight="1">
      <c r="A267" s="207"/>
      <c r="B267" s="207"/>
      <c r="C267" s="207"/>
      <c r="D267" s="207"/>
      <c r="E267" s="207"/>
      <c r="F267" s="207"/>
      <c r="G267" s="207"/>
      <c r="H267" s="99"/>
      <c r="I267" s="99"/>
    </row>
    <row r="268" spans="1:9" ht="15" customHeight="1">
      <c r="A268" s="207"/>
      <c r="B268" s="207"/>
      <c r="C268" s="207"/>
      <c r="D268" s="207"/>
      <c r="E268" s="207"/>
      <c r="F268" s="207"/>
      <c r="G268" s="207"/>
      <c r="H268" s="99"/>
      <c r="I268" s="99"/>
    </row>
  </sheetData>
  <mergeCells count="10">
    <mergeCell ref="B59:B65"/>
    <mergeCell ref="B67:B89"/>
    <mergeCell ref="B91:B106"/>
    <mergeCell ref="B108:B120"/>
    <mergeCell ref="B122:B129"/>
    <mergeCell ref="B2:B8"/>
    <mergeCell ref="B10:B25"/>
    <mergeCell ref="B27:B33"/>
    <mergeCell ref="B35:B41"/>
    <mergeCell ref="B43:B57"/>
  </mergeCells>
  <phoneticPr fontId="8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7360-AEEB-E548-9EDC-57D1AA1D2782}">
  <dimension ref="A1:CY332"/>
  <sheetViews>
    <sheetView topLeftCell="J1" workbookViewId="0">
      <selection activeCell="L3" sqref="L3"/>
    </sheetView>
  </sheetViews>
  <sheetFormatPr baseColWidth="10" defaultRowHeight="15"/>
  <cols>
    <col min="7" max="7" width="17.1640625" customWidth="1"/>
    <col min="12" max="12" width="10.6640625" customWidth="1"/>
    <col min="22" max="22" width="14.83203125" customWidth="1"/>
  </cols>
  <sheetData>
    <row r="1" spans="1:103">
      <c r="A1">
        <f>'Fig. 7'!C1</f>
        <v>0</v>
      </c>
      <c r="B1" t="str">
        <f>'Fig. 7'!D1</f>
        <v>EC</v>
      </c>
      <c r="C1">
        <f>'Fig. 7'!E1</f>
        <v>0</v>
      </c>
      <c r="D1">
        <f>'Fig. 7'!H1</f>
        <v>0</v>
      </c>
      <c r="E1" t="str">
        <f>'Fig. 7'!I1</f>
        <v>ECH</v>
      </c>
      <c r="F1">
        <f>'Fig. 7'!J1</f>
        <v>0</v>
      </c>
      <c r="G1">
        <f>'Fig. 7'!K1</f>
        <v>0</v>
      </c>
      <c r="H1">
        <f>'Fig. 7'!L1</f>
        <v>0</v>
      </c>
      <c r="I1">
        <f>'Fig. 7'!M1</f>
        <v>0</v>
      </c>
      <c r="J1" t="str">
        <f>'Fig. 7'!N1</f>
        <v>ECH2</v>
      </c>
      <c r="K1">
        <f>'Fig. 7'!O1</f>
        <v>0</v>
      </c>
      <c r="L1">
        <f>'Fig. 7'!P1</f>
        <v>0</v>
      </c>
      <c r="M1">
        <f>'Fig. 7'!Q1</f>
        <v>0</v>
      </c>
      <c r="N1">
        <f>'Fig. 7'!R1</f>
        <v>0</v>
      </c>
      <c r="O1" t="str">
        <f>'Fig. 7'!S1</f>
        <v>ECH3</v>
      </c>
      <c r="P1">
        <f>'Fig. 7'!T1</f>
        <v>0</v>
      </c>
      <c r="Q1">
        <f>'Fig. 7'!U1</f>
        <v>0</v>
      </c>
      <c r="R1">
        <f>'Fig. 7'!V1</f>
        <v>0</v>
      </c>
      <c r="S1">
        <f>'Fig. 7'!W1</f>
        <v>0</v>
      </c>
      <c r="T1" t="str">
        <f>'Fig. 7'!X1</f>
        <v>ECO</v>
      </c>
      <c r="U1">
        <f>'Fig. 7'!Y1</f>
        <v>0</v>
      </c>
      <c r="V1">
        <f>'Fig. 7'!Z1</f>
        <v>0</v>
      </c>
      <c r="W1">
        <f>'Fig. 7'!AA1</f>
        <v>0</v>
      </c>
      <c r="X1">
        <f>'Fig. 7'!AB1</f>
        <v>0</v>
      </c>
      <c r="Y1" t="str">
        <f>'Fig. 7'!AC1</f>
        <v>ECOOH</v>
      </c>
      <c r="Z1">
        <f>'Fig. 7'!AD1</f>
        <v>0</v>
      </c>
      <c r="AA1">
        <f>'Fig. 7'!AE1</f>
        <v>0</v>
      </c>
      <c r="AB1">
        <f>'Fig. 7'!AF1</f>
        <v>0</v>
      </c>
      <c r="AC1">
        <f>'Fig. 7'!AG1</f>
        <v>0</v>
      </c>
      <c r="AD1" t="str">
        <f>'Fig. 7'!AH1</f>
        <v>ECHO</v>
      </c>
      <c r="AE1">
        <f>'Fig. 7'!AI1</f>
        <v>0</v>
      </c>
      <c r="AF1">
        <f>'Fig. 7'!AJ1</f>
        <v>0</v>
      </c>
      <c r="AG1">
        <f>'Fig. 7'!AK1</f>
        <v>0</v>
      </c>
      <c r="AH1">
        <f>'Fig. 7'!AL1</f>
        <v>0</v>
      </c>
      <c r="AI1" t="str">
        <f>'Fig. 7'!AM1</f>
        <v>ECOH</v>
      </c>
      <c r="AJ1">
        <f>'Fig. 7'!AN1</f>
        <v>0</v>
      </c>
      <c r="AK1">
        <f>'Fig. 7'!AO1</f>
        <v>0</v>
      </c>
      <c r="AL1">
        <f>'Fig. 7'!AP1</f>
        <v>0</v>
      </c>
      <c r="AM1">
        <f>'Fig. 7'!AQ1</f>
        <v>0</v>
      </c>
      <c r="AN1" t="str">
        <f>'Fig. 7'!AR1</f>
        <v>ECHOH</v>
      </c>
      <c r="AO1">
        <f>'Fig. 7'!AS1</f>
        <v>0</v>
      </c>
      <c r="AP1">
        <f>'Fig. 7'!AT1</f>
        <v>0</v>
      </c>
      <c r="AQ1">
        <f>'Fig. 7'!AU1</f>
        <v>0</v>
      </c>
      <c r="AR1">
        <f>'Fig. 7'!AV1</f>
        <v>0</v>
      </c>
      <c r="AS1" t="str">
        <f>'Fig. 7'!AW1</f>
        <v>ECO+CH</v>
      </c>
      <c r="AT1">
        <f>'Fig. 7'!AX1</f>
        <v>0</v>
      </c>
      <c r="AU1">
        <f>'Fig. 7'!AY1</f>
        <v>0</v>
      </c>
      <c r="AV1" t="str">
        <f>'Fig. 7'!AZ1</f>
        <v>Fig. 7b</v>
      </c>
      <c r="AW1">
        <f>'Fig. 7'!BA1</f>
        <v>0</v>
      </c>
      <c r="AX1">
        <f>'Fig. 7'!BB1</f>
        <v>0</v>
      </c>
      <c r="AY1" t="str">
        <f>'Fig. 7'!BC1</f>
        <v>EN</v>
      </c>
      <c r="AZ1">
        <f>'Fig. 7'!BD1</f>
        <v>0</v>
      </c>
      <c r="BA1">
        <f>'Fig. 7'!BE1</f>
        <v>0</v>
      </c>
      <c r="BB1">
        <f>'Fig. 7'!BF1</f>
        <v>0</v>
      </c>
      <c r="BC1">
        <f>'Fig. 7'!BG1</f>
        <v>0</v>
      </c>
      <c r="BD1" t="str">
        <f>'Fig. 7'!BH1</f>
        <v>ENH</v>
      </c>
      <c r="BE1">
        <f>'Fig. 7'!BI1</f>
        <v>0</v>
      </c>
      <c r="BF1">
        <f>'Fig. 7'!BJ1</f>
        <v>0</v>
      </c>
      <c r="BG1">
        <f>'Fig. 7'!BK1</f>
        <v>0</v>
      </c>
      <c r="BH1">
        <f>'Fig. 7'!BL1</f>
        <v>0</v>
      </c>
      <c r="BI1" t="str">
        <f>'Fig. 7'!BM1</f>
        <v>ENNH2</v>
      </c>
      <c r="BJ1">
        <f>'Fig. 7'!BN1</f>
        <v>0</v>
      </c>
      <c r="BK1">
        <f>'Fig. 7'!BO1</f>
        <v>0</v>
      </c>
      <c r="BL1">
        <f>'Fig. 7'!BP1</f>
        <v>0</v>
      </c>
      <c r="BM1">
        <f>'Fig. 7'!BQ1</f>
        <v>0</v>
      </c>
      <c r="BN1" t="str">
        <f>'Fig. 7'!BR1</f>
        <v>ENH2</v>
      </c>
      <c r="BO1">
        <f>'Fig. 7'!BS1</f>
        <v>0</v>
      </c>
      <c r="BP1">
        <f>'Fig. 7'!BT1</f>
        <v>0</v>
      </c>
      <c r="BQ1">
        <f>'Fig. 7'!BU1</f>
        <v>0</v>
      </c>
      <c r="BR1">
        <f>'Fig. 7'!BV1</f>
        <v>0</v>
      </c>
      <c r="BS1" t="str">
        <f>'Fig. 7'!BX1</f>
        <v>EF</v>
      </c>
      <c r="BT1">
        <f>'Fig. 7'!BY1</f>
        <v>0</v>
      </c>
      <c r="BU1">
        <f>'Fig. 7'!BZ1</f>
        <v>0</v>
      </c>
      <c r="BV1">
        <f>'Fig. 7'!CA1</f>
        <v>0</v>
      </c>
      <c r="BW1">
        <f>'Fig. 7'!CB1</f>
        <v>0</v>
      </c>
      <c r="BX1" t="str">
        <f>'Fig. 7'!CC1</f>
        <v>ECl</v>
      </c>
      <c r="BY1">
        <f>'Fig. 7'!CD1</f>
        <v>0</v>
      </c>
      <c r="BZ1">
        <f>'Fig. 7'!CE1</f>
        <v>0</v>
      </c>
      <c r="CA1">
        <f>'Fig. 7'!CF1</f>
        <v>0</v>
      </c>
      <c r="CB1">
        <f>'Fig. 7'!CG1</f>
        <v>0</v>
      </c>
      <c r="CC1" t="str">
        <f>'Fig. 7'!CH1</f>
        <v>EP</v>
      </c>
      <c r="CD1">
        <f>'Fig. 7'!CI1</f>
        <v>0</v>
      </c>
      <c r="CE1">
        <f>'Fig. 7'!CJ1</f>
        <v>0</v>
      </c>
      <c r="CF1" t="str">
        <f>'Fig. 7'!CK1</f>
        <v>Fig. 7c</v>
      </c>
      <c r="CG1">
        <f>'Fig. 7'!CL1</f>
        <v>0</v>
      </c>
      <c r="CH1">
        <f>'Fig. 7'!CM1</f>
        <v>0</v>
      </c>
      <c r="CI1" t="str">
        <f>'Fig. 7'!CN1</f>
        <v>EO</v>
      </c>
      <c r="CJ1">
        <f>'Fig. 7'!CO1</f>
        <v>0</v>
      </c>
      <c r="CK1">
        <f>'Fig. 7'!CP1</f>
        <v>0</v>
      </c>
      <c r="CL1">
        <f>'Fig. 7'!CQ1</f>
        <v>0</v>
      </c>
      <c r="CM1">
        <f>'Fig. 7'!CR1</f>
        <v>0</v>
      </c>
      <c r="CN1" t="str">
        <f>'Fig. 7'!CS1</f>
        <v>EOH</v>
      </c>
      <c r="CO1">
        <f>'Fig. 7'!CT1</f>
        <v>0</v>
      </c>
      <c r="CP1">
        <f>'Fig. 7'!CU1</f>
        <v>0</v>
      </c>
      <c r="CQ1">
        <f>'Fig. 7'!CV1</f>
        <v>0</v>
      </c>
      <c r="CR1">
        <f>'Fig. 7'!CW1</f>
        <v>0</v>
      </c>
      <c r="CS1" t="str">
        <f>'Fig. 7'!CX1</f>
        <v>EOOH</v>
      </c>
      <c r="CT1">
        <f>'Fig. 7'!CY1</f>
        <v>0</v>
      </c>
      <c r="CU1">
        <f>'Fig. 7'!CZ1</f>
        <v>0</v>
      </c>
      <c r="CV1">
        <f>'Fig. 7'!DA1</f>
        <v>0</v>
      </c>
      <c r="CW1">
        <f>'Fig. 7'!DB1</f>
        <v>0</v>
      </c>
      <c r="CX1" t="str">
        <f>'Fig. 7'!DC1</f>
        <v>EOCH3</v>
      </c>
      <c r="CY1">
        <f>'Fig. 7'!DD1</f>
        <v>0</v>
      </c>
    </row>
    <row r="2" spans="1:103">
      <c r="A2" t="str">
        <f>'Fig. 7'!C2</f>
        <v>Surfaces</v>
      </c>
      <c r="B2" t="str">
        <f>'Fig. 7'!D2</f>
        <v>DFTcal</v>
      </c>
      <c r="C2" t="str">
        <f>'Fig. 7'!E2</f>
        <v>predicted</v>
      </c>
      <c r="D2" t="str">
        <f>'Fig. 7'!H2</f>
        <v>Surfaces</v>
      </c>
      <c r="E2" t="str">
        <f>'Fig. 7'!I2</f>
        <v>DFTcal</v>
      </c>
      <c r="F2" t="str">
        <f>'Fig. 7'!J2</f>
        <v>predicted</v>
      </c>
      <c r="G2">
        <f>'Fig. 7'!K2</f>
        <v>0</v>
      </c>
      <c r="H2">
        <f>'Fig. 7'!L2</f>
        <v>0</v>
      </c>
      <c r="I2" t="str">
        <f>'Fig. 7'!M2</f>
        <v>Surfaces</v>
      </c>
      <c r="J2" t="str">
        <f>'Fig. 7'!N2</f>
        <v>DFTcal</v>
      </c>
      <c r="K2" t="str">
        <f>'Fig. 7'!O2</f>
        <v>predicted</v>
      </c>
      <c r="L2">
        <f>'Fig. 7'!P2</f>
        <v>0</v>
      </c>
      <c r="M2">
        <f>'Fig. 7'!Q2</f>
        <v>0</v>
      </c>
      <c r="N2" t="str">
        <f>'Fig. 7'!R2</f>
        <v>Surfaces</v>
      </c>
      <c r="O2" t="str">
        <f>'Fig. 7'!S2</f>
        <v>DFTcal</v>
      </c>
      <c r="P2" t="str">
        <f>'Fig. 7'!T2</f>
        <v>predicted</v>
      </c>
      <c r="Q2">
        <f>'Fig. 7'!U2</f>
        <v>0</v>
      </c>
      <c r="R2">
        <f>'Fig. 7'!V2</f>
        <v>0</v>
      </c>
      <c r="S2" t="str">
        <f>'Fig. 7'!W2</f>
        <v>Surfaces</v>
      </c>
      <c r="T2" t="str">
        <f>'Fig. 7'!X2</f>
        <v>DFTcal</v>
      </c>
      <c r="U2" t="str">
        <f>'Fig. 7'!Y2</f>
        <v>predicted</v>
      </c>
      <c r="V2">
        <f>'Fig. 7'!Z2</f>
        <v>0</v>
      </c>
      <c r="W2">
        <f>'Fig. 7'!AA2</f>
        <v>0</v>
      </c>
      <c r="X2" t="str">
        <f>'Fig. 7'!AB2</f>
        <v>Surfaces</v>
      </c>
      <c r="Y2" t="str">
        <f>'Fig. 7'!AC2</f>
        <v>DFTcal</v>
      </c>
      <c r="Z2" t="str">
        <f>'Fig. 7'!AD2</f>
        <v>predicted</v>
      </c>
      <c r="AA2">
        <f>'Fig. 7'!AE2</f>
        <v>0</v>
      </c>
      <c r="AB2">
        <f>'Fig. 7'!AF2</f>
        <v>0</v>
      </c>
      <c r="AC2" t="str">
        <f>'Fig. 7'!AG2</f>
        <v>Surfaces</v>
      </c>
      <c r="AD2" t="str">
        <f>'Fig. 7'!AH2</f>
        <v>DFTcal</v>
      </c>
      <c r="AE2" t="str">
        <f>'Fig. 7'!AI2</f>
        <v>predicted</v>
      </c>
      <c r="AF2">
        <f>'Fig. 7'!AJ2</f>
        <v>0</v>
      </c>
      <c r="AG2">
        <f>'Fig. 7'!AK2</f>
        <v>0</v>
      </c>
      <c r="AH2" t="str">
        <f>'Fig. 7'!AL2</f>
        <v>Surfaces</v>
      </c>
      <c r="AI2" t="str">
        <f>'Fig. 7'!AM2</f>
        <v>DFTcal</v>
      </c>
      <c r="AJ2" t="str">
        <f>'Fig. 7'!AN2</f>
        <v>predicted</v>
      </c>
      <c r="AK2">
        <f>'Fig. 7'!AO2</f>
        <v>0</v>
      </c>
      <c r="AL2">
        <f>'Fig. 7'!AP2</f>
        <v>0</v>
      </c>
      <c r="AM2" t="str">
        <f>'Fig. 7'!AQ2</f>
        <v>Surfaces</v>
      </c>
      <c r="AN2" t="str">
        <f>'Fig. 7'!AR2</f>
        <v>DFTcal</v>
      </c>
      <c r="AO2" t="str">
        <f>'Fig. 7'!AS2</f>
        <v>predicted</v>
      </c>
      <c r="AP2">
        <f>'Fig. 7'!AT2</f>
        <v>0</v>
      </c>
      <c r="AQ2">
        <f>'Fig. 7'!AU2</f>
        <v>0</v>
      </c>
      <c r="AR2" t="str">
        <f>'Fig. 7'!AV2</f>
        <v>Surfaces</v>
      </c>
      <c r="AS2" t="str">
        <f>'Fig. 7'!AW2</f>
        <v>DFTcal</v>
      </c>
      <c r="AT2" t="str">
        <f>'Fig. 7'!AX2</f>
        <v>predicted</v>
      </c>
      <c r="AU2">
        <f>'Fig. 7'!AY2</f>
        <v>0</v>
      </c>
      <c r="AV2">
        <f>'Fig. 7'!AZ2</f>
        <v>0</v>
      </c>
      <c r="AW2">
        <f>'Fig. 7'!BA2</f>
        <v>0</v>
      </c>
      <c r="AX2" t="str">
        <f>'Fig. 7'!BB2</f>
        <v>Surfaces</v>
      </c>
      <c r="AY2" t="str">
        <f>'Fig. 7'!BC2</f>
        <v>DFTcal</v>
      </c>
      <c r="AZ2" t="str">
        <f>'Fig. 7'!BD2</f>
        <v>predicted</v>
      </c>
      <c r="BA2">
        <f>'Fig. 7'!BE2</f>
        <v>0</v>
      </c>
      <c r="BB2">
        <f>'Fig. 7'!BF2</f>
        <v>0</v>
      </c>
      <c r="BC2" t="str">
        <f>'Fig. 7'!BG2</f>
        <v>Surfaces</v>
      </c>
      <c r="BD2" t="str">
        <f>'Fig. 7'!BH2</f>
        <v>DFTcal</v>
      </c>
      <c r="BE2" t="str">
        <f>'Fig. 7'!BI2</f>
        <v>predicted</v>
      </c>
      <c r="BF2">
        <f>'Fig. 7'!BJ2</f>
        <v>0</v>
      </c>
      <c r="BG2">
        <f>'Fig. 7'!BK2</f>
        <v>0</v>
      </c>
      <c r="BH2" t="str">
        <f>'Fig. 7'!BL2</f>
        <v>Surfaces</v>
      </c>
      <c r="BI2" t="str">
        <f>'Fig. 7'!BM2</f>
        <v>DFTcal</v>
      </c>
      <c r="BJ2" t="str">
        <f>'Fig. 7'!BN2</f>
        <v>predicted</v>
      </c>
      <c r="BK2">
        <f>'Fig. 7'!BO2</f>
        <v>0</v>
      </c>
      <c r="BL2">
        <f>'Fig. 7'!BP2</f>
        <v>0</v>
      </c>
      <c r="BM2" t="str">
        <f>'Fig. 7'!BQ2</f>
        <v>Surfaces</v>
      </c>
      <c r="BN2" t="str">
        <f>'Fig. 7'!BR2</f>
        <v>DFTcal</v>
      </c>
      <c r="BO2" t="str">
        <f>'Fig. 7'!BS2</f>
        <v>predicted</v>
      </c>
      <c r="BP2">
        <f>'Fig. 7'!BT2</f>
        <v>0</v>
      </c>
      <c r="BQ2">
        <f>'Fig. 7'!BU2</f>
        <v>0</v>
      </c>
      <c r="BR2" t="str">
        <f>'Fig. 7'!BV2</f>
        <v>Surfaces</v>
      </c>
      <c r="BS2" t="str">
        <f>'Fig. 7'!BX2</f>
        <v>DFTcal</v>
      </c>
      <c r="BT2" t="str">
        <f>'Fig. 7'!BY2</f>
        <v>predicted</v>
      </c>
      <c r="BU2">
        <f>'Fig. 7'!BZ2</f>
        <v>0</v>
      </c>
      <c r="BV2">
        <f>'Fig. 7'!CA2</f>
        <v>0</v>
      </c>
      <c r="BW2" t="str">
        <f>'Fig. 7'!CB2</f>
        <v>Surfaces</v>
      </c>
      <c r="BX2" t="str">
        <f>'Fig. 7'!CC2</f>
        <v>DFTcal</v>
      </c>
      <c r="BY2" t="str">
        <f>'Fig. 7'!CD2</f>
        <v>predicted</v>
      </c>
      <c r="BZ2">
        <f>'Fig. 7'!CE2</f>
        <v>0</v>
      </c>
      <c r="CA2">
        <f>'Fig. 7'!CF2</f>
        <v>0</v>
      </c>
      <c r="CB2" t="str">
        <f>'Fig. 7'!CG2</f>
        <v>Surfaces</v>
      </c>
      <c r="CC2" t="str">
        <f>'Fig. 7'!CH2</f>
        <v>DFTcal</v>
      </c>
      <c r="CD2" t="str">
        <f>'Fig. 7'!CI2</f>
        <v>predicted</v>
      </c>
      <c r="CE2">
        <f>'Fig. 7'!CJ2</f>
        <v>0</v>
      </c>
      <c r="CF2">
        <f>'Fig. 7'!CK2</f>
        <v>0</v>
      </c>
      <c r="CG2">
        <f>'Fig. 7'!CL2</f>
        <v>0</v>
      </c>
      <c r="CH2" t="str">
        <f>'Fig. 7'!CM2</f>
        <v>Surfaces</v>
      </c>
      <c r="CI2" t="str">
        <f>'Fig. 7'!CN2</f>
        <v>DFTcal</v>
      </c>
      <c r="CJ2" t="str">
        <f>'Fig. 7'!CO2</f>
        <v>predicted</v>
      </c>
      <c r="CK2">
        <f>'Fig. 7'!CP2</f>
        <v>0</v>
      </c>
      <c r="CL2">
        <f>'Fig. 7'!CQ2</f>
        <v>0</v>
      </c>
      <c r="CM2" t="str">
        <f>'Fig. 7'!CR2</f>
        <v>Surfaces</v>
      </c>
      <c r="CN2" t="str">
        <f>'Fig. 7'!CS2</f>
        <v>DFTcal</v>
      </c>
      <c r="CO2" t="str">
        <f>'Fig. 7'!CT2</f>
        <v>predicted</v>
      </c>
      <c r="CP2">
        <f>'Fig. 7'!CU2</f>
        <v>0</v>
      </c>
      <c r="CQ2">
        <f>'Fig. 7'!CV2</f>
        <v>0</v>
      </c>
      <c r="CR2" t="str">
        <f>'Fig. 7'!CW2</f>
        <v>Surfaces</v>
      </c>
      <c r="CS2" t="str">
        <f>'Fig. 7'!CX2</f>
        <v>DFTcal</v>
      </c>
      <c r="CT2" t="str">
        <f>'Fig. 7'!CY2</f>
        <v>predicted</v>
      </c>
      <c r="CU2">
        <f>'Fig. 7'!CZ2</f>
        <v>0</v>
      </c>
      <c r="CV2">
        <f>'Fig. 7'!DA2</f>
        <v>0</v>
      </c>
      <c r="CW2" t="str">
        <f>'Fig. 7'!DB2</f>
        <v>Surfaces</v>
      </c>
      <c r="CX2" t="str">
        <f>'Fig. 7'!DC2</f>
        <v>DFTcal</v>
      </c>
      <c r="CY2" t="str">
        <f>'Fig. 7'!DD2</f>
        <v>predicted</v>
      </c>
    </row>
    <row r="3" spans="1:103">
      <c r="A3" t="str">
        <f>'Fig. 7'!C3</f>
        <v>Ni(111)</v>
      </c>
      <c r="B3">
        <f>'Fig. 7'!D3</f>
        <v>-0.52971000000000001</v>
      </c>
      <c r="C3">
        <f>'Fig. 7'!E3</f>
        <v>-0.1040184</v>
      </c>
      <c r="D3" t="str">
        <f>'Fig. 7'!H3</f>
        <v>Ni(111)</v>
      </c>
      <c r="E3">
        <f>'Fig. 7'!I3</f>
        <v>-1.47722</v>
      </c>
      <c r="F3">
        <f>'Fig. 7'!J3</f>
        <v>-0.88363879999999995</v>
      </c>
      <c r="G3" t="str">
        <f>'Fig. 7'!K3</f>
        <v>Phys. Chem. Chem. Phys. 16, 4720-4727 (2014).</v>
      </c>
      <c r="H3" t="str">
        <f>'Fig. 7'!L3</f>
        <v>TMs</v>
      </c>
      <c r="I3" t="str">
        <f>'Fig. 7'!M3</f>
        <v>Ni(111)</v>
      </c>
      <c r="J3">
        <f>'Fig. 7'!N3</f>
        <v>-1.53233</v>
      </c>
      <c r="K3">
        <f>'Fig. 7'!O3</f>
        <v>-1.3782592</v>
      </c>
      <c r="L3" t="str">
        <f>'Fig. 7'!P3</f>
        <v>Phys. Chem. Chem. Phys. 16, 4720-4727 (2014).</v>
      </c>
      <c r="M3" t="str">
        <f>'Fig. 7'!Q3</f>
        <v>TMs</v>
      </c>
      <c r="N3" t="str">
        <f>'Fig. 7'!R3</f>
        <v>Ni(111)</v>
      </c>
      <c r="O3">
        <f>'Fig. 7'!S3</f>
        <v>-2.1097999999999999</v>
      </c>
      <c r="P3">
        <f>'Fig. 7'!T3</f>
        <v>-2.0366795999999998</v>
      </c>
      <c r="Q3" t="str">
        <f>'Fig. 7'!U3</f>
        <v>Phys. Chem. Chem. Phys. 16, 4720-4727 (2014).</v>
      </c>
      <c r="R3" t="str">
        <f>'Fig. 7'!V3</f>
        <v>TMs</v>
      </c>
      <c r="S3" t="str">
        <f>'Fig. 7'!W3</f>
        <v>Cu(111)</v>
      </c>
      <c r="T3">
        <f>'Fig. 7'!X3</f>
        <v>-0.54112000000000005</v>
      </c>
      <c r="U3">
        <f>'Fig. 7'!Y3</f>
        <v>-0.625231600000001</v>
      </c>
      <c r="V3" t="str">
        <f>'Fig. 7'!Z3</f>
        <v>Phys. Chem. Chem. Phys. 16, 4720-4727 (2014).</v>
      </c>
      <c r="W3" t="str">
        <f>'Fig. 7'!AA3</f>
        <v>TMs</v>
      </c>
      <c r="X3" t="str">
        <f>'Fig. 7'!AB3</f>
        <v>Ni(111)</v>
      </c>
      <c r="Y3">
        <f>'Fig. 7'!AC3</f>
        <v>-0.58631</v>
      </c>
      <c r="Z3">
        <f>'Fig. 7'!AD3</f>
        <v>-0.54748746000000004</v>
      </c>
      <c r="AA3" t="str">
        <f>'Fig. 7'!AE3</f>
        <v>Phys. Chem. Chem. Phys. 16, 4720-4727 (2014).</v>
      </c>
      <c r="AB3" t="str">
        <f>'Fig. 7'!AF3</f>
        <v>TMs</v>
      </c>
      <c r="AC3" t="str">
        <f>'Fig. 7'!AG3</f>
        <v>Ni(111)</v>
      </c>
      <c r="AD3">
        <f>'Fig. 7'!AH3</f>
        <v>-0.69310000000000005</v>
      </c>
      <c r="AE3">
        <f>'Fig. 7'!AI3</f>
        <v>-0.69531940000000003</v>
      </c>
      <c r="AF3" t="str">
        <f>'Fig. 7'!AJ3</f>
        <v>Phys. Chem. Chem. Phys. 16, 4720-4727 (2014).</v>
      </c>
      <c r="AG3" t="str">
        <f>'Fig. 7'!AK3</f>
        <v>TMs</v>
      </c>
      <c r="AH3" t="str">
        <f>'Fig. 7'!AL3</f>
        <v>Ni(111)</v>
      </c>
      <c r="AI3">
        <f>'Fig. 7'!AM3</f>
        <v>-1.0723</v>
      </c>
      <c r="AJ3">
        <f>'Fig. 7'!AN3</f>
        <v>-0.65474665999999904</v>
      </c>
      <c r="AK3" t="str">
        <f>'Fig. 7'!AO3</f>
        <v>Phys. Chem. Chem. Phys. 16, 4720-4727 (2014).</v>
      </c>
      <c r="AL3" t="str">
        <f>'Fig. 7'!AP3</f>
        <v>TMs</v>
      </c>
      <c r="AM3" t="str">
        <f>'Fig. 7'!AQ3</f>
        <v>Ni(111)</v>
      </c>
      <c r="AN3">
        <f>'Fig. 7'!AR3</f>
        <v>-0.59248999999999996</v>
      </c>
      <c r="AO3">
        <f>'Fig. 7'!AS3</f>
        <v>-0.79796705999999995</v>
      </c>
      <c r="AP3" t="str">
        <f>'Fig. 7'!AT3</f>
        <v>J. Am. Chem. Soc. 136, 15694–15701 (2014)</v>
      </c>
      <c r="AQ3" t="str">
        <f>'Fig. 7'!AU3</f>
        <v>Pt</v>
      </c>
      <c r="AR3" t="str">
        <f>'Fig. 7'!AV3</f>
        <v>2AD @ 111</v>
      </c>
      <c r="AS3">
        <f>'Fig. 7'!AW3</f>
        <v>-4.00814</v>
      </c>
      <c r="AT3">
        <f>'Fig. 7'!AX3</f>
        <v>-3.8850350877193001</v>
      </c>
      <c r="AU3">
        <f>'Fig. 7'!AY3</f>
        <v>0</v>
      </c>
      <c r="AV3" t="str">
        <f>'Fig. 7'!AZ3</f>
        <v>Phys. Chem. Chem. Phys. 14, 1235–1245 (2012)</v>
      </c>
      <c r="AW3" t="str">
        <f>'Fig. 7'!BA3</f>
        <v>TMs</v>
      </c>
      <c r="AX3" t="str">
        <f>'Fig. 7'!BB3</f>
        <v>Sc(111)</v>
      </c>
      <c r="AY3">
        <f>'Fig. 7'!BC3</f>
        <v>-2.8715799999999998</v>
      </c>
      <c r="AZ3">
        <f>'Fig. 7'!BD3</f>
        <v>-2.3003762499999998</v>
      </c>
      <c r="BA3" t="str">
        <f>'Fig. 7'!BE3</f>
        <v>Phys. Chem. Chem. Phys. 14, 1235–1245 (2012)</v>
      </c>
      <c r="BB3" t="str">
        <f>'Fig. 7'!BF3</f>
        <v>TMs</v>
      </c>
      <c r="BC3" t="str">
        <f>'Fig. 7'!BG3</f>
        <v>Sc(111)</v>
      </c>
      <c r="BD3">
        <f>'Fig. 7'!BH3</f>
        <v>-2.9026999999999998</v>
      </c>
      <c r="BE3">
        <f>'Fig. 7'!BI3</f>
        <v>-2.4871175000000001</v>
      </c>
      <c r="BF3" t="str">
        <f>'Fig. 7'!BJ3</f>
        <v>Phys. Chem. Chem. Phys. 14, 1235–1245 (2012)</v>
      </c>
      <c r="BG3" t="str">
        <f>'Fig. 7'!BK3</f>
        <v>TMs</v>
      </c>
      <c r="BH3" t="str">
        <f>'Fig. 7'!BL3</f>
        <v>Ti(111)</v>
      </c>
      <c r="BI3">
        <f>'Fig. 7'!BM3</f>
        <v>-2.1182799999999999</v>
      </c>
      <c r="BJ3">
        <f>'Fig. 7'!BN3</f>
        <v>-1.4871194999999999</v>
      </c>
      <c r="BK3" t="str">
        <f>'Fig. 7'!BO3</f>
        <v>Phys. Chem. Chem. Phys. 14, 1235–1245 (2012)</v>
      </c>
      <c r="BL3" t="str">
        <f>'Fig. 7'!BP3</f>
        <v>TMs</v>
      </c>
      <c r="BM3" t="str">
        <f>'Fig. 7'!BQ3</f>
        <v>Sc(111)</v>
      </c>
      <c r="BN3">
        <f>'Fig. 7'!BR3</f>
        <v>-2.1837800000000001</v>
      </c>
      <c r="BO3">
        <f>'Fig. 7'!BS3</f>
        <v>-1.90905875</v>
      </c>
      <c r="BP3" t="str">
        <f>'Fig. 7'!BT3</f>
        <v>Phys. Rev. Lett. 108, 116103 (2012)</v>
      </c>
      <c r="BQ3" t="str">
        <f>'Fig. 7'!BU3</f>
        <v>PtM111</v>
      </c>
      <c r="BR3" t="str">
        <f>'Fig. 7'!BV3</f>
        <v>La</v>
      </c>
      <c r="BS3">
        <f>'Fig. 7'!BX3</f>
        <v>-2.96828</v>
      </c>
      <c r="BT3">
        <f>'Fig. 7'!BY3</f>
        <v>-2.9938879161637999</v>
      </c>
      <c r="BU3" t="str">
        <f>'Fig. 7'!BZ3</f>
        <v>Phys. Rev. Lett. 108, 116103 (2012)</v>
      </c>
      <c r="BV3" t="str">
        <f>'Fig. 7'!CA3</f>
        <v>Pt-M@111</v>
      </c>
      <c r="BW3" t="str">
        <f>'Fig. 7'!CB3</f>
        <v>La</v>
      </c>
      <c r="BX3">
        <f>'Fig. 7'!CC3</f>
        <v>-2.3973900000000001</v>
      </c>
      <c r="BY3">
        <f>'Fig. 7'!CD3</f>
        <v>-2.3894079161638002</v>
      </c>
      <c r="BZ3" t="str">
        <f>'Fig. 7'!CE3</f>
        <v>Phys. Rev. Lett. 108, 116103 (2012)</v>
      </c>
      <c r="CA3" t="str">
        <f>'Fig. 7'!CF3</f>
        <v>Pt-M@111</v>
      </c>
      <c r="CB3" t="str">
        <f>'Fig. 7'!CG3</f>
        <v>La</v>
      </c>
      <c r="CC3">
        <f>'Fig. 7'!CH3</f>
        <v>-1.55369</v>
      </c>
      <c r="CD3">
        <f>'Fig. 7'!CI3</f>
        <v>-1.7509568742457</v>
      </c>
      <c r="CE3">
        <f>'Fig. 7'!CJ3</f>
        <v>0</v>
      </c>
      <c r="CF3" t="str">
        <f>'Fig. 7'!CK3</f>
        <v>Nat. Chem. 7, 403–410 (2015)</v>
      </c>
      <c r="CG3" t="str">
        <f>'Fig. 7'!CL3</f>
        <v>Ni</v>
      </c>
      <c r="CH3" t="str">
        <f>'Fig. 7'!CM3</f>
        <v>110 SE</v>
      </c>
      <c r="CI3">
        <f>'Fig. 7'!CN3</f>
        <v>-2.34714003944773</v>
      </c>
      <c r="CJ3">
        <f>'Fig. 7'!CO3</f>
        <v>-2.8303747534516801</v>
      </c>
      <c r="CK3" t="str">
        <f>'Fig. 7'!CP3</f>
        <v>Nat. Chem. 7, 403–410 (2015)</v>
      </c>
      <c r="CL3" t="str">
        <f>'Fig. 7'!CQ3</f>
        <v>Ni</v>
      </c>
      <c r="CM3" t="str">
        <f>'Fig. 7'!CR3</f>
        <v>111 T</v>
      </c>
      <c r="CN3">
        <f>'Fig. 7'!CS3</f>
        <v>-3.3333333333333299</v>
      </c>
      <c r="CO3">
        <f>'Fig. 7'!CT3</f>
        <v>-3.64042334983619</v>
      </c>
      <c r="CP3" t="str">
        <f>'Fig. 7'!CU3</f>
        <v>Nat. Chem. 7, 403–410 (2015)</v>
      </c>
      <c r="CQ3" t="str">
        <f>'Fig. 7'!CV3</f>
        <v>Ni</v>
      </c>
      <c r="CR3" t="str">
        <f>'Fig. 7'!CW3</f>
        <v>111 T</v>
      </c>
      <c r="CS3">
        <f>'Fig. 7'!CX3</f>
        <v>-1.8821839080459799</v>
      </c>
      <c r="CT3">
        <f>'Fig. 7'!CY3</f>
        <v>-1.9737566831695299</v>
      </c>
      <c r="CU3" t="str">
        <f>'Fig. 7'!CZ3</f>
        <v>Nat. Chem. 7, 403–410 (2015)</v>
      </c>
      <c r="CV3" t="str">
        <f>'Fig. 7'!DA3</f>
        <v>Ni</v>
      </c>
      <c r="CW3" t="str">
        <f>'Fig. 7'!DB3</f>
        <v>111 T</v>
      </c>
      <c r="CX3">
        <f>'Fig. 7'!DC3</f>
        <v>-2.4454022988505701</v>
      </c>
      <c r="CY3">
        <f>'Fig. 7'!DD3</f>
        <v>-2.5907157474970099</v>
      </c>
    </row>
    <row r="4" spans="1:103">
      <c r="A4" t="str">
        <f>'Fig. 7'!C4</f>
        <v>Cu(111)</v>
      </c>
      <c r="B4">
        <f>'Fig. 7'!D4</f>
        <v>1.5321</v>
      </c>
      <c r="C4">
        <f>'Fig. 7'!E4</f>
        <v>0.80223679999999897</v>
      </c>
      <c r="D4" t="str">
        <f>'Fig. 7'!H4</f>
        <v>Cu(111)</v>
      </c>
      <c r="E4">
        <f>'Fig. 7'!I4</f>
        <v>5.6809999999999999E-2</v>
      </c>
      <c r="F4">
        <f>'Fig. 7'!J4</f>
        <v>-0.203947400000001</v>
      </c>
      <c r="G4">
        <f>'Fig. 7'!K4</f>
        <v>0</v>
      </c>
      <c r="H4" t="str">
        <f>'Fig. 7'!L4</f>
        <v>TMs</v>
      </c>
      <c r="I4" t="str">
        <f>'Fig. 7'!M4</f>
        <v>Cu(111)</v>
      </c>
      <c r="J4">
        <f>'Fig. 7'!N4</f>
        <v>-0.59411000000000003</v>
      </c>
      <c r="K4">
        <f>'Fig. 7'!O4</f>
        <v>-0.92513160000000005</v>
      </c>
      <c r="L4">
        <f>'Fig. 7'!P4</f>
        <v>0</v>
      </c>
      <c r="M4" t="str">
        <f>'Fig. 7'!Q4</f>
        <v>TMs</v>
      </c>
      <c r="N4" t="str">
        <f>'Fig. 7'!R4</f>
        <v>Cu(111)</v>
      </c>
      <c r="O4">
        <f>'Fig. 7'!S4</f>
        <v>-1.6302099999999999</v>
      </c>
      <c r="P4">
        <f>'Fig. 7'!T4</f>
        <v>-1.8101157999999999</v>
      </c>
      <c r="Q4">
        <f>'Fig. 7'!U4</f>
        <v>0</v>
      </c>
      <c r="R4" t="str">
        <f>'Fig. 7'!V4</f>
        <v>TMs</v>
      </c>
      <c r="S4" t="str">
        <f>'Fig. 7'!W4</f>
        <v>Rh(111)</v>
      </c>
      <c r="T4">
        <f>'Fig. 7'!X4</f>
        <v>-1.74536</v>
      </c>
      <c r="U4">
        <f>'Fig. 7'!Y4</f>
        <v>-1.7515472000000001</v>
      </c>
      <c r="V4">
        <f>'Fig. 7'!Z4</f>
        <v>0</v>
      </c>
      <c r="W4">
        <f>'Fig. 7'!AA4</f>
        <v>0</v>
      </c>
      <c r="X4" t="str">
        <f>'Fig. 7'!AB4</f>
        <v>Cu(111)</v>
      </c>
      <c r="Y4">
        <f>'Fig. 7'!AC4</f>
        <v>-8.9169999999999999E-2</v>
      </c>
      <c r="Z4">
        <f>'Fig. 7'!AD4</f>
        <v>-0.24162633</v>
      </c>
      <c r="AA4">
        <f>'Fig. 7'!AE4</f>
        <v>0</v>
      </c>
      <c r="AB4">
        <f>'Fig. 7'!AF4</f>
        <v>0</v>
      </c>
      <c r="AC4" t="str">
        <f>'Fig. 7'!AG4</f>
        <v>Cu(111)</v>
      </c>
      <c r="AD4">
        <f>'Fig. 7'!AH4</f>
        <v>0.12373000000000001</v>
      </c>
      <c r="AE4">
        <f>'Fig. 7'!AI4</f>
        <v>-0.3554737</v>
      </c>
      <c r="AF4">
        <f>'Fig. 7'!AJ4</f>
        <v>0</v>
      </c>
      <c r="AG4">
        <f>'Fig. 7'!AK4</f>
        <v>0</v>
      </c>
      <c r="AH4" t="str">
        <f>'Fig. 7'!AL4</f>
        <v>Cu(111)</v>
      </c>
      <c r="AI4">
        <f>'Fig. 7'!AM4</f>
        <v>0.61711000000000005</v>
      </c>
      <c r="AJ4">
        <f>'Fig. 7'!AN4</f>
        <v>0.10424207000000101</v>
      </c>
      <c r="AK4">
        <f>'Fig. 7'!AO4</f>
        <v>0</v>
      </c>
      <c r="AL4">
        <f>'Fig. 7'!AP4</f>
        <v>0</v>
      </c>
      <c r="AM4" t="str">
        <f>'Fig. 7'!AQ4</f>
        <v>Cu(111)</v>
      </c>
      <c r="AN4">
        <f>'Fig. 7'!AR4</f>
        <v>0.38295000000000001</v>
      </c>
      <c r="AO4">
        <f>'Fig. 7'!AS4</f>
        <v>-0.26554212999999999</v>
      </c>
      <c r="AP4">
        <f>'Fig. 7'!AT4</f>
        <v>0</v>
      </c>
      <c r="AQ4">
        <f>'Fig. 7'!AU4</f>
        <v>0</v>
      </c>
      <c r="AR4" t="str">
        <f>'Fig. 7'!AV4</f>
        <v>2AD @ 100</v>
      </c>
      <c r="AS4">
        <f>'Fig. 7'!AW4</f>
        <v>-3.7557100000000001</v>
      </c>
      <c r="AT4">
        <f>'Fig. 7'!AX4</f>
        <v>-3.7530350877192999</v>
      </c>
      <c r="AU4">
        <f>'Fig. 7'!AY4</f>
        <v>0</v>
      </c>
      <c r="AV4">
        <f>'Fig. 7'!AZ4</f>
        <v>0</v>
      </c>
      <c r="AW4">
        <f>'Fig. 7'!BA4</f>
        <v>0</v>
      </c>
      <c r="AX4" t="str">
        <f>'Fig. 7'!BB4</f>
        <v>V(111)</v>
      </c>
      <c r="AY4">
        <f>'Fig. 7'!BC4</f>
        <v>-2.28755</v>
      </c>
      <c r="AZ4">
        <f>'Fig. 7'!BD4</f>
        <v>-1.6463935000000001</v>
      </c>
      <c r="BA4">
        <f>'Fig. 7'!BE4</f>
        <v>0</v>
      </c>
      <c r="BB4">
        <f>'Fig. 7'!BF4</f>
        <v>0</v>
      </c>
      <c r="BC4" t="str">
        <f>'Fig. 7'!BG4</f>
        <v>Ti(111)</v>
      </c>
      <c r="BD4">
        <f>'Fig. 7'!BH4</f>
        <v>-2.8438099999999999</v>
      </c>
      <c r="BE4">
        <f>'Fig. 7'!BI4</f>
        <v>-2.2985194999999998</v>
      </c>
      <c r="BF4">
        <f>'Fig. 7'!BJ4</f>
        <v>0</v>
      </c>
      <c r="BG4">
        <f>'Fig. 7'!BK4</f>
        <v>0</v>
      </c>
      <c r="BH4" t="str">
        <f>'Fig. 7'!BL4</f>
        <v>Fe(111)</v>
      </c>
      <c r="BI4">
        <f>'Fig. 7'!BM4</f>
        <v>-0.16128999999999999</v>
      </c>
      <c r="BJ4">
        <f>'Fig. 7'!BN4</f>
        <v>-0.25796599999999997</v>
      </c>
      <c r="BK4">
        <f>'Fig. 7'!BO4</f>
        <v>0</v>
      </c>
      <c r="BL4">
        <f>'Fig. 7'!BP4</f>
        <v>0</v>
      </c>
      <c r="BM4" t="str">
        <f>'Fig. 7'!BQ4</f>
        <v>Ti(111)</v>
      </c>
      <c r="BN4">
        <f>'Fig. 7'!BR4</f>
        <v>-2.0143599999999999</v>
      </c>
      <c r="BO4">
        <f>'Fig. 7'!BS4</f>
        <v>-1.8147597499999999</v>
      </c>
      <c r="BP4">
        <f>'Fig. 7'!BT4</f>
        <v>0</v>
      </c>
      <c r="BQ4">
        <f>'Fig. 7'!BU4</f>
        <v>0</v>
      </c>
      <c r="BR4" t="str">
        <f>'Fig. 7'!BV4</f>
        <v>Sc</v>
      </c>
      <c r="BS4">
        <f>'Fig. 7'!BX4</f>
        <v>-2.5596999999999999</v>
      </c>
      <c r="BT4">
        <f>'Fig. 7'!BY4</f>
        <v>-2.9121663987107</v>
      </c>
      <c r="BU4">
        <f>'Fig. 7'!BZ4</f>
        <v>0</v>
      </c>
      <c r="BV4">
        <f>'Fig. 7'!CA4</f>
        <v>0</v>
      </c>
      <c r="BW4" t="str">
        <f>'Fig. 7'!CB4</f>
        <v>Sc</v>
      </c>
      <c r="BX4">
        <f>'Fig. 7'!CC4</f>
        <v>-1.9944</v>
      </c>
      <c r="BY4">
        <f>'Fig. 7'!CD4</f>
        <v>-2.3076863987106999</v>
      </c>
      <c r="BZ4">
        <f>'Fig. 7'!CE4</f>
        <v>0</v>
      </c>
      <c r="CA4">
        <f>'Fig. 7'!CF4</f>
        <v>0</v>
      </c>
      <c r="CB4" t="str">
        <f>'Fig. 7'!CG4</f>
        <v>Sc</v>
      </c>
      <c r="CC4">
        <f>'Fig. 7'!CH4</f>
        <v>-1.48658</v>
      </c>
      <c r="CD4">
        <f>'Fig. 7'!CI4</f>
        <v>-1.62837459806605</v>
      </c>
      <c r="CE4">
        <f>'Fig. 7'!CJ4</f>
        <v>0</v>
      </c>
      <c r="CF4">
        <f>'Fig. 7'!CK4</f>
        <v>0</v>
      </c>
      <c r="CG4">
        <f>'Fig. 7'!CL4</f>
        <v>0</v>
      </c>
      <c r="CH4" t="str">
        <f>'Fig. 7'!CM4</f>
        <v>211 SE</v>
      </c>
      <c r="CI4">
        <f>'Fig. 7'!CN4</f>
        <v>-2.4509803921568598</v>
      </c>
      <c r="CJ4">
        <f>'Fig. 7'!CO4</f>
        <v>-2.8525858534516799</v>
      </c>
      <c r="CK4">
        <f>'Fig. 7'!CP4</f>
        <v>0</v>
      </c>
      <c r="CL4">
        <f>'Fig. 7'!CQ4</f>
        <v>0</v>
      </c>
      <c r="CM4" t="str">
        <f>'Fig. 7'!CR4</f>
        <v>100 T</v>
      </c>
      <c r="CN4">
        <f>'Fig. 7'!CS4</f>
        <v>-3.5994152046783601</v>
      </c>
      <c r="CO4">
        <f>'Fig. 7'!CT4</f>
        <v>-3.75121234983619</v>
      </c>
      <c r="CP4">
        <f>'Fig. 7'!CU4</f>
        <v>0</v>
      </c>
      <c r="CQ4">
        <f>'Fig. 7'!CV4</f>
        <v>0</v>
      </c>
      <c r="CR4" t="str">
        <f>'Fig. 7'!CW4</f>
        <v>100 T</v>
      </c>
      <c r="CS4">
        <f>'Fig. 7'!CX4</f>
        <v>-2.02923976608187</v>
      </c>
      <c r="CT4">
        <f>'Fig. 7'!CY4</f>
        <v>-2.0845456831695302</v>
      </c>
      <c r="CU4">
        <f>'Fig. 7'!CZ4</f>
        <v>0</v>
      </c>
      <c r="CV4">
        <f>'Fig. 7'!DA4</f>
        <v>0</v>
      </c>
      <c r="CW4" t="str">
        <f>'Fig. 7'!DB4</f>
        <v>100 T</v>
      </c>
      <c r="CX4">
        <f>'Fig. 7'!DC4</f>
        <v>-2.6783625730994198</v>
      </c>
      <c r="CY4">
        <f>'Fig. 7'!DD4</f>
        <v>-2.70150474749701</v>
      </c>
    </row>
    <row r="5" spans="1:103">
      <c r="A5" t="str">
        <f>'Fig. 7'!C5</f>
        <v>Rh(111)</v>
      </c>
      <c r="B5">
        <f>'Fig. 7'!D5</f>
        <v>-1.2333700000000001</v>
      </c>
      <c r="C5">
        <f>'Fig. 7'!E5</f>
        <v>-1.4503944</v>
      </c>
      <c r="D5" t="str">
        <f>'Fig. 7'!H5</f>
        <v>Rh(111)</v>
      </c>
      <c r="E5">
        <f>'Fig. 7'!I5</f>
        <v>-1.97376</v>
      </c>
      <c r="F5">
        <f>'Fig. 7'!J5</f>
        <v>-1.8934207999999999</v>
      </c>
      <c r="G5">
        <f>'Fig. 7'!K5</f>
        <v>0</v>
      </c>
      <c r="H5" t="str">
        <f>'Fig. 7'!L5</f>
        <v>TMs</v>
      </c>
      <c r="I5" t="str">
        <f>'Fig. 7'!M5</f>
        <v>Rh(111)</v>
      </c>
      <c r="J5">
        <f>'Fig. 7'!N5</f>
        <v>-1.7950299999999999</v>
      </c>
      <c r="K5">
        <f>'Fig. 7'!O5</f>
        <v>-2.0514472000000001</v>
      </c>
      <c r="L5">
        <f>'Fig. 7'!P5</f>
        <v>0</v>
      </c>
      <c r="M5" t="str">
        <f>'Fig. 7'!Q5</f>
        <v>TMs</v>
      </c>
      <c r="N5" t="str">
        <f>'Fig. 7'!R5</f>
        <v>Rh(111)</v>
      </c>
      <c r="O5">
        <f>'Fig. 7'!S5</f>
        <v>-2.1225100000000001</v>
      </c>
      <c r="P5">
        <f>'Fig. 7'!T5</f>
        <v>-2.3732736000000001</v>
      </c>
      <c r="Q5">
        <f>'Fig. 7'!U5</f>
        <v>0</v>
      </c>
      <c r="R5" t="str">
        <f>'Fig. 7'!V5</f>
        <v>TMs</v>
      </c>
      <c r="S5" t="str">
        <f>'Fig. 7'!W5</f>
        <v>Pd(111)</v>
      </c>
      <c r="T5">
        <f>'Fig. 7'!X5</f>
        <v>-1.76085</v>
      </c>
      <c r="U5">
        <f>'Fig. 7'!Y5</f>
        <v>-1.3544179999999999</v>
      </c>
      <c r="V5">
        <f>'Fig. 7'!Z5</f>
        <v>0</v>
      </c>
      <c r="W5">
        <f>'Fig. 7'!AA5</f>
        <v>0</v>
      </c>
      <c r="X5" t="str">
        <f>'Fig. 7'!AB5</f>
        <v>Rh(111)</v>
      </c>
      <c r="Y5">
        <f>'Fig. 7'!AC5</f>
        <v>-0.96404000000000001</v>
      </c>
      <c r="Z5">
        <f>'Fig. 7'!AD5</f>
        <v>-1.0018893600000001</v>
      </c>
      <c r="AA5">
        <f>'Fig. 7'!AE5</f>
        <v>0</v>
      </c>
      <c r="AB5">
        <f>'Fig. 7'!AF5</f>
        <v>0</v>
      </c>
      <c r="AC5" t="str">
        <f>'Fig. 7'!AG5</f>
        <v>Rh(111)</v>
      </c>
      <c r="AD5">
        <f>'Fig. 7'!AH5</f>
        <v>-1.12059</v>
      </c>
      <c r="AE5">
        <f>'Fig. 7'!AI5</f>
        <v>-1.2002104</v>
      </c>
      <c r="AF5">
        <f>'Fig. 7'!AJ5</f>
        <v>0</v>
      </c>
      <c r="AG5">
        <f>'Fig. 7'!AK5</f>
        <v>0</v>
      </c>
      <c r="AH5" t="str">
        <f>'Fig. 7'!AL5</f>
        <v>Rh(111)</v>
      </c>
      <c r="AI5">
        <f>'Fig. 7'!AM5</f>
        <v>-1.45723</v>
      </c>
      <c r="AJ5">
        <f>'Fig. 7'!AN5</f>
        <v>-1.7823365600000001</v>
      </c>
      <c r="AK5">
        <f>'Fig. 7'!AO5</f>
        <v>0</v>
      </c>
      <c r="AL5">
        <f>'Fig. 7'!AP5</f>
        <v>0</v>
      </c>
      <c r="AM5" t="str">
        <f>'Fig. 7'!AQ5</f>
        <v>Pd(111)</v>
      </c>
      <c r="AN5">
        <f>'Fig. 7'!AR5</f>
        <v>-0.71821000000000002</v>
      </c>
      <c r="AO5">
        <f>'Fig. 7'!AS5</f>
        <v>-1.12233615</v>
      </c>
      <c r="AP5">
        <f>'Fig. 7'!AT5</f>
        <v>0</v>
      </c>
      <c r="AQ5">
        <f>'Fig. 7'!AU5</f>
        <v>0</v>
      </c>
      <c r="AR5" t="str">
        <f>'Fig. 7'!AV5</f>
        <v>4AD @ 100</v>
      </c>
      <c r="AS5">
        <f>'Fig. 7'!AW5</f>
        <v>-3.5781000000000001</v>
      </c>
      <c r="AT5">
        <f>'Fig. 7'!AX5</f>
        <v>-3.5850350877192998</v>
      </c>
      <c r="AU5">
        <f>'Fig. 7'!AY5</f>
        <v>0</v>
      </c>
      <c r="AV5">
        <f>'Fig. 7'!AZ5</f>
        <v>0</v>
      </c>
      <c r="AW5">
        <f>'Fig. 7'!BA5</f>
        <v>0</v>
      </c>
      <c r="AX5" t="str">
        <f>'Fig. 7'!BB5</f>
        <v>Cr(111)</v>
      </c>
      <c r="AY5">
        <f>'Fig. 7'!BC5</f>
        <v>-1.8312600000000001</v>
      </c>
      <c r="AZ5">
        <f>'Fig. 7'!BD5</f>
        <v>-1.1701937499999999</v>
      </c>
      <c r="BA5">
        <f>'Fig. 7'!BE5</f>
        <v>0</v>
      </c>
      <c r="BB5">
        <f>'Fig. 7'!BF5</f>
        <v>0</v>
      </c>
      <c r="BC5" t="str">
        <f>'Fig. 7'!BG5</f>
        <v>V(111)</v>
      </c>
      <c r="BD5">
        <f>'Fig. 7'!BH5</f>
        <v>-2.6378400000000002</v>
      </c>
      <c r="BE5">
        <f>'Fig. 7'!BI5</f>
        <v>-2.051129</v>
      </c>
      <c r="BF5">
        <f>'Fig. 7'!BJ5</f>
        <v>0</v>
      </c>
      <c r="BG5">
        <f>'Fig. 7'!BK5</f>
        <v>0</v>
      </c>
      <c r="BH5" t="str">
        <f>'Fig. 7'!BL5</f>
        <v>Cu(111)</v>
      </c>
      <c r="BI5">
        <f>'Fig. 7'!BM5</f>
        <v>1.1935500000000001</v>
      </c>
      <c r="BJ5">
        <f>'Fig. 7'!BN5</f>
        <v>1.1776104999999999</v>
      </c>
      <c r="BK5">
        <f>'Fig. 7'!BO5</f>
        <v>0</v>
      </c>
      <c r="BL5">
        <f>'Fig. 7'!BP5</f>
        <v>0</v>
      </c>
      <c r="BM5" t="str">
        <f>'Fig. 7'!BQ5</f>
        <v>V(111)</v>
      </c>
      <c r="BN5">
        <f>'Fig. 7'!BR5</f>
        <v>-1.72973</v>
      </c>
      <c r="BO5">
        <f>'Fig. 7'!BS5</f>
        <v>-1.6910645</v>
      </c>
      <c r="BP5">
        <f>'Fig. 7'!BT5</f>
        <v>0</v>
      </c>
      <c r="BQ5">
        <f>'Fig. 7'!BU5</f>
        <v>0</v>
      </c>
      <c r="BR5" t="str">
        <f>'Fig. 7'!BV5</f>
        <v>Y</v>
      </c>
      <c r="BS5">
        <f>'Fig. 7'!BX5</f>
        <v>-2.4869400000000002</v>
      </c>
      <c r="BT5">
        <f>'Fig. 7'!BY5</f>
        <v>-2.95335804626716</v>
      </c>
      <c r="BU5">
        <f>'Fig. 7'!BZ5</f>
        <v>0</v>
      </c>
      <c r="BV5">
        <f>'Fig. 7'!CA5</f>
        <v>0</v>
      </c>
      <c r="BW5" t="str">
        <f>'Fig. 7'!CB5</f>
        <v>Y</v>
      </c>
      <c r="BX5">
        <f>'Fig. 7'!CC5</f>
        <v>-1.9048499999999999</v>
      </c>
      <c r="BY5">
        <f>'Fig. 7'!CD5</f>
        <v>-2.3488780462671701</v>
      </c>
      <c r="BZ5">
        <f>'Fig. 7'!CE5</f>
        <v>0</v>
      </c>
      <c r="CA5">
        <f>'Fig. 7'!CF5</f>
        <v>0</v>
      </c>
      <c r="CB5" t="str">
        <f>'Fig. 7'!CG5</f>
        <v>Y</v>
      </c>
      <c r="CC5">
        <f>'Fig. 7'!CH5</f>
        <v>-1.36913</v>
      </c>
      <c r="CD5">
        <f>'Fig. 7'!CI5</f>
        <v>-1.69016206940075</v>
      </c>
      <c r="CE5">
        <f>'Fig. 7'!CJ5</f>
        <v>0</v>
      </c>
      <c r="CF5">
        <f>'Fig. 7'!CK5</f>
        <v>0</v>
      </c>
      <c r="CG5">
        <f>'Fig. 7'!CL5</f>
        <v>0</v>
      </c>
      <c r="CH5" t="str">
        <f>'Fig. 7'!CM5</f>
        <v>4AD@100</v>
      </c>
      <c r="CI5">
        <f>'Fig. 7'!CN5</f>
        <v>-2.6587771203155799</v>
      </c>
      <c r="CJ5">
        <f>'Fig. 7'!CO5</f>
        <v>-2.9248219534516799</v>
      </c>
      <c r="CK5">
        <f>'Fig. 7'!CP5</f>
        <v>0</v>
      </c>
      <c r="CL5">
        <f>'Fig. 7'!CQ5</f>
        <v>0</v>
      </c>
      <c r="CM5" t="str">
        <f>'Fig. 7'!CR5</f>
        <v>211 KSE (CN=8)</v>
      </c>
      <c r="CN5">
        <f>'Fig. 7'!CS5</f>
        <v>-3.7397660818713501</v>
      </c>
      <c r="CO5">
        <f>'Fig. 7'!CT5</f>
        <v>-3.7844623498361898</v>
      </c>
      <c r="CP5">
        <f>'Fig. 7'!CU5</f>
        <v>0</v>
      </c>
      <c r="CQ5">
        <f>'Fig. 7'!CV5</f>
        <v>0</v>
      </c>
      <c r="CR5" t="str">
        <f>'Fig. 7'!CW5</f>
        <v>211 KSE (CN=8)</v>
      </c>
      <c r="CS5">
        <f>'Fig. 7'!CX5</f>
        <v>-1.88304093567251</v>
      </c>
      <c r="CT5">
        <f>'Fig. 7'!CY5</f>
        <v>-2.1177956831695299</v>
      </c>
      <c r="CU5">
        <f>'Fig. 7'!CZ5</f>
        <v>0</v>
      </c>
      <c r="CV5">
        <f>'Fig. 7'!DA5</f>
        <v>0</v>
      </c>
      <c r="CW5" t="str">
        <f>'Fig. 7'!DB5</f>
        <v>211 KSE (CN=8)</v>
      </c>
      <c r="CX5">
        <f>'Fig. 7'!DC5</f>
        <v>-2.6988304093567299</v>
      </c>
      <c r="CY5">
        <f>'Fig. 7'!DD5</f>
        <v>-2.7347547474970102</v>
      </c>
    </row>
    <row r="6" spans="1:103">
      <c r="A6" t="str">
        <f>'Fig. 7'!C6</f>
        <v>Pd(111)</v>
      </c>
      <c r="B6">
        <f>'Fig. 7'!D6</f>
        <v>-0.48851</v>
      </c>
      <c r="C6">
        <f>'Fig. 7'!E6</f>
        <v>-0.65613600000000005</v>
      </c>
      <c r="D6" t="str">
        <f>'Fig. 7'!H6</f>
        <v>Pd(111)</v>
      </c>
      <c r="E6">
        <f>'Fig. 7'!I6</f>
        <v>-1.3561099999999999</v>
      </c>
      <c r="F6">
        <f>'Fig. 7'!J6</f>
        <v>-1.2977270000000001</v>
      </c>
      <c r="G6">
        <f>'Fig. 7'!K6</f>
        <v>0</v>
      </c>
      <c r="H6" t="str">
        <f>'Fig. 7'!L6</f>
        <v>TMs</v>
      </c>
      <c r="I6" t="str">
        <f>'Fig. 7'!M6</f>
        <v>Pd(111)</v>
      </c>
      <c r="J6">
        <f>'Fig. 7'!N6</f>
        <v>-1.3620099999999999</v>
      </c>
      <c r="K6">
        <f>'Fig. 7'!O6</f>
        <v>-1.654318</v>
      </c>
      <c r="L6">
        <f>'Fig. 7'!P6</f>
        <v>0</v>
      </c>
      <c r="M6" t="str">
        <f>'Fig. 7'!Q6</f>
        <v>TMs</v>
      </c>
      <c r="N6" t="str">
        <f>'Fig. 7'!R6</f>
        <v>Pd(111)</v>
      </c>
      <c r="O6">
        <f>'Fig. 7'!S6</f>
        <v>-2.0335899999999998</v>
      </c>
      <c r="P6">
        <f>'Fig. 7'!T6</f>
        <v>-2.174709</v>
      </c>
      <c r="Q6">
        <f>'Fig. 7'!U6</f>
        <v>0</v>
      </c>
      <c r="R6" t="str">
        <f>'Fig. 7'!V6</f>
        <v>TMs</v>
      </c>
      <c r="S6" t="str">
        <f>'Fig. 7'!W6</f>
        <v>Ag(111)</v>
      </c>
      <c r="T6">
        <f>'Fig. 7'!X6</f>
        <v>-5.1599999999999997E-3</v>
      </c>
      <c r="U6">
        <f>'Fig. 7'!Y6</f>
        <v>0.31130839999999999</v>
      </c>
      <c r="V6">
        <f>'Fig. 7'!Z6</f>
        <v>0</v>
      </c>
      <c r="W6">
        <f>'Fig. 7'!AA6</f>
        <v>0</v>
      </c>
      <c r="X6" t="str">
        <f>'Fig. 7'!AB6</f>
        <v>Pd(111)</v>
      </c>
      <c r="Y6">
        <f>'Fig. 7'!AC6</f>
        <v>-0.52505000000000002</v>
      </c>
      <c r="Z6">
        <f>'Fig. 7'!AD6</f>
        <v>-0.73382714999999998</v>
      </c>
      <c r="AA6">
        <f>'Fig. 7'!AE6</f>
        <v>0</v>
      </c>
      <c r="AB6">
        <f>'Fig. 7'!AF6</f>
        <v>0</v>
      </c>
      <c r="AC6" t="str">
        <f>'Fig. 7'!AG6</f>
        <v>Pd(111)</v>
      </c>
      <c r="AD6">
        <f>'Fig. 7'!AH6</f>
        <v>-0.77844999999999998</v>
      </c>
      <c r="AE6">
        <f>'Fig. 7'!AI6</f>
        <v>-0.90236349999999999</v>
      </c>
      <c r="AF6">
        <f>'Fig. 7'!AJ6</f>
        <v>0</v>
      </c>
      <c r="AG6">
        <f>'Fig. 7'!AK6</f>
        <v>0</v>
      </c>
      <c r="AH6" t="str">
        <f>'Fig. 7'!AL6</f>
        <v>Pd(111)</v>
      </c>
      <c r="AI6">
        <f>'Fig. 7'!AM6</f>
        <v>-1.1008100000000001</v>
      </c>
      <c r="AJ6">
        <f>'Fig. 7'!AN6</f>
        <v>-1.11714515</v>
      </c>
      <c r="AK6">
        <f>'Fig. 7'!AO6</f>
        <v>0</v>
      </c>
      <c r="AL6">
        <f>'Fig. 7'!AP6</f>
        <v>0</v>
      </c>
      <c r="AM6" t="str">
        <f>'Fig. 7'!AQ6</f>
        <v>Pt(111)</v>
      </c>
      <c r="AN6">
        <f>'Fig. 7'!AR6</f>
        <v>-1.2167600000000001</v>
      </c>
      <c r="AO6">
        <f>'Fig. 7'!AS6</f>
        <v>-1.1972964500000001</v>
      </c>
      <c r="AP6">
        <f>'Fig. 7'!AT6</f>
        <v>0</v>
      </c>
      <c r="AQ6">
        <f>'Fig. 7'!AU6</f>
        <v>0</v>
      </c>
      <c r="AR6" t="str">
        <f>'Fig. 7'!AV6</f>
        <v>410 SE</v>
      </c>
      <c r="AS6">
        <f>'Fig. 7'!AW6</f>
        <v>-3.40794</v>
      </c>
      <c r="AT6">
        <f>'Fig. 7'!AX6</f>
        <v>-3.3690350877193</v>
      </c>
      <c r="AU6">
        <f>'Fig. 7'!AY6</f>
        <v>0</v>
      </c>
      <c r="AV6">
        <f>'Fig. 7'!AZ6</f>
        <v>0</v>
      </c>
      <c r="AW6">
        <f>'Fig. 7'!BA6</f>
        <v>0</v>
      </c>
      <c r="AX6" t="str">
        <f>'Fig. 7'!BB6</f>
        <v>Fe(111)</v>
      </c>
      <c r="AY6">
        <f>'Fig. 7'!BC6</f>
        <v>-0.64805000000000001</v>
      </c>
      <c r="AZ6">
        <f>'Fig. 7'!BD6</f>
        <v>-0.17374899999999999</v>
      </c>
      <c r="BA6">
        <f>'Fig. 7'!BE6</f>
        <v>0</v>
      </c>
      <c r="BB6">
        <f>'Fig. 7'!BF6</f>
        <v>0</v>
      </c>
      <c r="BC6" t="str">
        <f>'Fig. 7'!BG6</f>
        <v>Cr(111)</v>
      </c>
      <c r="BD6">
        <f>'Fig. 7'!BH6</f>
        <v>-2.2027000000000001</v>
      </c>
      <c r="BE6">
        <f>'Fig. 7'!BI6</f>
        <v>-1.7336625000000001</v>
      </c>
      <c r="BF6">
        <f>'Fig. 7'!BJ6</f>
        <v>0</v>
      </c>
      <c r="BG6">
        <f>'Fig. 7'!BK6</f>
        <v>0</v>
      </c>
      <c r="BH6" t="str">
        <f>'Fig. 7'!BL6</f>
        <v>Zr(111)</v>
      </c>
      <c r="BI6">
        <f>'Fig. 7'!BM6</f>
        <v>-2.34409</v>
      </c>
      <c r="BJ6">
        <f>'Fig. 7'!BN6</f>
        <v>-1.4050959999999999</v>
      </c>
      <c r="BK6">
        <f>'Fig. 7'!BO6</f>
        <v>0</v>
      </c>
      <c r="BL6">
        <f>'Fig. 7'!BP6</f>
        <v>0</v>
      </c>
      <c r="BM6" t="str">
        <f>'Fig. 7'!BQ6</f>
        <v>Cr(111)</v>
      </c>
      <c r="BN6">
        <f>'Fig. 7'!BR6</f>
        <v>-1.6918899999999999</v>
      </c>
      <c r="BO6">
        <f>'Fig. 7'!BS6</f>
        <v>-1.5323312499999999</v>
      </c>
      <c r="BP6">
        <f>'Fig. 7'!BT6</f>
        <v>0</v>
      </c>
      <c r="BQ6">
        <f>'Fig. 7'!BU6</f>
        <v>0</v>
      </c>
      <c r="BR6" t="str">
        <f>'Fig. 7'!BV6</f>
        <v>Ti</v>
      </c>
      <c r="BS6">
        <f>'Fig. 7'!BX6</f>
        <v>-3.1194000000000002</v>
      </c>
      <c r="BT6">
        <f>'Fig. 7'!BY6</f>
        <v>-3.09234537172585</v>
      </c>
      <c r="BU6">
        <f>'Fig. 7'!BZ6</f>
        <v>0</v>
      </c>
      <c r="BV6">
        <f>'Fig. 7'!CA6</f>
        <v>0</v>
      </c>
      <c r="BW6" t="str">
        <f>'Fig. 7'!CB6</f>
        <v>Ti</v>
      </c>
      <c r="BX6">
        <f>'Fig. 7'!CC6</f>
        <v>-2.50373</v>
      </c>
      <c r="BY6">
        <f>'Fig. 7'!CD6</f>
        <v>-2.4878653717258499</v>
      </c>
      <c r="BZ6">
        <f>'Fig. 7'!CE6</f>
        <v>0</v>
      </c>
      <c r="CA6">
        <f>'Fig. 7'!CF6</f>
        <v>0</v>
      </c>
      <c r="CB6" t="str">
        <f>'Fig. 7'!CG6</f>
        <v>Ti</v>
      </c>
      <c r="CC6">
        <f>'Fig. 7'!CH6</f>
        <v>-1.9144300000000001</v>
      </c>
      <c r="CD6">
        <f>'Fig. 7'!CI6</f>
        <v>-1.8986430575887701</v>
      </c>
      <c r="CE6">
        <f>'Fig. 7'!CJ6</f>
        <v>0</v>
      </c>
      <c r="CF6">
        <f>'Fig. 7'!CK6</f>
        <v>0</v>
      </c>
      <c r="CG6">
        <f>'Fig. 7'!CL6</f>
        <v>0</v>
      </c>
      <c r="CH6" t="str">
        <f>'Fig. 7'!CM6</f>
        <v>211 KSE (CN=6)</v>
      </c>
      <c r="CI6">
        <f>'Fig. 7'!CN6</f>
        <v>-2.6568047337278098</v>
      </c>
      <c r="CJ6">
        <f>'Fig. 7'!CO6</f>
        <v>-2.9081469534516802</v>
      </c>
      <c r="CK6">
        <f>'Fig. 7'!CP6</f>
        <v>0</v>
      </c>
      <c r="CL6">
        <f>'Fig. 7'!CQ6</f>
        <v>0</v>
      </c>
      <c r="CM6" t="str">
        <f>'Fig. 7'!CR6</f>
        <v>553 SE</v>
      </c>
      <c r="CN6">
        <f>'Fig. 7'!CS6</f>
        <v>-3.8654970760233902</v>
      </c>
      <c r="CO6">
        <f>'Fig. 7'!CT6</f>
        <v>-3.90642334983619</v>
      </c>
      <c r="CP6">
        <f>'Fig. 7'!CU6</f>
        <v>0</v>
      </c>
      <c r="CQ6">
        <f>'Fig. 7'!CV6</f>
        <v>0</v>
      </c>
      <c r="CR6" t="str">
        <f>'Fig. 7'!CW6</f>
        <v>553 SE</v>
      </c>
      <c r="CS6">
        <f>'Fig. 7'!CX6</f>
        <v>-2.10233918128655</v>
      </c>
      <c r="CT6">
        <f>'Fig. 7'!CY6</f>
        <v>-2.2397566831695301</v>
      </c>
      <c r="CU6">
        <f>'Fig. 7'!CZ6</f>
        <v>0</v>
      </c>
      <c r="CV6">
        <f>'Fig. 7'!DA6</f>
        <v>0</v>
      </c>
      <c r="CW6" t="str">
        <f>'Fig. 7'!DB6</f>
        <v>553 SE</v>
      </c>
      <c r="CX6">
        <f>'Fig. 7'!DC6</f>
        <v>-2.9444444444444402</v>
      </c>
      <c r="CY6">
        <f>'Fig. 7'!DD6</f>
        <v>-2.85671574749701</v>
      </c>
    </row>
    <row r="7" spans="1:103">
      <c r="A7" t="str">
        <f>'Fig. 7'!C7</f>
        <v>Ag(111)</v>
      </c>
      <c r="B7">
        <f>'Fig. 7'!D7</f>
        <v>2.7</v>
      </c>
      <c r="C7">
        <f>'Fig. 7'!E7</f>
        <v>2.6753168000000001</v>
      </c>
      <c r="D7" t="str">
        <f>'Fig. 7'!H7</f>
        <v>Ag(111)</v>
      </c>
      <c r="E7">
        <f>'Fig. 7'!I7</f>
        <v>1.1548400000000001</v>
      </c>
      <c r="F7">
        <f>'Fig. 7'!J7</f>
        <v>1.2008626</v>
      </c>
      <c r="G7">
        <f>'Fig. 7'!K7</f>
        <v>0</v>
      </c>
      <c r="H7" t="str">
        <f>'Fig. 7'!L7</f>
        <v>TMs</v>
      </c>
      <c r="I7" t="str">
        <f>'Fig. 7'!M7</f>
        <v>Ag(111)</v>
      </c>
      <c r="J7">
        <f>'Fig. 7'!N7</f>
        <v>0.15647</v>
      </c>
      <c r="K7">
        <f>'Fig. 7'!O7</f>
        <v>1.14084000000005E-2</v>
      </c>
      <c r="L7">
        <f>'Fig. 7'!P7</f>
        <v>0</v>
      </c>
      <c r="M7" t="str">
        <f>'Fig. 7'!Q7</f>
        <v>TMs</v>
      </c>
      <c r="N7" t="str">
        <f>'Fig. 7'!R7</f>
        <v>Ag(111)</v>
      </c>
      <c r="O7">
        <f>'Fig. 7'!S7</f>
        <v>-1.3404199999999999</v>
      </c>
      <c r="P7">
        <f>'Fig. 7'!T7</f>
        <v>-1.3418458</v>
      </c>
      <c r="Q7">
        <f>'Fig. 7'!U7</f>
        <v>0</v>
      </c>
      <c r="R7" t="str">
        <f>'Fig. 7'!V7</f>
        <v>TMs</v>
      </c>
      <c r="S7" t="str">
        <f>'Fig. 7'!W7</f>
        <v>Pt(111)</v>
      </c>
      <c r="T7">
        <f>'Fig. 7'!X7</f>
        <v>-1.53945</v>
      </c>
      <c r="U7">
        <f>'Fig. 7'!Y7</f>
        <v>-1.4182140000000001</v>
      </c>
      <c r="V7">
        <f>'Fig. 7'!Z7</f>
        <v>0</v>
      </c>
      <c r="W7">
        <f>'Fig. 7'!AA7</f>
        <v>0</v>
      </c>
      <c r="X7" t="str">
        <f>'Fig. 7'!AB7</f>
        <v>Ag(111)</v>
      </c>
      <c r="Y7">
        <f>'Fig. 7'!AC7</f>
        <v>0.21431</v>
      </c>
      <c r="Z7">
        <f>'Fig. 7'!AD7</f>
        <v>0.39053817000000002</v>
      </c>
      <c r="AA7">
        <f>'Fig. 7'!AE7</f>
        <v>0</v>
      </c>
      <c r="AB7">
        <f>'Fig. 7'!AF7</f>
        <v>0</v>
      </c>
      <c r="AC7" t="str">
        <f>'Fig. 7'!AG7</f>
        <v>Ag(111)</v>
      </c>
      <c r="AD7">
        <f>'Fig. 7'!AH7</f>
        <v>0.36719000000000002</v>
      </c>
      <c r="AE7">
        <f>'Fig. 7'!AI7</f>
        <v>0.3469313</v>
      </c>
      <c r="AF7">
        <f>'Fig. 7'!AJ7</f>
        <v>0</v>
      </c>
      <c r="AG7">
        <f>'Fig. 7'!AK7</f>
        <v>0</v>
      </c>
      <c r="AH7" t="str">
        <f>'Fig. 7'!AL7</f>
        <v>Ag(111)</v>
      </c>
      <c r="AI7">
        <f>'Fig. 7'!AM7</f>
        <v>1.6507099999999999</v>
      </c>
      <c r="AJ7">
        <f>'Fig. 7'!AN7</f>
        <v>1.6729465699999999</v>
      </c>
      <c r="AK7">
        <f>'Fig. 7'!AO7</f>
        <v>0</v>
      </c>
      <c r="AL7">
        <f>'Fig. 7'!AP7</f>
        <v>0</v>
      </c>
      <c r="AM7" t="str">
        <f>'Fig. 7'!AQ7</f>
        <v>Au(111)</v>
      </c>
      <c r="AN7">
        <f>'Fig. 7'!AR7</f>
        <v>0.54335</v>
      </c>
      <c r="AO7">
        <f>'Fig. 7'!AS7</f>
        <v>0.30964104999999997</v>
      </c>
      <c r="AP7">
        <f>'Fig. 7'!AT7</f>
        <v>0</v>
      </c>
      <c r="AQ7">
        <f>'Fig. 7'!AU7</f>
        <v>0</v>
      </c>
      <c r="AR7" t="str">
        <f>'Fig. 7'!AV7</f>
        <v>410 T</v>
      </c>
      <c r="AS7">
        <f>'Fig. 7'!AW7</f>
        <v>-3.53511</v>
      </c>
      <c r="AT7">
        <f>'Fig. 7'!AX7</f>
        <v>-3.3690350877193</v>
      </c>
      <c r="AU7">
        <f>'Fig. 7'!AY7</f>
        <v>0</v>
      </c>
      <c r="AV7">
        <f>'Fig. 7'!AZ7</f>
        <v>0</v>
      </c>
      <c r="AW7">
        <f>'Fig. 7'!BA7</f>
        <v>0</v>
      </c>
      <c r="AX7" t="str">
        <f>'Fig. 7'!BB7</f>
        <v>Co(111)</v>
      </c>
      <c r="AY7">
        <f>'Fig. 7'!BC7</f>
        <v>0.10831</v>
      </c>
      <c r="AZ7">
        <f>'Fig. 7'!BD7</f>
        <v>0.43468325000000002</v>
      </c>
      <c r="BA7">
        <f>'Fig. 7'!BE7</f>
        <v>0</v>
      </c>
      <c r="BB7">
        <f>'Fig. 7'!BF7</f>
        <v>0</v>
      </c>
      <c r="BC7" t="str">
        <f>'Fig. 7'!BG7</f>
        <v>Fe(111)</v>
      </c>
      <c r="BD7">
        <f>'Fig. 7'!BH7</f>
        <v>-1.21892</v>
      </c>
      <c r="BE7">
        <f>'Fig. 7'!BI7</f>
        <v>-1.069366</v>
      </c>
      <c r="BF7">
        <f>'Fig. 7'!BJ7</f>
        <v>0</v>
      </c>
      <c r="BG7">
        <f>'Fig. 7'!BK7</f>
        <v>0</v>
      </c>
      <c r="BH7" t="str">
        <f>'Fig. 7'!BL7</f>
        <v>Ru(111)</v>
      </c>
      <c r="BI7">
        <f>'Fig. 7'!BM7</f>
        <v>0.17741999999999999</v>
      </c>
      <c r="BJ7">
        <f>'Fig. 7'!BN7</f>
        <v>-0.5520545</v>
      </c>
      <c r="BK7">
        <f>'Fig. 7'!BO7</f>
        <v>0</v>
      </c>
      <c r="BL7">
        <f>'Fig. 7'!BP7</f>
        <v>0</v>
      </c>
      <c r="BM7" t="str">
        <f>'Fig. 7'!BQ7</f>
        <v>Fe(111)</v>
      </c>
      <c r="BN7">
        <f>'Fig. 7'!BR7</f>
        <v>-1.02973</v>
      </c>
      <c r="BO7">
        <f>'Fig. 7'!BS7</f>
        <v>-1.200183</v>
      </c>
      <c r="BP7">
        <f>'Fig. 7'!BT7</f>
        <v>0</v>
      </c>
      <c r="BQ7">
        <f>'Fig. 7'!BU7</f>
        <v>0</v>
      </c>
      <c r="BR7" t="str">
        <f>'Fig. 7'!BV7</f>
        <v>Hf</v>
      </c>
      <c r="BS7">
        <f>'Fig. 7'!BX7</f>
        <v>-2.95709</v>
      </c>
      <c r="BT7">
        <f>'Fig. 7'!BY7</f>
        <v>-3.1665720343186301</v>
      </c>
      <c r="BU7">
        <f>'Fig. 7'!BZ7</f>
        <v>0</v>
      </c>
      <c r="BV7">
        <f>'Fig. 7'!CA7</f>
        <v>0</v>
      </c>
      <c r="BW7" t="str">
        <f>'Fig. 7'!CB7</f>
        <v>Hf</v>
      </c>
      <c r="BX7">
        <f>'Fig. 7'!CC7</f>
        <v>-2.33582</v>
      </c>
      <c r="BY7">
        <f>'Fig. 7'!CD7</f>
        <v>-2.56209203431863</v>
      </c>
      <c r="BZ7">
        <f>'Fig. 7'!CE7</f>
        <v>0</v>
      </c>
      <c r="CA7">
        <f>'Fig. 7'!CF7</f>
        <v>0</v>
      </c>
      <c r="CB7" t="str">
        <f>'Fig. 7'!CG7</f>
        <v>V</v>
      </c>
      <c r="CC7">
        <f>'Fig. 7'!CH7</f>
        <v>-2.1409400000000001</v>
      </c>
      <c r="CD7">
        <f>'Fig. 7'!CI7</f>
        <v>-2.16332460724924</v>
      </c>
      <c r="CE7">
        <f>'Fig. 7'!CJ7</f>
        <v>0</v>
      </c>
      <c r="CF7">
        <f>'Fig. 7'!CK7</f>
        <v>0</v>
      </c>
      <c r="CG7">
        <f>'Fig. 7'!CL7</f>
        <v>0</v>
      </c>
      <c r="CH7" t="str">
        <f>'Fig. 7'!CM7</f>
        <v>3AD@111</v>
      </c>
      <c r="CI7">
        <f>'Fig. 7'!CN7</f>
        <v>-2.9882352941176502</v>
      </c>
      <c r="CJ7">
        <f>'Fig. 7'!CO7</f>
        <v>-2.9859858534516799</v>
      </c>
      <c r="CK7">
        <f>'Fig. 7'!CP7</f>
        <v>0</v>
      </c>
      <c r="CL7">
        <f>'Fig. 7'!CQ7</f>
        <v>0</v>
      </c>
      <c r="CM7" t="str">
        <f>'Fig. 7'!CR7</f>
        <v>110 SE</v>
      </c>
      <c r="CN7">
        <f>'Fig. 7'!CS7</f>
        <v>-3.8128654970760198</v>
      </c>
      <c r="CO7">
        <f>'Fig. 7'!CT7</f>
        <v>-3.86213434983619</v>
      </c>
      <c r="CP7">
        <f>'Fig. 7'!CU7</f>
        <v>0</v>
      </c>
      <c r="CQ7">
        <f>'Fig. 7'!CV7</f>
        <v>0</v>
      </c>
      <c r="CR7" t="str">
        <f>'Fig. 7'!CW7</f>
        <v>110 SE</v>
      </c>
      <c r="CS7">
        <f>'Fig. 7'!CX7</f>
        <v>-2.2397660818713399</v>
      </c>
      <c r="CT7">
        <f>'Fig. 7'!CY7</f>
        <v>-2.1954676831695301</v>
      </c>
      <c r="CU7">
        <f>'Fig. 7'!CZ7</f>
        <v>0</v>
      </c>
      <c r="CV7">
        <f>'Fig. 7'!DA7</f>
        <v>0</v>
      </c>
      <c r="CW7" t="str">
        <f>'Fig. 7'!DB7</f>
        <v>110 SE</v>
      </c>
      <c r="CX7">
        <f>'Fig. 7'!DC7</f>
        <v>-2.8216374269005899</v>
      </c>
      <c r="CY7">
        <f>'Fig. 7'!DD7</f>
        <v>-2.8124267474970099</v>
      </c>
    </row>
    <row r="8" spans="1:103">
      <c r="A8" t="str">
        <f>'Fig. 7'!C8</f>
        <v>Pt(111)</v>
      </c>
      <c r="B8">
        <f>'Fig. 7'!D8</f>
        <v>-0.77410000000000001</v>
      </c>
      <c r="C8">
        <f>'Fig. 7'!E8</f>
        <v>-0.78372799999999998</v>
      </c>
      <c r="D8" t="str">
        <f>'Fig. 7'!H8</f>
        <v>Pt(111)</v>
      </c>
      <c r="E8">
        <f>'Fig. 7'!I8</f>
        <v>-1.82439</v>
      </c>
      <c r="F8">
        <f>'Fig. 7'!J8</f>
        <v>-1.393421</v>
      </c>
      <c r="G8">
        <f>'Fig. 7'!K8</f>
        <v>0</v>
      </c>
      <c r="H8" t="str">
        <f>'Fig. 7'!L8</f>
        <v>TMs</v>
      </c>
      <c r="I8" t="str">
        <f>'Fig. 7'!M8</f>
        <v>Pt(111)</v>
      </c>
      <c r="J8">
        <f>'Fig. 7'!N8</f>
        <v>-1.6593500000000001</v>
      </c>
      <c r="K8">
        <f>'Fig. 7'!O8</f>
        <v>-1.7181139999999999</v>
      </c>
      <c r="L8">
        <f>'Fig. 7'!P8</f>
        <v>0</v>
      </c>
      <c r="M8" t="str">
        <f>'Fig. 7'!Q8</f>
        <v>TMs</v>
      </c>
      <c r="N8" t="str">
        <f>'Fig. 7'!R8</f>
        <v>Pt(111)</v>
      </c>
      <c r="O8">
        <f>'Fig. 7'!S8</f>
        <v>-2.3138000000000001</v>
      </c>
      <c r="P8">
        <f>'Fig. 7'!T8</f>
        <v>-2.206607</v>
      </c>
      <c r="Q8">
        <f>'Fig. 7'!U8</f>
        <v>0</v>
      </c>
      <c r="R8" t="str">
        <f>'Fig. 7'!V8</f>
        <v>TMs</v>
      </c>
      <c r="S8" t="str">
        <f>'Fig. 7'!W8</f>
        <v>Au(111)</v>
      </c>
      <c r="T8">
        <f>'Fig. 7'!X8</f>
        <v>-4.4659999999999998E-2</v>
      </c>
      <c r="U8">
        <f>'Fig. 7'!Y8</f>
        <v>-0.135714000000001</v>
      </c>
      <c r="V8">
        <f>'Fig. 7'!Z8</f>
        <v>0</v>
      </c>
      <c r="W8">
        <f>'Fig. 7'!AA8</f>
        <v>0</v>
      </c>
      <c r="X8" t="str">
        <f>'Fig. 7'!AB8</f>
        <v>Pt(111)</v>
      </c>
      <c r="Y8">
        <f>'Fig. 7'!AC8</f>
        <v>-0.76339999999999997</v>
      </c>
      <c r="Z8">
        <f>'Fig. 7'!AD8</f>
        <v>-0.77688944999999998</v>
      </c>
      <c r="AA8">
        <f>'Fig. 7'!AE8</f>
        <v>0</v>
      </c>
      <c r="AB8">
        <f>'Fig. 7'!AF8</f>
        <v>0</v>
      </c>
      <c r="AC8" t="str">
        <f>'Fig. 7'!AG8</f>
        <v>Pt(111)</v>
      </c>
      <c r="AD8">
        <f>'Fig. 7'!AH8</f>
        <v>-1.05376</v>
      </c>
      <c r="AE8">
        <f>'Fig. 7'!AI8</f>
        <v>-0.95021049999999996</v>
      </c>
      <c r="AF8">
        <f>'Fig. 7'!AJ8</f>
        <v>0</v>
      </c>
      <c r="AG8">
        <f>'Fig. 7'!AK8</f>
        <v>0</v>
      </c>
      <c r="AH8" t="str">
        <f>'Fig. 7'!AL8</f>
        <v>Pt(111)</v>
      </c>
      <c r="AI8">
        <f>'Fig. 7'!AM8</f>
        <v>-1.29328</v>
      </c>
      <c r="AJ8">
        <f>'Fig. 7'!AN8</f>
        <v>-1.2240034500000001</v>
      </c>
      <c r="AK8">
        <f>'Fig. 7'!AO8</f>
        <v>0</v>
      </c>
      <c r="AL8">
        <f>'Fig. 7'!AP8</f>
        <v>0</v>
      </c>
      <c r="AM8" t="str">
        <f>'Fig. 7'!AQ8</f>
        <v>Ni(211)</v>
      </c>
      <c r="AN8">
        <f>'Fig. 7'!AR8</f>
        <v>-1.30951</v>
      </c>
      <c r="AO8">
        <f>'Fig. 7'!AS8</f>
        <v>-1.0099670599999999</v>
      </c>
      <c r="AP8">
        <f>'Fig. 7'!AT8</f>
        <v>0</v>
      </c>
      <c r="AQ8">
        <f>'Fig. 7'!AU8</f>
        <v>0</v>
      </c>
      <c r="AR8" t="str">
        <f>'Fig. 7'!AV8</f>
        <v>533 SE</v>
      </c>
      <c r="AS8">
        <f>'Fig. 7'!AW8</f>
        <v>-3.4304000000000001</v>
      </c>
      <c r="AT8">
        <f>'Fig. 7'!AX8</f>
        <v>-3.3690350877193</v>
      </c>
      <c r="AU8">
        <f>'Fig. 7'!AY8</f>
        <v>0</v>
      </c>
      <c r="AV8">
        <f>'Fig. 7'!AZ8</f>
        <v>0</v>
      </c>
      <c r="AW8">
        <f>'Fig. 7'!BA8</f>
        <v>0</v>
      </c>
      <c r="AX8" t="str">
        <f>'Fig. 7'!BB8</f>
        <v>Ni(111)</v>
      </c>
      <c r="AY8">
        <f>'Fig. 7'!BC8</f>
        <v>0.20710999999999999</v>
      </c>
      <c r="AZ8">
        <f>'Fig. 7'!BD8</f>
        <v>1.1300015000000001</v>
      </c>
      <c r="BA8">
        <f>'Fig. 7'!BE8</f>
        <v>0</v>
      </c>
      <c r="BB8">
        <f>'Fig. 7'!BF8</f>
        <v>0</v>
      </c>
      <c r="BC8" t="str">
        <f>'Fig. 7'!BG8</f>
        <v>Co(111)</v>
      </c>
      <c r="BD8">
        <f>'Fig. 7'!BH8</f>
        <v>-0.48115000000000002</v>
      </c>
      <c r="BE8">
        <f>'Fig. 7'!BI8</f>
        <v>-0.66374449999999996</v>
      </c>
      <c r="BF8">
        <f>'Fig. 7'!BJ8</f>
        <v>0</v>
      </c>
      <c r="BG8">
        <f>'Fig. 7'!BK8</f>
        <v>0</v>
      </c>
      <c r="BH8" t="str">
        <f>'Fig. 7'!BL8</f>
        <v>Rh(111)</v>
      </c>
      <c r="BI8">
        <f>'Fig. 7'!BM8</f>
        <v>0.13977999999999999</v>
      </c>
      <c r="BJ8">
        <f>'Fig. 7'!BN8</f>
        <v>-0.23028399999999999</v>
      </c>
      <c r="BK8">
        <f>'Fig. 7'!BO8</f>
        <v>0</v>
      </c>
      <c r="BL8">
        <f>'Fig. 7'!BP8</f>
        <v>0</v>
      </c>
      <c r="BM8" t="str">
        <f>'Fig. 7'!BQ8</f>
        <v>Co(111)</v>
      </c>
      <c r="BN8">
        <f>'Fig. 7'!BR8</f>
        <v>-0.65708999999999995</v>
      </c>
      <c r="BO8">
        <f>'Fig. 7'!BS8</f>
        <v>-0.99737224999999996</v>
      </c>
      <c r="BP8">
        <f>'Fig. 7'!BT8</f>
        <v>0</v>
      </c>
      <c r="BQ8">
        <f>'Fig. 7'!BU8</f>
        <v>0</v>
      </c>
      <c r="BR8" t="str">
        <f>'Fig. 7'!BV8</f>
        <v>Zr</v>
      </c>
      <c r="BS8">
        <f>'Fig. 7'!BX8</f>
        <v>-2.82836</v>
      </c>
      <c r="BT8">
        <f>'Fig. 7'!BY8</f>
        <v>-3.15635514240665</v>
      </c>
      <c r="BU8">
        <f>'Fig. 7'!BZ8</f>
        <v>0</v>
      </c>
      <c r="BV8">
        <f>'Fig. 7'!CA8</f>
        <v>0</v>
      </c>
      <c r="BW8" t="str">
        <f>'Fig. 7'!CB8</f>
        <v>Zr</v>
      </c>
      <c r="BX8">
        <f>'Fig. 7'!CC8</f>
        <v>-2.2238799999999999</v>
      </c>
      <c r="BY8">
        <f>'Fig. 7'!CD8</f>
        <v>-2.5518751424066499</v>
      </c>
      <c r="BZ8">
        <f>'Fig. 7'!CE8</f>
        <v>0</v>
      </c>
      <c r="CA8">
        <f>'Fig. 7'!CF8</f>
        <v>0</v>
      </c>
      <c r="CB8" t="str">
        <f>'Fig. 7'!CG8</f>
        <v>Ta</v>
      </c>
      <c r="CC8">
        <f>'Fig. 7'!CH8</f>
        <v>-2.00671</v>
      </c>
      <c r="CD8">
        <f>'Fig. 7'!CI8</f>
        <v>-2.2239226323308401</v>
      </c>
      <c r="CE8">
        <f>'Fig. 7'!CJ8</f>
        <v>0</v>
      </c>
      <c r="CF8">
        <f>'Fig. 7'!CK8</f>
        <v>0</v>
      </c>
      <c r="CG8">
        <f>'Fig. 7'!CL8</f>
        <v>0</v>
      </c>
      <c r="CH8" t="str">
        <f>'Fig. 7'!CM8</f>
        <v>2AD@100</v>
      </c>
      <c r="CI8">
        <f>'Fig. 7'!CN8</f>
        <v>-2.55818540433925</v>
      </c>
      <c r="CJ8">
        <f>'Fig. 7'!CO8</f>
        <v>-2.9804497534516798</v>
      </c>
      <c r="CK8">
        <f>'Fig. 7'!CP8</f>
        <v>0</v>
      </c>
      <c r="CL8">
        <f>'Fig. 7'!CQ8</f>
        <v>0</v>
      </c>
      <c r="CM8" t="str">
        <f>'Fig. 7'!CR8</f>
        <v>211 SE</v>
      </c>
      <c r="CN8">
        <f>'Fig. 7'!CS8</f>
        <v>-3.7514619883040901</v>
      </c>
      <c r="CO8">
        <f>'Fig. 7'!CT8</f>
        <v>-3.90642334983619</v>
      </c>
      <c r="CP8">
        <f>'Fig. 7'!CU8</f>
        <v>0</v>
      </c>
      <c r="CQ8">
        <f>'Fig. 7'!CV8</f>
        <v>0</v>
      </c>
      <c r="CR8" t="str">
        <f>'Fig. 7'!CW8</f>
        <v>211 SE</v>
      </c>
      <c r="CS8">
        <f>'Fig. 7'!CX8</f>
        <v>-2.1257309941520499</v>
      </c>
      <c r="CT8">
        <f>'Fig. 7'!CY8</f>
        <v>-2.2397566831695301</v>
      </c>
      <c r="CU8">
        <f>'Fig. 7'!CZ8</f>
        <v>0</v>
      </c>
      <c r="CV8">
        <f>'Fig. 7'!DA8</f>
        <v>0</v>
      </c>
      <c r="CW8" t="str">
        <f>'Fig. 7'!DB8</f>
        <v>211 SE</v>
      </c>
      <c r="CX8">
        <f>'Fig. 7'!DC8</f>
        <v>-2.7836257309941499</v>
      </c>
      <c r="CY8">
        <f>'Fig. 7'!DD8</f>
        <v>-2.85671574749701</v>
      </c>
    </row>
    <row r="9" spans="1:103">
      <c r="A9" t="str">
        <f>'Fig. 7'!C9</f>
        <v>Au(111)</v>
      </c>
      <c r="B9">
        <f>'Fig. 7'!D9</f>
        <v>1.8258700000000001</v>
      </c>
      <c r="C9">
        <f>'Fig. 7'!E9</f>
        <v>1.781272</v>
      </c>
      <c r="D9" t="str">
        <f>'Fig. 7'!H9</f>
        <v>Au(111)</v>
      </c>
      <c r="E9">
        <f>'Fig. 7'!I9</f>
        <v>0.43626999999999999</v>
      </c>
      <c r="F9">
        <f>'Fig. 7'!J9</f>
        <v>0.53032899999999905</v>
      </c>
      <c r="G9">
        <f>'Fig. 7'!K9</f>
        <v>0</v>
      </c>
      <c r="H9" t="str">
        <f>'Fig. 7'!L9</f>
        <v>TMs</v>
      </c>
      <c r="I9" t="str">
        <f>'Fig. 7'!M9</f>
        <v>Au(111)</v>
      </c>
      <c r="J9">
        <f>'Fig. 7'!N9</f>
        <v>-0.23326</v>
      </c>
      <c r="K9">
        <f>'Fig. 7'!O9</f>
        <v>-0.435614</v>
      </c>
      <c r="L9">
        <f>'Fig. 7'!P9</f>
        <v>0</v>
      </c>
      <c r="M9" t="str">
        <f>'Fig. 7'!Q9</f>
        <v>TMs</v>
      </c>
      <c r="N9" t="str">
        <f>'Fig. 7'!R9</f>
        <v>Au(111)</v>
      </c>
      <c r="O9">
        <f>'Fig. 7'!S9</f>
        <v>-1.6002099999999999</v>
      </c>
      <c r="P9">
        <f>'Fig. 7'!T9</f>
        <v>-1.5653570000000001</v>
      </c>
      <c r="Q9">
        <f>'Fig. 7'!U9</f>
        <v>0</v>
      </c>
      <c r="R9" t="str">
        <f>'Fig. 7'!V9</f>
        <v>TMs</v>
      </c>
      <c r="S9" t="str">
        <f>'Fig. 7'!W9</f>
        <v>Ni(211)</v>
      </c>
      <c r="T9">
        <f>'Fig. 7'!X9</f>
        <v>-1.7120599999999999</v>
      </c>
      <c r="U9">
        <f>'Fig. 7'!Y9</f>
        <v>-1.3183592</v>
      </c>
      <c r="V9">
        <f>'Fig. 7'!Z9</f>
        <v>0</v>
      </c>
      <c r="W9">
        <f>'Fig. 7'!AA9</f>
        <v>0</v>
      </c>
      <c r="X9" t="str">
        <f>'Fig. 7'!AB9</f>
        <v>Au(111)</v>
      </c>
      <c r="Y9">
        <f>'Fig. 7'!AC9</f>
        <v>9.8559999999999995E-2</v>
      </c>
      <c r="Z9">
        <f>'Fig. 7'!AD9</f>
        <v>8.8798049999999906E-2</v>
      </c>
      <c r="AA9">
        <f>'Fig. 7'!AE9</f>
        <v>0</v>
      </c>
      <c r="AB9">
        <f>'Fig. 7'!AF9</f>
        <v>0</v>
      </c>
      <c r="AC9" t="str">
        <f>'Fig. 7'!AG9</f>
        <v>Au(111)</v>
      </c>
      <c r="AD9">
        <f>'Fig. 7'!AH9</f>
        <v>6.7799999999999996E-3</v>
      </c>
      <c r="AE9">
        <f>'Fig. 7'!AI9</f>
        <v>1.1664500000000201E-2</v>
      </c>
      <c r="AF9">
        <f>'Fig. 7'!AJ9</f>
        <v>0</v>
      </c>
      <c r="AG9">
        <f>'Fig. 7'!AK9</f>
        <v>0</v>
      </c>
      <c r="AH9" t="str">
        <f>'Fig. 7'!AL9</f>
        <v>Ni(211)</v>
      </c>
      <c r="AI9">
        <f>'Fig. 7'!AM9</f>
        <v>-1.06517</v>
      </c>
      <c r="AJ9">
        <f>'Fig. 7'!AN9</f>
        <v>-0.78874665999999904</v>
      </c>
      <c r="AK9">
        <f>'Fig. 7'!AO9</f>
        <v>0</v>
      </c>
      <c r="AL9">
        <f>'Fig. 7'!AP9</f>
        <v>0</v>
      </c>
      <c r="AM9" t="str">
        <f>'Fig. 7'!AQ9</f>
        <v>Cu(211)</v>
      </c>
      <c r="AN9">
        <f>'Fig. 7'!AR9</f>
        <v>-0.18376999999999999</v>
      </c>
      <c r="AO9">
        <f>'Fig. 7'!AS9</f>
        <v>-0.47754213000000001</v>
      </c>
      <c r="AP9">
        <f>'Fig. 7'!AT9</f>
        <v>0</v>
      </c>
      <c r="AQ9">
        <f>'Fig. 7'!AU9</f>
        <v>0</v>
      </c>
      <c r="AR9" t="str">
        <f>'Fig. 7'!AV9</f>
        <v>100 T</v>
      </c>
      <c r="AS9">
        <f>'Fig. 7'!AW9</f>
        <v>-3.4397500000000001</v>
      </c>
      <c r="AT9">
        <f>'Fig. 7'!AX9</f>
        <v>-3.1350350877193001</v>
      </c>
      <c r="AU9">
        <f>'Fig. 7'!AY9</f>
        <v>0</v>
      </c>
      <c r="AV9">
        <f>'Fig. 7'!AZ9</f>
        <v>0</v>
      </c>
      <c r="AW9">
        <f>'Fig. 7'!BA9</f>
        <v>0</v>
      </c>
      <c r="AX9" t="str">
        <f>'Fig. 7'!BB9</f>
        <v>Cu(111)</v>
      </c>
      <c r="AY9">
        <f>'Fig. 7'!BC9</f>
        <v>1.64619</v>
      </c>
      <c r="AZ9">
        <f>'Fig. 7'!BD9</f>
        <v>1.97961575</v>
      </c>
      <c r="BA9">
        <f>'Fig. 7'!BE9</f>
        <v>0</v>
      </c>
      <c r="BB9">
        <f>'Fig. 7'!BF9</f>
        <v>0</v>
      </c>
      <c r="BC9" t="str">
        <f>'Fig. 7'!BG9</f>
        <v>Ni(111)</v>
      </c>
      <c r="BD9">
        <f>'Fig. 7'!BH9</f>
        <v>-0.59458999999999995</v>
      </c>
      <c r="BE9">
        <f>'Fig. 7'!BI9</f>
        <v>-0.20019899999999999</v>
      </c>
      <c r="BF9">
        <f>'Fig. 7'!BJ9</f>
        <v>0</v>
      </c>
      <c r="BG9">
        <f>'Fig. 7'!BK9</f>
        <v>0</v>
      </c>
      <c r="BH9" t="str">
        <f>'Fig. 7'!BL9</f>
        <v>Pd(111)</v>
      </c>
      <c r="BI9">
        <f>'Fig. 7'!BM9</f>
        <v>0.65412000000000003</v>
      </c>
      <c r="BJ9">
        <f>'Fig. 7'!BN9</f>
        <v>0.26612750000000002</v>
      </c>
      <c r="BK9">
        <f>'Fig. 7'!BO9</f>
        <v>0</v>
      </c>
      <c r="BL9">
        <f>'Fig. 7'!BP9</f>
        <v>0</v>
      </c>
      <c r="BM9" t="str">
        <f>'Fig. 7'!BQ9</f>
        <v>Ni(111)</v>
      </c>
      <c r="BN9">
        <f>'Fig. 7'!BR9</f>
        <v>-0.70811000000000002</v>
      </c>
      <c r="BO9">
        <f>'Fig. 7'!BS9</f>
        <v>-0.76559949999999999</v>
      </c>
      <c r="BP9">
        <f>'Fig. 7'!BT9</f>
        <v>0</v>
      </c>
      <c r="BQ9">
        <f>'Fig. 7'!BU9</f>
        <v>0</v>
      </c>
      <c r="BR9" t="str">
        <f>'Fig. 7'!BV9</f>
        <v>V</v>
      </c>
      <c r="BS9">
        <f>'Fig. 7'!BX9</f>
        <v>-3.38246</v>
      </c>
      <c r="BT9">
        <f>'Fig. 7'!BY9</f>
        <v>-3.2687997381661602</v>
      </c>
      <c r="BU9">
        <f>'Fig. 7'!BZ9</f>
        <v>0</v>
      </c>
      <c r="BV9">
        <f>'Fig. 7'!CA9</f>
        <v>0</v>
      </c>
      <c r="BW9" t="str">
        <f>'Fig. 7'!CB9</f>
        <v>V</v>
      </c>
      <c r="BX9">
        <f>'Fig. 7'!CC9</f>
        <v>-2.77799</v>
      </c>
      <c r="BY9">
        <f>'Fig. 7'!CD9</f>
        <v>-2.6643197381661601</v>
      </c>
      <c r="BZ9">
        <f>'Fig. 7'!CE9</f>
        <v>0</v>
      </c>
      <c r="CA9">
        <f>'Fig. 7'!CF9</f>
        <v>0</v>
      </c>
      <c r="CB9" t="str">
        <f>'Fig. 7'!CG9</f>
        <v>Nb</v>
      </c>
      <c r="CC9">
        <f>'Fig. 7'!CH9</f>
        <v>-1.9396</v>
      </c>
      <c r="CD9">
        <f>'Fig. 7'!CI9</f>
        <v>-2.1767376024283802</v>
      </c>
      <c r="CE9">
        <f>'Fig. 7'!CJ9</f>
        <v>0</v>
      </c>
      <c r="CF9">
        <f>'Fig. 7'!CK9</f>
        <v>0</v>
      </c>
      <c r="CG9">
        <f>'Fig. 7'!CL9</f>
        <v>0</v>
      </c>
      <c r="CH9" t="str">
        <f>'Fig. 7'!CM9</f>
        <v>2AD@111</v>
      </c>
      <c r="CI9">
        <f>'Fig. 7'!CN9</f>
        <v>-2.7159763313609502</v>
      </c>
      <c r="CJ9">
        <f>'Fig. 7'!CO9</f>
        <v>-3.0248719534516799</v>
      </c>
      <c r="CK9">
        <f>'Fig. 7'!CP9</f>
        <v>0</v>
      </c>
      <c r="CL9">
        <f>'Fig. 7'!CQ9</f>
        <v>0</v>
      </c>
      <c r="CM9" t="str">
        <f>'Fig. 7'!CR9</f>
        <v>4AD@100</v>
      </c>
      <c r="CN9">
        <f>'Fig. 7'!CS9</f>
        <v>-3.8579710144927502</v>
      </c>
      <c r="CO9">
        <f>'Fig. 7'!CT9</f>
        <v>-4.0504623498361898</v>
      </c>
      <c r="CP9">
        <f>'Fig. 7'!CU9</f>
        <v>0</v>
      </c>
      <c r="CQ9">
        <f>'Fig. 7'!CV9</f>
        <v>0</v>
      </c>
      <c r="CR9" t="str">
        <f>'Fig. 7'!CW9</f>
        <v>4AD@100</v>
      </c>
      <c r="CS9">
        <f>'Fig. 7'!CX9</f>
        <v>-2.1797101449275398</v>
      </c>
      <c r="CT9">
        <f>'Fig. 7'!CY9</f>
        <v>-2.3837956831695299</v>
      </c>
      <c r="CU9">
        <f>'Fig. 7'!CZ9</f>
        <v>0</v>
      </c>
      <c r="CV9">
        <f>'Fig. 7'!DA9</f>
        <v>0</v>
      </c>
      <c r="CW9" t="str">
        <f>'Fig. 7'!DB9</f>
        <v>4AD@100</v>
      </c>
      <c r="CX9">
        <f>'Fig. 7'!DC9</f>
        <v>-2.8376811594202902</v>
      </c>
      <c r="CY9">
        <f>'Fig. 7'!DD9</f>
        <v>-3.0007547474970102</v>
      </c>
    </row>
    <row r="10" spans="1:103">
      <c r="A10" t="str">
        <f>'Fig. 7'!C10</f>
        <v>Ni(211)</v>
      </c>
      <c r="B10">
        <f>'Fig. 7'!D10</f>
        <v>-1.47333</v>
      </c>
      <c r="C10">
        <f>'Fig. 7'!E10</f>
        <v>-0.1840184</v>
      </c>
      <c r="D10" t="str">
        <f>'Fig. 7'!H10</f>
        <v>Ni(211)</v>
      </c>
      <c r="E10">
        <f>'Fig. 7'!I10</f>
        <v>-1.73146</v>
      </c>
      <c r="F10">
        <f>'Fig. 7'!J10</f>
        <v>-1.0436388000000001</v>
      </c>
      <c r="G10">
        <f>'Fig. 7'!K10</f>
        <v>0</v>
      </c>
      <c r="H10" t="str">
        <f>'Fig. 7'!L10</f>
        <v>TMs</v>
      </c>
      <c r="I10" t="str">
        <f>'Fig. 7'!M10</f>
        <v>Ni(211)</v>
      </c>
      <c r="J10">
        <f>'Fig. 7'!N10</f>
        <v>-1.76006</v>
      </c>
      <c r="K10">
        <f>'Fig. 7'!O10</f>
        <v>-1.6182592</v>
      </c>
      <c r="L10">
        <f>'Fig. 7'!P10</f>
        <v>0</v>
      </c>
      <c r="M10" t="str">
        <f>'Fig. 7'!Q10</f>
        <v>TMs</v>
      </c>
      <c r="N10" t="str">
        <f>'Fig. 7'!R10</f>
        <v>Ni(211)</v>
      </c>
      <c r="O10">
        <f>'Fig. 7'!S10</f>
        <v>-2.4920399999999998</v>
      </c>
      <c r="P10">
        <f>'Fig. 7'!T10</f>
        <v>-2.3566796000000001</v>
      </c>
      <c r="Q10">
        <f>'Fig. 7'!U10</f>
        <v>0</v>
      </c>
      <c r="R10" t="str">
        <f>'Fig. 7'!V10</f>
        <v>TMs</v>
      </c>
      <c r="S10" t="str">
        <f>'Fig. 7'!W10</f>
        <v>Cu(211)</v>
      </c>
      <c r="T10">
        <f>'Fig. 7'!X10</f>
        <v>-0.67452000000000001</v>
      </c>
      <c r="U10">
        <f>'Fig. 7'!Y10</f>
        <v>-0.86523159999999999</v>
      </c>
      <c r="V10">
        <f>'Fig. 7'!Z10</f>
        <v>0</v>
      </c>
      <c r="W10">
        <f>'Fig. 7'!AA10</f>
        <v>0</v>
      </c>
      <c r="X10" t="str">
        <f>'Fig. 7'!AB10</f>
        <v>Ni(211)</v>
      </c>
      <c r="Y10">
        <f>'Fig. 7'!AC10</f>
        <v>-1.1653899999999999</v>
      </c>
      <c r="Z10">
        <f>'Fig. 7'!AD10</f>
        <v>-0.84148745999999996</v>
      </c>
      <c r="AA10">
        <f>'Fig. 7'!AE10</f>
        <v>0</v>
      </c>
      <c r="AB10">
        <f>'Fig. 7'!AF10</f>
        <v>0</v>
      </c>
      <c r="AC10" t="str">
        <f>'Fig. 7'!AG10</f>
        <v>Ni(211)</v>
      </c>
      <c r="AD10">
        <f>'Fig. 7'!AH10</f>
        <v>-1.1389899999999999</v>
      </c>
      <c r="AE10">
        <f>'Fig. 7'!AI10</f>
        <v>-0.97531939999999995</v>
      </c>
      <c r="AF10">
        <f>'Fig. 7'!AJ10</f>
        <v>0</v>
      </c>
      <c r="AG10">
        <f>'Fig. 7'!AK10</f>
        <v>0</v>
      </c>
      <c r="AH10" t="str">
        <f>'Fig. 7'!AL10</f>
        <v>Cu(211)</v>
      </c>
      <c r="AI10">
        <f>'Fig. 7'!AM10</f>
        <v>0.60285</v>
      </c>
      <c r="AJ10">
        <f>'Fig. 7'!AN10</f>
        <v>-2.97579299999997E-2</v>
      </c>
      <c r="AK10">
        <f>'Fig. 7'!AO10</f>
        <v>0</v>
      </c>
      <c r="AL10">
        <f>'Fig. 7'!AP10</f>
        <v>0</v>
      </c>
      <c r="AM10" t="str">
        <f>'Fig. 7'!AQ10</f>
        <v>Rh(211)</v>
      </c>
      <c r="AN10">
        <f>'Fig. 7'!AR10</f>
        <v>-1.5013099999999999</v>
      </c>
      <c r="AO10">
        <f>'Fig. 7'!AS10</f>
        <v>-1.8009629599999999</v>
      </c>
      <c r="AP10">
        <f>'Fig. 7'!AT10</f>
        <v>0</v>
      </c>
      <c r="AQ10">
        <f>'Fig. 7'!AU10</f>
        <v>0</v>
      </c>
      <c r="AR10" t="str">
        <f>'Fig. 7'!AV10</f>
        <v>111 T</v>
      </c>
      <c r="AS10">
        <f>'Fig. 7'!AW10</f>
        <v>-2.9629989999999999</v>
      </c>
      <c r="AT10">
        <f>'Fig. 7'!AX10</f>
        <v>-2.9690350877193001</v>
      </c>
      <c r="AU10">
        <f>'Fig. 7'!AY10</f>
        <v>0</v>
      </c>
      <c r="AV10">
        <f>'Fig. 7'!AZ10</f>
        <v>0</v>
      </c>
      <c r="AW10">
        <f>'Fig. 7'!BA10</f>
        <v>0</v>
      </c>
      <c r="AX10" t="str">
        <f>'Fig. 7'!BB10</f>
        <v>Y(111)</v>
      </c>
      <c r="AY10">
        <f>'Fig. 7'!BC10</f>
        <v>-2.7821199999999999</v>
      </c>
      <c r="AZ10">
        <f>'Fig. 7'!BD10</f>
        <v>-2.2434212499999999</v>
      </c>
      <c r="BA10">
        <f>'Fig. 7'!BE10</f>
        <v>0</v>
      </c>
      <c r="BB10">
        <f>'Fig. 7'!BF10</f>
        <v>0</v>
      </c>
      <c r="BC10" t="str">
        <f>'Fig. 7'!BG10</f>
        <v>Cu(111)</v>
      </c>
      <c r="BD10">
        <f>'Fig. 7'!BH10</f>
        <v>0.23784</v>
      </c>
      <c r="BE10">
        <f>'Fig. 7'!BI10</f>
        <v>0.36621049999999999</v>
      </c>
      <c r="BF10">
        <f>'Fig. 7'!BJ10</f>
        <v>0</v>
      </c>
      <c r="BG10">
        <f>'Fig. 7'!BK10</f>
        <v>0</v>
      </c>
      <c r="BH10" t="str">
        <f>'Fig. 7'!BL10</f>
        <v>Ag(111)</v>
      </c>
      <c r="BI10">
        <f>'Fig. 7'!BM10</f>
        <v>2.0967699999999998</v>
      </c>
      <c r="BJ10">
        <f>'Fig. 7'!BN10</f>
        <v>2.3482854999999998</v>
      </c>
      <c r="BK10">
        <f>'Fig. 7'!BO10</f>
        <v>0</v>
      </c>
      <c r="BL10">
        <f>'Fig. 7'!BP10</f>
        <v>0</v>
      </c>
      <c r="BM10" t="str">
        <f>'Fig. 7'!BQ10</f>
        <v>Cu(111)</v>
      </c>
      <c r="BN10">
        <f>'Fig. 7'!BR10</f>
        <v>-0.32973000000000002</v>
      </c>
      <c r="BO10">
        <f>'Fig. 7'!BS10</f>
        <v>-0.48239474999999998</v>
      </c>
      <c r="BP10">
        <f>'Fig. 7'!BT10</f>
        <v>0</v>
      </c>
      <c r="BQ10">
        <f>'Fig. 7'!BU10</f>
        <v>0</v>
      </c>
      <c r="BR10" t="str">
        <f>'Fig. 7'!BV10</f>
        <v>Ta</v>
      </c>
      <c r="BS10">
        <f>'Fig. 7'!BX10</f>
        <v>-3.2761200000000001</v>
      </c>
      <c r="BT10">
        <f>'Fig. 7'!BY10</f>
        <v>-3.3091984215539001</v>
      </c>
      <c r="BU10">
        <f>'Fig. 7'!BZ10</f>
        <v>0</v>
      </c>
      <c r="BV10">
        <f>'Fig. 7'!CA10</f>
        <v>0</v>
      </c>
      <c r="BW10" t="str">
        <f>'Fig. 7'!CB10</f>
        <v>Ta</v>
      </c>
      <c r="BX10">
        <f>'Fig. 7'!CC10</f>
        <v>-2.71082</v>
      </c>
      <c r="BY10">
        <f>'Fig. 7'!CD10</f>
        <v>-2.7047184215538902</v>
      </c>
      <c r="BZ10">
        <f>'Fig. 7'!CE10</f>
        <v>0</v>
      </c>
      <c r="CA10">
        <f>'Fig. 7'!CF10</f>
        <v>0</v>
      </c>
      <c r="CB10" t="str">
        <f>'Fig. 7'!CG10</f>
        <v>Cr</v>
      </c>
      <c r="CC10">
        <f>'Fig. 7'!CH10</f>
        <v>-2.4261699999999999</v>
      </c>
      <c r="CD10">
        <f>'Fig. 7'!CI10</f>
        <v>-2.4261699999999999</v>
      </c>
      <c r="CE10">
        <f>'Fig. 7'!CJ10</f>
        <v>0</v>
      </c>
      <c r="CF10">
        <f>'Fig. 7'!CK10</f>
        <v>0</v>
      </c>
      <c r="CG10">
        <f>'Fig. 7'!CL10</f>
        <v>0</v>
      </c>
      <c r="CH10" t="str">
        <f>'Fig. 7'!CM10</f>
        <v>2AD@211</v>
      </c>
      <c r="CI10">
        <f>'Fig. 7'!CN10</f>
        <v>-2.7196078431372599</v>
      </c>
      <c r="CJ10">
        <f>'Fig. 7'!CO10</f>
        <v>-3.1082469534516801</v>
      </c>
      <c r="CK10">
        <f>'Fig. 7'!CP10</f>
        <v>0</v>
      </c>
      <c r="CL10">
        <f>'Fig. 7'!CQ10</f>
        <v>0</v>
      </c>
      <c r="CM10" t="str">
        <f>'Fig. 7'!CR10</f>
        <v>211 KSE (CN=6)</v>
      </c>
      <c r="CN10">
        <f>'Fig. 7'!CS10</f>
        <v>-3.91884057971015</v>
      </c>
      <c r="CO10">
        <f>'Fig. 7'!CT10</f>
        <v>-4.01721234983619</v>
      </c>
      <c r="CP10">
        <f>'Fig. 7'!CU10</f>
        <v>0</v>
      </c>
      <c r="CQ10">
        <f>'Fig. 7'!CV10</f>
        <v>0</v>
      </c>
      <c r="CR10" t="str">
        <f>'Fig. 7'!CW10</f>
        <v>211 KSE (CN=6)</v>
      </c>
      <c r="CS10">
        <f>'Fig. 7'!CX10</f>
        <v>-2.3565217391304301</v>
      </c>
      <c r="CT10">
        <f>'Fig. 7'!CY10</f>
        <v>-2.3505456831695302</v>
      </c>
      <c r="CU10">
        <f>'Fig. 7'!CZ10</f>
        <v>0</v>
      </c>
      <c r="CV10">
        <f>'Fig. 7'!DA10</f>
        <v>0</v>
      </c>
      <c r="CW10" t="str">
        <f>'Fig. 7'!DB10</f>
        <v>211 KSE (CN=6)</v>
      </c>
      <c r="CX10">
        <f>'Fig. 7'!DC10</f>
        <v>-2.91884057971015</v>
      </c>
      <c r="CY10">
        <f>'Fig. 7'!DD10</f>
        <v>-2.96750474749701</v>
      </c>
    </row>
    <row r="11" spans="1:103">
      <c r="A11" t="str">
        <f>'Fig. 7'!C11</f>
        <v>Cu(211)</v>
      </c>
      <c r="B11">
        <f>'Fig. 7'!D11</f>
        <v>0.64237</v>
      </c>
      <c r="C11">
        <f>'Fig. 7'!E11</f>
        <v>0.72223679999999901</v>
      </c>
      <c r="D11" t="str">
        <f>'Fig. 7'!H11</f>
        <v>Cu(211)</v>
      </c>
      <c r="E11">
        <f>'Fig. 7'!I11</f>
        <v>-0.33925</v>
      </c>
      <c r="F11">
        <f>'Fig. 7'!J11</f>
        <v>-0.36394739999999998</v>
      </c>
      <c r="G11">
        <f>'Fig. 7'!K11</f>
        <v>0</v>
      </c>
      <c r="H11" t="str">
        <f>'Fig. 7'!L11</f>
        <v>TMs</v>
      </c>
      <c r="I11" t="str">
        <f>'Fig. 7'!M11</f>
        <v>Cu(211)</v>
      </c>
      <c r="J11">
        <f>'Fig. 7'!N11</f>
        <v>-0.85238999999999998</v>
      </c>
      <c r="K11">
        <f>'Fig. 7'!O11</f>
        <v>-1.1651316</v>
      </c>
      <c r="L11">
        <f>'Fig. 7'!P11</f>
        <v>0</v>
      </c>
      <c r="M11" t="str">
        <f>'Fig. 7'!Q11</f>
        <v>TMs</v>
      </c>
      <c r="N11" t="str">
        <f>'Fig. 7'!R11</f>
        <v>Cu(211)</v>
      </c>
      <c r="O11">
        <f>'Fig. 7'!S11</f>
        <v>-2</v>
      </c>
      <c r="P11">
        <f>'Fig. 7'!T11</f>
        <v>-2.1301158</v>
      </c>
      <c r="Q11">
        <f>'Fig. 7'!U11</f>
        <v>0</v>
      </c>
      <c r="R11" t="str">
        <f>'Fig. 7'!V11</f>
        <v>TMs</v>
      </c>
      <c r="S11" t="str">
        <f>'Fig. 7'!W11</f>
        <v>Rh(211)</v>
      </c>
      <c r="T11">
        <f>'Fig. 7'!X11</f>
        <v>-1.92374</v>
      </c>
      <c r="U11">
        <f>'Fig. 7'!Y11</f>
        <v>-1.9915472000000001</v>
      </c>
      <c r="V11">
        <f>'Fig. 7'!Z11</f>
        <v>0</v>
      </c>
      <c r="W11">
        <f>'Fig. 7'!AA11</f>
        <v>0</v>
      </c>
      <c r="X11" t="str">
        <f>'Fig. 7'!AB11</f>
        <v>Cu(211)</v>
      </c>
      <c r="Y11">
        <f>'Fig. 7'!AC11</f>
        <v>-0.54613999999999996</v>
      </c>
      <c r="Z11">
        <f>'Fig. 7'!AD11</f>
        <v>-0.53562633000000004</v>
      </c>
      <c r="AA11">
        <f>'Fig. 7'!AE11</f>
        <v>0</v>
      </c>
      <c r="AB11">
        <f>'Fig. 7'!AF11</f>
        <v>0</v>
      </c>
      <c r="AC11" t="str">
        <f>'Fig. 7'!AG11</f>
        <v>Cu(211)</v>
      </c>
      <c r="AD11">
        <f>'Fig. 7'!AH11</f>
        <v>-0.23043</v>
      </c>
      <c r="AE11">
        <f>'Fig. 7'!AI11</f>
        <v>-0.63547370000000003</v>
      </c>
      <c r="AF11">
        <f>'Fig. 7'!AJ11</f>
        <v>0</v>
      </c>
      <c r="AG11">
        <f>'Fig. 7'!AK11</f>
        <v>0</v>
      </c>
      <c r="AH11" t="str">
        <f>'Fig. 7'!AL11</f>
        <v>Rh(211)</v>
      </c>
      <c r="AI11">
        <f>'Fig. 7'!AM11</f>
        <v>-1.4144600000000001</v>
      </c>
      <c r="AJ11">
        <f>'Fig. 7'!AN11</f>
        <v>-1.91633656</v>
      </c>
      <c r="AK11">
        <f>'Fig. 7'!AO11</f>
        <v>0</v>
      </c>
      <c r="AL11">
        <f>'Fig. 7'!AP11</f>
        <v>0</v>
      </c>
      <c r="AM11" t="str">
        <f>'Fig. 7'!AQ11</f>
        <v>Pd(211)</v>
      </c>
      <c r="AN11">
        <f>'Fig. 7'!AR11</f>
        <v>-1.37235</v>
      </c>
      <c r="AO11">
        <f>'Fig. 7'!AS11</f>
        <v>-1.3343361499999999</v>
      </c>
      <c r="AV11">
        <f>'Fig. 7'!AZ11</f>
        <v>0</v>
      </c>
      <c r="AW11">
        <f>'Fig. 7'!BA11</f>
        <v>0</v>
      </c>
      <c r="AX11" t="str">
        <f>'Fig. 7'!BB11</f>
        <v>Nb(111)</v>
      </c>
      <c r="AY11">
        <f>'Fig. 7'!BC11</f>
        <v>-1.9597599999999999</v>
      </c>
      <c r="AZ11">
        <f>'Fig. 7'!BD11</f>
        <v>-1.624825</v>
      </c>
      <c r="BA11">
        <f>'Fig. 7'!BE11</f>
        <v>0</v>
      </c>
      <c r="BB11">
        <f>'Fig. 7'!BF11</f>
        <v>0</v>
      </c>
      <c r="BC11" t="str">
        <f>'Fig. 7'!BG11</f>
        <v>Y(111)</v>
      </c>
      <c r="BD11">
        <f>'Fig. 7'!BH11</f>
        <v>-2.7055699999999998</v>
      </c>
      <c r="BE11">
        <f>'Fig. 7'!BI11</f>
        <v>-2.4491475</v>
      </c>
      <c r="BF11">
        <f>'Fig. 7'!BJ11</f>
        <v>0</v>
      </c>
      <c r="BG11">
        <f>'Fig. 7'!BK11</f>
        <v>0</v>
      </c>
      <c r="BH11" t="str">
        <f>'Fig. 7'!BL11</f>
        <v>Re(111)</v>
      </c>
      <c r="BI11">
        <f>'Fig. 7'!BM11</f>
        <v>-1.0645199999999999</v>
      </c>
      <c r="BJ11">
        <f>'Fig. 7'!BN11</f>
        <v>-0.7171265</v>
      </c>
      <c r="BK11">
        <f>'Fig. 7'!BO11</f>
        <v>0</v>
      </c>
      <c r="BL11">
        <f>'Fig. 7'!BP11</f>
        <v>0</v>
      </c>
      <c r="BM11" t="str">
        <f>'Fig. 7'!BQ11</f>
        <v>Y(111)</v>
      </c>
      <c r="BN11">
        <f>'Fig. 7'!BR11</f>
        <v>-1.9892300000000001</v>
      </c>
      <c r="BO11">
        <f>'Fig. 7'!BS11</f>
        <v>-1.89007375</v>
      </c>
      <c r="BP11">
        <f>'Fig. 7'!BT11</f>
        <v>0</v>
      </c>
      <c r="BQ11">
        <f>'Fig. 7'!BU11</f>
        <v>0</v>
      </c>
      <c r="BR11" t="str">
        <f>'Fig. 7'!BV11</f>
        <v>Nb</v>
      </c>
      <c r="BS11">
        <f>'Fig. 7'!BX11</f>
        <v>-3.2089599999999998</v>
      </c>
      <c r="BT11">
        <f>'Fig. 7'!BY11</f>
        <v>-3.27774173495225</v>
      </c>
      <c r="BU11">
        <f>'Fig. 7'!BZ11</f>
        <v>0</v>
      </c>
      <c r="BV11">
        <f>'Fig. 7'!CA11</f>
        <v>0</v>
      </c>
      <c r="BW11" t="str">
        <f>'Fig. 7'!CB11</f>
        <v>Nb</v>
      </c>
      <c r="BX11">
        <f>'Fig. 7'!CC11</f>
        <v>-2.6380599999999998</v>
      </c>
      <c r="BY11">
        <f>'Fig. 7'!CD11</f>
        <v>-2.6732617349522498</v>
      </c>
      <c r="BZ11">
        <f>'Fig. 7'!CE11</f>
        <v>0</v>
      </c>
      <c r="CA11">
        <f>'Fig. 7'!CF11</f>
        <v>0</v>
      </c>
      <c r="CB11" t="str">
        <f>'Fig. 7'!CG11</f>
        <v>W</v>
      </c>
      <c r="CC11">
        <f>'Fig. 7'!CH11</f>
        <v>-2.3590599999999999</v>
      </c>
      <c r="CD11">
        <f>'Fig. 7'!CI11</f>
        <v>-2.15941189424837</v>
      </c>
      <c r="CE11">
        <f>'Fig. 7'!CJ11</f>
        <v>0</v>
      </c>
      <c r="CF11">
        <f>'Fig. 7'!CK11</f>
        <v>0</v>
      </c>
      <c r="CG11" t="str">
        <f>'Fig. 7'!CL11</f>
        <v>Co</v>
      </c>
      <c r="CH11" t="str">
        <f>'Fig. 7'!CM11</f>
        <v>110 SE</v>
      </c>
      <c r="CI11">
        <f>'Fig. 7'!CN11</f>
        <v>-2.8303747534516801</v>
      </c>
      <c r="CJ11">
        <f>'Fig. 7'!CO11</f>
        <v>-2.8303747534516801</v>
      </c>
      <c r="CK11">
        <f>'Fig. 7'!CP11</f>
        <v>0</v>
      </c>
      <c r="CL11">
        <f>'Fig. 7'!CQ11</f>
        <v>0</v>
      </c>
      <c r="CM11" t="str">
        <f>'Fig. 7'!CR11</f>
        <v>3AD@111</v>
      </c>
      <c r="CN11">
        <f>'Fig. 7'!CS11</f>
        <v>-3.96811594202899</v>
      </c>
      <c r="CO11">
        <f>'Fig. 7'!CT11</f>
        <v>-4.1724233498361896</v>
      </c>
      <c r="CP11">
        <f>'Fig. 7'!CU11</f>
        <v>0</v>
      </c>
      <c r="CQ11">
        <f>'Fig. 7'!CV11</f>
        <v>0</v>
      </c>
      <c r="CR11" t="str">
        <f>'Fig. 7'!CW11</f>
        <v>3AD@111</v>
      </c>
      <c r="CS11">
        <f>'Fig. 7'!CX11</f>
        <v>-2.4</v>
      </c>
      <c r="CT11">
        <f>'Fig. 7'!CY11</f>
        <v>-2.5057566831695302</v>
      </c>
      <c r="CU11">
        <f>'Fig. 7'!CZ11</f>
        <v>0</v>
      </c>
      <c r="CV11">
        <f>'Fig. 7'!DA11</f>
        <v>0</v>
      </c>
      <c r="CW11" t="str">
        <f>'Fig. 7'!DB11</f>
        <v>3AD@111</v>
      </c>
      <c r="CX11">
        <f>'Fig. 7'!DC11</f>
        <v>-3.0724637681159401</v>
      </c>
      <c r="CY11">
        <f>'Fig. 7'!DD11</f>
        <v>-3.12271574749701</v>
      </c>
    </row>
    <row r="12" spans="1:103">
      <c r="A12" t="str">
        <f>'Fig. 7'!C12</f>
        <v>Rh(211)</v>
      </c>
      <c r="B12">
        <f>'Fig. 7'!D12</f>
        <v>-1.53627</v>
      </c>
      <c r="C12">
        <f>'Fig. 7'!E12</f>
        <v>-1.5303944</v>
      </c>
      <c r="D12" t="str">
        <f>'Fig. 7'!H12</f>
        <v>Rh(211)</v>
      </c>
      <c r="E12">
        <f>'Fig. 7'!I12</f>
        <v>-1.9297299999999999</v>
      </c>
      <c r="F12">
        <f>'Fig. 7'!J12</f>
        <v>-2.0534208</v>
      </c>
      <c r="G12">
        <f>'Fig. 7'!K12</f>
        <v>0</v>
      </c>
      <c r="H12" t="str">
        <f>'Fig. 7'!L12</f>
        <v>TMs</v>
      </c>
      <c r="I12" t="str">
        <f>'Fig. 7'!M12</f>
        <v>Rh(211)</v>
      </c>
      <c r="J12">
        <f>'Fig. 7'!N12</f>
        <v>-1.9883500000000001</v>
      </c>
      <c r="K12">
        <f>'Fig. 7'!O12</f>
        <v>-2.2914471999999999</v>
      </c>
      <c r="L12">
        <f>'Fig. 7'!P12</f>
        <v>0</v>
      </c>
      <c r="M12" t="str">
        <f>'Fig. 7'!Q12</f>
        <v>TMs</v>
      </c>
      <c r="N12" t="str">
        <f>'Fig. 7'!R12</f>
        <v>Rh(211)</v>
      </c>
      <c r="O12">
        <f>'Fig. 7'!S12</f>
        <v>-2.5377200000000002</v>
      </c>
      <c r="P12">
        <f>'Fig. 7'!T12</f>
        <v>-2.6932735999999999</v>
      </c>
      <c r="Q12">
        <f>'Fig. 7'!U12</f>
        <v>0</v>
      </c>
      <c r="R12" t="str">
        <f>'Fig. 7'!V12</f>
        <v>TMs</v>
      </c>
      <c r="S12" t="str">
        <f>'Fig. 7'!W12</f>
        <v>Pd(211)</v>
      </c>
      <c r="T12">
        <f>'Fig. 7'!X12</f>
        <v>-1.80986</v>
      </c>
      <c r="U12">
        <f>'Fig. 7'!Y12</f>
        <v>-1.5944179999999999</v>
      </c>
      <c r="V12">
        <f>'Fig. 7'!Z12</f>
        <v>0</v>
      </c>
      <c r="W12">
        <f>'Fig. 7'!AA12</f>
        <v>0</v>
      </c>
      <c r="X12" t="str">
        <f>'Fig. 7'!AB12</f>
        <v>Rh(211)</v>
      </c>
      <c r="Y12">
        <f>'Fig. 7'!AC12</f>
        <v>-1.42703</v>
      </c>
      <c r="Z12">
        <f>'Fig. 7'!AD12</f>
        <v>-1.2958893600000001</v>
      </c>
      <c r="AA12">
        <f>'Fig. 7'!AE12</f>
        <v>0</v>
      </c>
      <c r="AB12">
        <f>'Fig. 7'!AF12</f>
        <v>0</v>
      </c>
      <c r="AC12" t="str">
        <f>'Fig. 7'!AG12</f>
        <v>Rh(211)</v>
      </c>
      <c r="AD12">
        <f>'Fig. 7'!AH12</f>
        <v>-1.52355</v>
      </c>
      <c r="AE12">
        <f>'Fig. 7'!AI12</f>
        <v>-1.4802104</v>
      </c>
      <c r="AF12">
        <f>'Fig. 7'!AJ12</f>
        <v>0</v>
      </c>
      <c r="AG12">
        <f>'Fig. 7'!AK12</f>
        <v>0</v>
      </c>
      <c r="AH12" t="str">
        <f>'Fig. 7'!AL12</f>
        <v>Pd(211)</v>
      </c>
      <c r="AI12">
        <f>'Fig. 7'!AM12</f>
        <v>-1.0723</v>
      </c>
      <c r="AJ12">
        <f>'Fig. 7'!AN12</f>
        <v>-1.2511451499999999</v>
      </c>
      <c r="AK12">
        <f>'Fig. 7'!AO12</f>
        <v>0</v>
      </c>
      <c r="AL12">
        <f>'Fig. 7'!AP12</f>
        <v>0</v>
      </c>
      <c r="AM12" t="str">
        <f>'Fig. 7'!AQ12</f>
        <v>Ag(211)</v>
      </c>
      <c r="AN12">
        <f>'Fig. 7'!AR12</f>
        <v>0.50936000000000003</v>
      </c>
      <c r="AO12">
        <f>'Fig. 7'!AS12</f>
        <v>0.62289237000000097</v>
      </c>
      <c r="AV12">
        <f>'Fig. 7'!AZ12</f>
        <v>0</v>
      </c>
      <c r="AW12">
        <f>'Fig. 7'!BA12</f>
        <v>0</v>
      </c>
      <c r="AX12" t="str">
        <f>'Fig. 7'!BB12</f>
        <v>Mo(111)</v>
      </c>
      <c r="AY12">
        <f>'Fig. 7'!BC12</f>
        <v>-1.0901099999999999</v>
      </c>
      <c r="AZ12">
        <f>'Fig. 7'!BD12</f>
        <v>-0.46911399999999998</v>
      </c>
      <c r="BA12">
        <f>'Fig. 7'!BE12</f>
        <v>0</v>
      </c>
      <c r="BB12">
        <f>'Fig. 7'!BF12</f>
        <v>0</v>
      </c>
      <c r="BC12" t="str">
        <f>'Fig. 7'!BG12</f>
        <v>Zr(111)</v>
      </c>
      <c r="BD12">
        <f>'Fig. 7'!BH12</f>
        <v>-2.6301600000000001</v>
      </c>
      <c r="BE12">
        <f>'Fig. 7'!BI12</f>
        <v>-2.2164959999999998</v>
      </c>
      <c r="BF12">
        <f>'Fig. 7'!BJ12</f>
        <v>0</v>
      </c>
      <c r="BG12">
        <f>'Fig. 7'!BK12</f>
        <v>0</v>
      </c>
      <c r="BH12" t="str">
        <f>'Fig. 7'!BL12</f>
        <v>Os(111)</v>
      </c>
      <c r="BI12">
        <f>'Fig. 7'!BM12</f>
        <v>-7.3480000000000004E-2</v>
      </c>
      <c r="BJ12">
        <f>'Fig. 7'!BN12</f>
        <v>-0.5520545</v>
      </c>
      <c r="BK12">
        <f>'Fig. 7'!BO12</f>
        <v>0</v>
      </c>
      <c r="BL12">
        <f>'Fig. 7'!BP12</f>
        <v>0</v>
      </c>
      <c r="BM12" t="str">
        <f>'Fig. 7'!BQ12</f>
        <v>Zr(111)</v>
      </c>
      <c r="BN12">
        <f>'Fig. 7'!BR12</f>
        <v>-2.0269300000000001</v>
      </c>
      <c r="BO12">
        <f>'Fig. 7'!BS12</f>
        <v>-1.7737480000000001</v>
      </c>
      <c r="BP12">
        <f>'Fig. 7'!BT12</f>
        <v>0</v>
      </c>
      <c r="BQ12">
        <f>'Fig. 7'!BU12</f>
        <v>0</v>
      </c>
      <c r="BR12" t="str">
        <f>'Fig. 7'!BV12</f>
        <v>Cr</v>
      </c>
      <c r="BS12">
        <f>'Fig. 7'!BX12</f>
        <v>-3.4440300000000001</v>
      </c>
      <c r="BT12">
        <f>'Fig. 7'!BY12</f>
        <v>-3.4440300000000001</v>
      </c>
      <c r="BU12">
        <f>'Fig. 7'!BZ12</f>
        <v>0</v>
      </c>
      <c r="BV12">
        <f>'Fig. 7'!CA12</f>
        <v>0</v>
      </c>
      <c r="BW12" t="str">
        <f>'Fig. 7'!CB12</f>
        <v>Cr</v>
      </c>
      <c r="BX12">
        <f>'Fig. 7'!CC12</f>
        <v>-2.83955</v>
      </c>
      <c r="BY12">
        <f>'Fig. 7'!CD12</f>
        <v>-2.83955</v>
      </c>
      <c r="BZ12">
        <f>'Fig. 7'!CE12</f>
        <v>0</v>
      </c>
      <c r="CA12">
        <f>'Fig. 7'!CF12</f>
        <v>0</v>
      </c>
      <c r="CB12" t="str">
        <f>'Fig. 7'!CG12</f>
        <v>Mo</v>
      </c>
      <c r="CC12">
        <f>'Fig. 7'!CH12</f>
        <v>-2.3087200000000001</v>
      </c>
      <c r="CD12">
        <f>'Fig. 7'!CI12</f>
        <v>-2.72844917306226</v>
      </c>
      <c r="CE12">
        <f>'Fig. 7'!CJ12</f>
        <v>0</v>
      </c>
      <c r="CF12">
        <f>'Fig. 7'!CK12</f>
        <v>0</v>
      </c>
      <c r="CG12">
        <f>'Fig. 7'!CL12</f>
        <v>0</v>
      </c>
      <c r="CH12" t="str">
        <f>'Fig. 7'!CM12</f>
        <v>211 SE</v>
      </c>
      <c r="CI12">
        <f>'Fig. 7'!CN12</f>
        <v>-2.9725490196078401</v>
      </c>
      <c r="CJ12">
        <f>'Fig. 7'!CO12</f>
        <v>-2.8525858534516799</v>
      </c>
      <c r="CK12">
        <f>'Fig. 7'!CP12</f>
        <v>0</v>
      </c>
      <c r="CL12">
        <f>'Fig. 7'!CQ12</f>
        <v>0</v>
      </c>
      <c r="CM12" t="str">
        <f>'Fig. 7'!CR12</f>
        <v>2AD@100</v>
      </c>
      <c r="CN12">
        <f>'Fig. 7'!CS12</f>
        <v>-3.7913043478260899</v>
      </c>
      <c r="CO12">
        <f>'Fig. 7'!CT12</f>
        <v>-4.1613843498361902</v>
      </c>
      <c r="CP12">
        <f>'Fig. 7'!CU12</f>
        <v>0</v>
      </c>
      <c r="CQ12">
        <f>'Fig. 7'!CV12</f>
        <v>0</v>
      </c>
      <c r="CR12" t="str">
        <f>'Fig. 7'!CW12</f>
        <v>2AD@100</v>
      </c>
      <c r="CS12">
        <f>'Fig. 7'!CX12</f>
        <v>-2.1333333333333302</v>
      </c>
      <c r="CT12">
        <f>'Fig. 7'!CY12</f>
        <v>-2.4947176831695299</v>
      </c>
      <c r="CU12">
        <f>'Fig. 7'!CZ12</f>
        <v>0</v>
      </c>
      <c r="CV12">
        <f>'Fig. 7'!DA12</f>
        <v>0</v>
      </c>
      <c r="CW12" t="str">
        <f>'Fig. 7'!DB12</f>
        <v>2AD@100</v>
      </c>
      <c r="CX12">
        <f>'Fig. 7'!DC12</f>
        <v>-2.9159420289855098</v>
      </c>
      <c r="CY12">
        <f>'Fig. 7'!DD12</f>
        <v>-3.1116767474970102</v>
      </c>
    </row>
    <row r="13" spans="1:103">
      <c r="A13" t="str">
        <f>'Fig. 7'!C13</f>
        <v>Pd(211)</v>
      </c>
      <c r="B13">
        <f>'Fig. 7'!D13</f>
        <v>-1.3594299999999999</v>
      </c>
      <c r="C13">
        <f>'Fig. 7'!E13</f>
        <v>-0.73613600000000001</v>
      </c>
      <c r="D13" t="str">
        <f>'Fig. 7'!H13</f>
        <v>Pd(211)</v>
      </c>
      <c r="E13">
        <f>'Fig. 7'!I13</f>
        <v>-1.33988</v>
      </c>
      <c r="F13">
        <f>'Fig. 7'!J13</f>
        <v>-1.457727</v>
      </c>
      <c r="G13">
        <f>'Fig. 7'!K13</f>
        <v>0</v>
      </c>
      <c r="H13" t="str">
        <f>'Fig. 7'!L13</f>
        <v>TMs</v>
      </c>
      <c r="I13" t="str">
        <f>'Fig. 7'!M13</f>
        <v>Pd(211)</v>
      </c>
      <c r="J13">
        <f>'Fig. 7'!N13</f>
        <v>-1.6360300000000001</v>
      </c>
      <c r="K13">
        <f>'Fig. 7'!O13</f>
        <v>-1.8943179999999999</v>
      </c>
      <c r="L13">
        <f>'Fig. 7'!P13</f>
        <v>0</v>
      </c>
      <c r="M13" t="str">
        <f>'Fig. 7'!Q13</f>
        <v>TMs</v>
      </c>
      <c r="N13" t="str">
        <f>'Fig. 7'!R13</f>
        <v>Pd(211)</v>
      </c>
      <c r="O13">
        <f>'Fig. 7'!S13</f>
        <v>-2.1640100000000002</v>
      </c>
      <c r="P13">
        <f>'Fig. 7'!T13</f>
        <v>-2.4947089999999998</v>
      </c>
      <c r="Q13">
        <f>'Fig. 7'!U13</f>
        <v>0</v>
      </c>
      <c r="R13" t="str">
        <f>'Fig. 7'!V13</f>
        <v>TMs</v>
      </c>
      <c r="S13" t="str">
        <f>'Fig. 7'!W13</f>
        <v>Ag(211)</v>
      </c>
      <c r="T13">
        <f>'Fig. 7'!X13</f>
        <v>-0.17760000000000001</v>
      </c>
      <c r="U13">
        <f>'Fig. 7'!Y13</f>
        <v>7.1308399999999494E-2</v>
      </c>
      <c r="V13">
        <f>'Fig. 7'!Z13</f>
        <v>0</v>
      </c>
      <c r="W13">
        <f>'Fig. 7'!AA13</f>
        <v>0</v>
      </c>
      <c r="X13" t="str">
        <f>'Fig. 7'!AB13</f>
        <v>Pd(211)</v>
      </c>
      <c r="Y13">
        <f>'Fig. 7'!AC13</f>
        <v>-0.90293000000000001</v>
      </c>
      <c r="Z13">
        <f>'Fig. 7'!AD13</f>
        <v>-1.02782715</v>
      </c>
      <c r="AA13">
        <f>'Fig. 7'!AE13</f>
        <v>0</v>
      </c>
      <c r="AB13">
        <f>'Fig. 7'!AF13</f>
        <v>0</v>
      </c>
      <c r="AC13" t="str">
        <f>'Fig. 7'!AG13</f>
        <v>Pd(211)</v>
      </c>
      <c r="AD13">
        <f>'Fig. 7'!AH13</f>
        <v>-1.1327100000000001</v>
      </c>
      <c r="AE13">
        <f>'Fig. 7'!AI13</f>
        <v>-1.1823634999999999</v>
      </c>
      <c r="AF13">
        <f>'Fig. 7'!AJ13</f>
        <v>0</v>
      </c>
      <c r="AG13">
        <f>'Fig. 7'!AK13</f>
        <v>0</v>
      </c>
      <c r="AH13" t="str">
        <f>'Fig. 7'!AL13</f>
        <v>Ag(211)</v>
      </c>
      <c r="AI13">
        <f>'Fig. 7'!AM13</f>
        <v>1.6720999999999999</v>
      </c>
      <c r="AJ13">
        <f>'Fig. 7'!AN13</f>
        <v>1.53894657</v>
      </c>
      <c r="AK13">
        <f>'Fig. 7'!AO13</f>
        <v>0</v>
      </c>
      <c r="AL13">
        <f>'Fig. 7'!AP13</f>
        <v>0</v>
      </c>
      <c r="AM13" t="str">
        <f>'Fig. 7'!AQ13</f>
        <v>Pt(211)</v>
      </c>
      <c r="AN13">
        <f>'Fig. 7'!AR13</f>
        <v>-1.86991</v>
      </c>
      <c r="AO13">
        <f>'Fig. 7'!AS13</f>
        <v>-1.40929645</v>
      </c>
      <c r="AV13">
        <f>'Fig. 7'!AZ13</f>
        <v>0</v>
      </c>
      <c r="AW13">
        <f>'Fig. 7'!BA13</f>
        <v>0</v>
      </c>
      <c r="AX13" t="str">
        <f>'Fig. 7'!BB13</f>
        <v>Ru(111)</v>
      </c>
      <c r="AY13">
        <f>'Fig. 7'!BC13</f>
        <v>-0.42820999999999998</v>
      </c>
      <c r="AZ13">
        <f>'Fig. 7'!BD13</f>
        <v>-0.61488175</v>
      </c>
      <c r="BA13">
        <f>'Fig. 7'!BE13</f>
        <v>0</v>
      </c>
      <c r="BB13">
        <f>'Fig. 7'!BF13</f>
        <v>0</v>
      </c>
      <c r="BC13" t="str">
        <f>'Fig. 7'!BG13</f>
        <v>Nb(111)</v>
      </c>
      <c r="BD13">
        <f>'Fig. 7'!BH13</f>
        <v>-2.4108100000000001</v>
      </c>
      <c r="BE13">
        <f>'Fig. 7'!BI13</f>
        <v>-2.0367500000000001</v>
      </c>
      <c r="BF13">
        <f>'Fig. 7'!BJ13</f>
        <v>0</v>
      </c>
      <c r="BG13">
        <f>'Fig. 7'!BK13</f>
        <v>0</v>
      </c>
      <c r="BH13" t="str">
        <f>'Fig. 7'!BL13</f>
        <v>Pt(111)</v>
      </c>
      <c r="BI13">
        <f>'Fig. 7'!BM13</f>
        <v>0.51612999999999998</v>
      </c>
      <c r="BJ13">
        <f>'Fig. 7'!BN13</f>
        <v>0.18638250000000001</v>
      </c>
      <c r="BK13">
        <f>'Fig. 7'!BO13</f>
        <v>0</v>
      </c>
      <c r="BL13">
        <f>'Fig. 7'!BP13</f>
        <v>0</v>
      </c>
      <c r="BM13" t="str">
        <f>'Fig. 7'!BQ13</f>
        <v>Nb(111)</v>
      </c>
      <c r="BN13">
        <f>'Fig. 7'!BR13</f>
        <v>-1.6918899999999999</v>
      </c>
      <c r="BO13">
        <f>'Fig. 7'!BS13</f>
        <v>-1.683875</v>
      </c>
      <c r="BP13">
        <f>'Fig. 7'!BT13</f>
        <v>0</v>
      </c>
      <c r="BQ13">
        <f>'Fig. 7'!BU13</f>
        <v>0</v>
      </c>
      <c r="BR13" t="str">
        <f>'Fig. 7'!BV13</f>
        <v>W</v>
      </c>
      <c r="BS13">
        <f>'Fig. 7'!BX13</f>
        <v>-3.34328</v>
      </c>
      <c r="BT13">
        <f>'Fig. 7'!BY13</f>
        <v>-3.2661912628322498</v>
      </c>
      <c r="BU13">
        <f>'Fig. 7'!BZ13</f>
        <v>0</v>
      </c>
      <c r="BV13">
        <f>'Fig. 7'!CA13</f>
        <v>0</v>
      </c>
      <c r="BW13" t="str">
        <f>'Fig. 7'!CB13</f>
        <v>W</v>
      </c>
      <c r="BX13">
        <f>'Fig. 7'!CC13</f>
        <v>-2.7947799999999998</v>
      </c>
      <c r="BY13">
        <f>'Fig. 7'!CD13</f>
        <v>-2.6617112628322501</v>
      </c>
      <c r="BZ13">
        <f>'Fig. 7'!CE13</f>
        <v>0</v>
      </c>
      <c r="CA13">
        <f>'Fig. 7'!CF13</f>
        <v>0</v>
      </c>
      <c r="CB13" t="str">
        <f>'Fig. 7'!CG13</f>
        <v>Tc</v>
      </c>
      <c r="CC13">
        <f>'Fig. 7'!CH13</f>
        <v>-2.7281900000000001</v>
      </c>
      <c r="CD13">
        <f>'Fig. 7'!CI13</f>
        <v>-2.56825020756468</v>
      </c>
      <c r="CE13">
        <f>'Fig. 7'!CJ13</f>
        <v>0</v>
      </c>
      <c r="CF13">
        <f>'Fig. 7'!CK13</f>
        <v>0</v>
      </c>
      <c r="CG13">
        <f>'Fig. 7'!CL13</f>
        <v>0</v>
      </c>
      <c r="CH13" t="str">
        <f>'Fig. 7'!CM13</f>
        <v>211 KSE (CN=6)</v>
      </c>
      <c r="CI13">
        <f>'Fig. 7'!CN13</f>
        <v>-2.8658777120315602</v>
      </c>
      <c r="CJ13">
        <f>'Fig. 7'!CO13</f>
        <v>-2.9081469534516802</v>
      </c>
      <c r="CK13">
        <f>'Fig. 7'!CP13</f>
        <v>0</v>
      </c>
      <c r="CL13">
        <f>'Fig. 7'!CQ13</f>
        <v>0</v>
      </c>
      <c r="CM13" t="str">
        <f>'Fig. 7'!CR13</f>
        <v>2AD@111</v>
      </c>
      <c r="CN13">
        <f>'Fig. 7'!CS13</f>
        <v>-3.9913043478260901</v>
      </c>
      <c r="CO13">
        <f>'Fig. 7'!CT13</f>
        <v>-4.2499623498361903</v>
      </c>
      <c r="CP13">
        <f>'Fig. 7'!CU13</f>
        <v>0</v>
      </c>
      <c r="CQ13">
        <f>'Fig. 7'!CV13</f>
        <v>0</v>
      </c>
      <c r="CR13" t="str">
        <f>'Fig. 7'!CW13</f>
        <v>2AD@111</v>
      </c>
      <c r="CS13">
        <f>'Fig. 7'!CX13</f>
        <v>-2.3652173913043502</v>
      </c>
      <c r="CT13">
        <f>'Fig. 7'!CY13</f>
        <v>-2.58329568316953</v>
      </c>
      <c r="CU13">
        <f>'Fig. 7'!CZ13</f>
        <v>0</v>
      </c>
      <c r="CV13">
        <f>'Fig. 7'!DA13</f>
        <v>0</v>
      </c>
      <c r="CW13" t="str">
        <f>'Fig. 7'!DB13</f>
        <v>2AD@111</v>
      </c>
      <c r="CX13">
        <f>'Fig. 7'!DC13</f>
        <v>-3.19710144927536</v>
      </c>
      <c r="CY13">
        <f>'Fig. 7'!DD13</f>
        <v>-3.2002547474970102</v>
      </c>
    </row>
    <row r="14" spans="1:103">
      <c r="A14" t="str">
        <f>'Fig. 7'!C14</f>
        <v>Ag(211)</v>
      </c>
      <c r="B14">
        <f>'Fig. 7'!D14</f>
        <v>2.2581099999999998</v>
      </c>
      <c r="C14">
        <f>'Fig. 7'!E14</f>
        <v>2.5953168</v>
      </c>
      <c r="D14" t="str">
        <f>'Fig. 7'!H14</f>
        <v>Ag(211)</v>
      </c>
      <c r="E14">
        <f>'Fig. 7'!I14</f>
        <v>0.94467999999999996</v>
      </c>
      <c r="F14">
        <f>'Fig. 7'!J14</f>
        <v>1.0408626000000001</v>
      </c>
      <c r="G14">
        <f>'Fig. 7'!K14</f>
        <v>0</v>
      </c>
      <c r="H14" t="str">
        <f>'Fig. 7'!L14</f>
        <v>TMs</v>
      </c>
      <c r="I14" t="str">
        <f>'Fig. 7'!M14</f>
        <v>Ag(211)</v>
      </c>
      <c r="J14">
        <f>'Fig. 7'!N14</f>
        <v>-0.11856</v>
      </c>
      <c r="K14">
        <f>'Fig. 7'!O14</f>
        <v>-0.22859160000000001</v>
      </c>
      <c r="L14">
        <f>'Fig. 7'!P14</f>
        <v>0</v>
      </c>
      <c r="M14" t="str">
        <f>'Fig. 7'!Q14</f>
        <v>TMs</v>
      </c>
      <c r="N14" t="str">
        <f>'Fig. 7'!R14</f>
        <v>Ag(211)</v>
      </c>
      <c r="O14">
        <f>'Fig. 7'!S14</f>
        <v>-1.5287200000000001</v>
      </c>
      <c r="P14">
        <f>'Fig. 7'!T14</f>
        <v>-1.6618458</v>
      </c>
      <c r="Q14">
        <f>'Fig. 7'!U14</f>
        <v>0</v>
      </c>
      <c r="R14" t="str">
        <f>'Fig. 7'!V14</f>
        <v>TMs</v>
      </c>
      <c r="S14" t="str">
        <f>'Fig. 7'!W14</f>
        <v>Pt(211)</v>
      </c>
      <c r="T14">
        <f>'Fig. 7'!X14</f>
        <v>-1.97278</v>
      </c>
      <c r="U14">
        <f>'Fig. 7'!Y14</f>
        <v>-1.6582140000000001</v>
      </c>
      <c r="V14">
        <f>'Fig. 7'!Z14</f>
        <v>0</v>
      </c>
      <c r="W14">
        <f>'Fig. 7'!AA14</f>
        <v>0</v>
      </c>
      <c r="X14" t="str">
        <f>'Fig. 7'!AB14</f>
        <v>Ag(211)</v>
      </c>
      <c r="Y14">
        <f>'Fig. 7'!AC14</f>
        <v>-8.4019999999999997E-2</v>
      </c>
      <c r="Z14">
        <f>'Fig. 7'!AD14</f>
        <v>9.6538170000000104E-2</v>
      </c>
      <c r="AA14">
        <f>'Fig. 7'!AE14</f>
        <v>0</v>
      </c>
      <c r="AB14">
        <f>'Fig. 7'!AF14</f>
        <v>0</v>
      </c>
      <c r="AC14" t="str">
        <f>'Fig. 7'!AG14</f>
        <v>Ag(211)</v>
      </c>
      <c r="AD14">
        <f>'Fig. 7'!AH14</f>
        <v>0.17197000000000001</v>
      </c>
      <c r="AE14">
        <f>'Fig. 7'!AI14</f>
        <v>6.6931300000000193E-2</v>
      </c>
      <c r="AF14">
        <f>'Fig. 7'!AJ14</f>
        <v>0</v>
      </c>
      <c r="AG14">
        <f>'Fig. 7'!AK14</f>
        <v>0</v>
      </c>
      <c r="AH14" t="str">
        <f>'Fig. 7'!AL14</f>
        <v>Pt(211)</v>
      </c>
      <c r="AI14">
        <f>'Fig. 7'!AM14</f>
        <v>-1.4429700000000001</v>
      </c>
      <c r="AJ14">
        <f>'Fig. 7'!AN14</f>
        <v>-1.35800345</v>
      </c>
      <c r="AK14">
        <f>'Fig. 7'!AO14</f>
        <v>0</v>
      </c>
      <c r="AL14">
        <f>'Fig. 7'!AP14</f>
        <v>0</v>
      </c>
      <c r="AM14" t="str">
        <f>'Fig. 7'!AQ14</f>
        <v>Au(211)</v>
      </c>
      <c r="AN14">
        <f>'Fig. 7'!AR14</f>
        <v>-0.12391000000000001</v>
      </c>
      <c r="AO14">
        <f>'Fig. 7'!AS14</f>
        <v>9.7641049999999993E-2</v>
      </c>
      <c r="AV14">
        <f>'Fig. 7'!AZ14</f>
        <v>0</v>
      </c>
      <c r="AW14">
        <f>'Fig. 7'!BA14</f>
        <v>0</v>
      </c>
      <c r="AX14" t="str">
        <f>'Fig. 7'!BB14</f>
        <v>Rh(111)</v>
      </c>
      <c r="AY14">
        <f>'Fig. 7'!BC14</f>
        <v>-6.1710000000000001E-2</v>
      </c>
      <c r="AZ14">
        <f>'Fig. 7'!BD14</f>
        <v>-0.13222600000000001</v>
      </c>
      <c r="BA14">
        <f>'Fig. 7'!BE14</f>
        <v>0</v>
      </c>
      <c r="BB14">
        <f>'Fig. 7'!BF14</f>
        <v>0</v>
      </c>
      <c r="BC14" t="str">
        <f>'Fig. 7'!BG14</f>
        <v>Mo(111)</v>
      </c>
      <c r="BD14">
        <f>'Fig. 7'!BH14</f>
        <v>-1.65405</v>
      </c>
      <c r="BE14">
        <f>'Fig. 7'!BI14</f>
        <v>-1.266276</v>
      </c>
      <c r="BF14">
        <f>'Fig. 7'!BJ14</f>
        <v>0</v>
      </c>
      <c r="BG14">
        <f>'Fig. 7'!BK14</f>
        <v>0</v>
      </c>
      <c r="BH14" t="str">
        <f>'Fig. 7'!BL14</f>
        <v>Au(111)</v>
      </c>
      <c r="BI14">
        <f>'Fig. 7'!BM14</f>
        <v>2.2347700000000001</v>
      </c>
      <c r="BJ14">
        <f>'Fig. 7'!BN14</f>
        <v>1.7895075</v>
      </c>
      <c r="BK14">
        <f>'Fig. 7'!BO14</f>
        <v>0</v>
      </c>
      <c r="BL14">
        <f>'Fig. 7'!BP14</f>
        <v>0</v>
      </c>
      <c r="BM14" t="str">
        <f>'Fig. 7'!BQ14</f>
        <v>Mo(111)</v>
      </c>
      <c r="BN14">
        <f>'Fig. 7'!BR14</f>
        <v>-1.5783799999999999</v>
      </c>
      <c r="BO14">
        <f>'Fig. 7'!BS14</f>
        <v>-1.298638</v>
      </c>
      <c r="BP14">
        <f>'Fig. 7'!BT14</f>
        <v>0</v>
      </c>
      <c r="BQ14">
        <f>'Fig. 7'!BU14</f>
        <v>0</v>
      </c>
      <c r="BR14" t="str">
        <f>'Fig. 7'!BV14</f>
        <v>Tc</v>
      </c>
      <c r="BS14">
        <f>'Fig. 7'!BX14</f>
        <v>-3.44963</v>
      </c>
      <c r="BT14">
        <f>'Fig. 7'!BY14</f>
        <v>-3.5387501383764501</v>
      </c>
      <c r="BU14">
        <f>'Fig. 7'!BZ14</f>
        <v>0</v>
      </c>
      <c r="BV14">
        <f>'Fig. 7'!CA14</f>
        <v>0</v>
      </c>
      <c r="BW14" t="str">
        <f>'Fig. 7'!CB14</f>
        <v>Tc</v>
      </c>
      <c r="BX14">
        <f>'Fig. 7'!CC14</f>
        <v>-2.8731300000000002</v>
      </c>
      <c r="BY14">
        <f>'Fig. 7'!CD14</f>
        <v>-2.93427013837645</v>
      </c>
      <c r="BZ14">
        <f>'Fig. 7'!CE14</f>
        <v>0</v>
      </c>
      <c r="CA14">
        <f>'Fig. 7'!CF14</f>
        <v>0</v>
      </c>
      <c r="CB14" t="str">
        <f>'Fig. 7'!CG14</f>
        <v>Re</v>
      </c>
      <c r="CC14">
        <f>'Fig. 7'!CH14</f>
        <v>-2.6946300000000001</v>
      </c>
      <c r="CD14">
        <f>'Fig. 7'!CI14</f>
        <v>-2.56825020756468</v>
      </c>
      <c r="CE14">
        <f>'Fig. 7'!CJ14</f>
        <v>0</v>
      </c>
      <c r="CF14">
        <f>'Fig. 7'!CK14</f>
        <v>0</v>
      </c>
      <c r="CG14">
        <f>'Fig. 7'!CL14</f>
        <v>0</v>
      </c>
      <c r="CH14" t="str">
        <f>'Fig. 7'!CM14</f>
        <v>2AD@100</v>
      </c>
      <c r="CI14">
        <f>'Fig. 7'!CN14</f>
        <v>-3.02564102564103</v>
      </c>
      <c r="CJ14">
        <f>'Fig. 7'!CO14</f>
        <v>-2.9804497534516798</v>
      </c>
      <c r="CK14">
        <f>'Fig. 7'!CP14</f>
        <v>0</v>
      </c>
      <c r="CL14">
        <f>'Fig. 7'!CQ14</f>
        <v>0</v>
      </c>
      <c r="CM14" t="str">
        <f>'Fig. 7'!CR14</f>
        <v>2AD@211</v>
      </c>
      <c r="CN14">
        <f>'Fig. 7'!CS14</f>
        <v>-4.2202898550724601</v>
      </c>
      <c r="CO14">
        <f>'Fig. 7'!CT14</f>
        <v>-4.41621234983619</v>
      </c>
      <c r="CP14">
        <f>'Fig. 7'!CU14</f>
        <v>0</v>
      </c>
      <c r="CQ14">
        <f>'Fig. 7'!CV14</f>
        <v>0</v>
      </c>
      <c r="CR14" t="str">
        <f>'Fig. 7'!CW14</f>
        <v>2AD@211</v>
      </c>
      <c r="CS14">
        <f>'Fig. 7'!CX14</f>
        <v>-2.5420289855072502</v>
      </c>
      <c r="CT14">
        <f>'Fig. 7'!CY14</f>
        <v>-2.7495456831695302</v>
      </c>
      <c r="CU14">
        <f>'Fig. 7'!CZ14</f>
        <v>0</v>
      </c>
      <c r="CV14">
        <f>'Fig. 7'!DA14</f>
        <v>0</v>
      </c>
      <c r="CW14" t="str">
        <f>'Fig. 7'!DB14</f>
        <v>2AD@211</v>
      </c>
      <c r="CX14">
        <f>'Fig. 7'!DC14</f>
        <v>-3.2550724637681201</v>
      </c>
      <c r="CY14">
        <f>'Fig. 7'!DD14</f>
        <v>-3.36650474749701</v>
      </c>
    </row>
    <row r="15" spans="1:103">
      <c r="A15" t="str">
        <f>'Fig. 7'!C15</f>
        <v>Pt(211)</v>
      </c>
      <c r="B15">
        <f>'Fig. 7'!D15</f>
        <v>-1.0069999999999999</v>
      </c>
      <c r="C15">
        <f>'Fig. 7'!E15</f>
        <v>-0.86372800000000005</v>
      </c>
      <c r="D15" t="str">
        <f>'Fig. 7'!H15</f>
        <v>Pt(211)</v>
      </c>
      <c r="E15">
        <f>'Fig. 7'!I15</f>
        <v>-1.84789</v>
      </c>
      <c r="F15">
        <f>'Fig. 7'!J15</f>
        <v>-1.5534209999999999</v>
      </c>
      <c r="G15">
        <f>'Fig. 7'!K15</f>
        <v>0</v>
      </c>
      <c r="H15" t="str">
        <f>'Fig. 7'!L15</f>
        <v>TMs</v>
      </c>
      <c r="I15" t="str">
        <f>'Fig. 7'!M15</f>
        <v>Pt(211)</v>
      </c>
      <c r="J15">
        <f>'Fig. 7'!N15</f>
        <v>-2.28864</v>
      </c>
      <c r="K15">
        <f>'Fig. 7'!O15</f>
        <v>-1.9581139999999999</v>
      </c>
      <c r="L15">
        <f>'Fig. 7'!P15</f>
        <v>0</v>
      </c>
      <c r="M15" t="str">
        <f>'Fig. 7'!Q15</f>
        <v>TMs</v>
      </c>
      <c r="N15" t="str">
        <f>'Fig. 7'!R15</f>
        <v>Pt(211)</v>
      </c>
      <c r="O15">
        <f>'Fig. 7'!S15</f>
        <v>-2.5605500000000001</v>
      </c>
      <c r="P15">
        <f>'Fig. 7'!T15</f>
        <v>-2.5266069999999998</v>
      </c>
      <c r="Q15">
        <f>'Fig. 7'!U15</f>
        <v>0</v>
      </c>
      <c r="R15" t="str">
        <f>'Fig. 7'!V15</f>
        <v>TMs</v>
      </c>
      <c r="S15" t="str">
        <f>'Fig. 7'!W15</f>
        <v>Au(211)</v>
      </c>
      <c r="T15">
        <f>'Fig. 7'!X15</f>
        <v>-0.38901999999999998</v>
      </c>
      <c r="U15">
        <f>'Fig. 7'!Y15</f>
        <v>-0.37571399999999999</v>
      </c>
      <c r="V15">
        <f>'Fig. 7'!Z15</f>
        <v>0</v>
      </c>
      <c r="W15">
        <f>'Fig. 7'!AA15</f>
        <v>0</v>
      </c>
      <c r="X15" t="str">
        <f>'Fig. 7'!AB15</f>
        <v>Pt(211)</v>
      </c>
      <c r="Y15">
        <f>'Fig. 7'!AC15</f>
        <v>-1.37812</v>
      </c>
      <c r="Z15">
        <f>'Fig. 7'!AD15</f>
        <v>-1.0708894499999999</v>
      </c>
      <c r="AA15">
        <f>'Fig. 7'!AE15</f>
        <v>0</v>
      </c>
      <c r="AB15">
        <f>'Fig. 7'!AF15</f>
        <v>0</v>
      </c>
      <c r="AC15" t="str">
        <f>'Fig. 7'!AG15</f>
        <v>Pt(211)</v>
      </c>
      <c r="AD15">
        <f>'Fig. 7'!AH15</f>
        <v>-1.4379299999999999</v>
      </c>
      <c r="AE15">
        <f>'Fig. 7'!AI15</f>
        <v>-1.2302105000000001</v>
      </c>
      <c r="AF15">
        <f>'Fig. 7'!AJ15</f>
        <v>0</v>
      </c>
      <c r="AG15">
        <f>'Fig. 7'!AK15</f>
        <v>0</v>
      </c>
      <c r="AH15" t="str">
        <f>'Fig. 7'!AL15</f>
        <v>Au(211)</v>
      </c>
      <c r="AI15">
        <f>'Fig. 7'!AM15</f>
        <v>0.80957000000000001</v>
      </c>
      <c r="AJ15">
        <f>'Fig. 7'!AN15</f>
        <v>0.79018405000000103</v>
      </c>
      <c r="AK15">
        <f>'Fig. 7'!AO15</f>
        <v>0</v>
      </c>
      <c r="AL15">
        <f>'Fig. 7'!AP15</f>
        <v>0</v>
      </c>
      <c r="AM15" t="str">
        <f>'Fig. 7'!AQ15</f>
        <v>Ni(100)</v>
      </c>
      <c r="AN15">
        <f>'Fig. 7'!AR15</f>
        <v>-0.82191999999999998</v>
      </c>
      <c r="AO15">
        <f>'Fig. 7'!AS15</f>
        <v>-0.88626506000000005</v>
      </c>
      <c r="AV15">
        <f>'Fig. 7'!AZ15</f>
        <v>0</v>
      </c>
      <c r="AW15">
        <f>'Fig. 7'!BA15</f>
        <v>0</v>
      </c>
      <c r="AX15" t="str">
        <f>'Fig. 7'!BB15</f>
        <v>Pd(111)</v>
      </c>
      <c r="AY15">
        <f>'Fig. 7'!BC15</f>
        <v>1.07701</v>
      </c>
      <c r="AZ15">
        <f>'Fig. 7'!BD15</f>
        <v>0.61239125000000005</v>
      </c>
      <c r="BA15">
        <f>'Fig. 7'!BE15</f>
        <v>0</v>
      </c>
      <c r="BB15">
        <f>'Fig. 7'!BF15</f>
        <v>0</v>
      </c>
      <c r="BC15" t="str">
        <f>'Fig. 7'!BG15</f>
        <v>Ag(111)</v>
      </c>
      <c r="BD15">
        <f>'Fig. 7'!BH15</f>
        <v>1.2972999999999999</v>
      </c>
      <c r="BE15">
        <f>'Fig. 7'!BI15</f>
        <v>1.5368854999999999</v>
      </c>
      <c r="BF15">
        <f>'Fig. 7'!BJ15</f>
        <v>0</v>
      </c>
      <c r="BG15">
        <f>'Fig. 7'!BK15</f>
        <v>0</v>
      </c>
      <c r="BH15" t="str">
        <f>'Fig. 7'!BL15</f>
        <v>Ti(211)</v>
      </c>
      <c r="BI15">
        <f>'Fig. 7'!BM15</f>
        <v>-1.5705899999999999</v>
      </c>
      <c r="BJ15">
        <f>'Fig. 7'!BN15</f>
        <v>-1.6871195000000001</v>
      </c>
      <c r="BK15">
        <f>'Fig. 7'!BO15</f>
        <v>0</v>
      </c>
      <c r="BL15">
        <f>'Fig. 7'!BP15</f>
        <v>0</v>
      </c>
      <c r="BM15" t="str">
        <f>'Fig. 7'!BQ15</f>
        <v>Ru(111)</v>
      </c>
      <c r="BN15">
        <f>'Fig. 7'!BR15</f>
        <v>-0.95870999999999995</v>
      </c>
      <c r="BO15">
        <f>'Fig. 7'!BS15</f>
        <v>-1.34722725</v>
      </c>
      <c r="BP15">
        <f>'Fig. 7'!BT15</f>
        <v>0</v>
      </c>
      <c r="BQ15">
        <f>'Fig. 7'!BU15</f>
        <v>0</v>
      </c>
      <c r="BR15" t="str">
        <f>'Fig. 7'!BV15</f>
        <v>Re</v>
      </c>
      <c r="BS15">
        <f>'Fig. 7'!BX15</f>
        <v>-3.3600699999999999</v>
      </c>
      <c r="BT15">
        <f>'Fig. 7'!BY15</f>
        <v>-3.5387501383764501</v>
      </c>
      <c r="BU15">
        <f>'Fig. 7'!BZ15</f>
        <v>0</v>
      </c>
      <c r="BV15">
        <f>'Fig. 7'!CA15</f>
        <v>0</v>
      </c>
      <c r="BW15" t="str">
        <f>'Fig. 7'!CB15</f>
        <v>Re</v>
      </c>
      <c r="BX15">
        <f>'Fig. 7'!CC15</f>
        <v>-2.77799</v>
      </c>
      <c r="BY15">
        <f>'Fig. 7'!CD15</f>
        <v>-2.93427013837645</v>
      </c>
      <c r="BZ15">
        <f>'Fig. 7'!CE15</f>
        <v>0</v>
      </c>
      <c r="CA15">
        <f>'Fig. 7'!CF15</f>
        <v>0</v>
      </c>
      <c r="CB15" t="str">
        <f>'Fig. 7'!CG15</f>
        <v>Mn</v>
      </c>
      <c r="CC15">
        <f>'Fig. 7'!CH15</f>
        <v>-2.5604</v>
      </c>
      <c r="CD15">
        <f>'Fig. 7'!CI15</f>
        <v>-2.74492199670973</v>
      </c>
      <c r="CE15">
        <f>'Fig. 7'!CJ15</f>
        <v>0</v>
      </c>
      <c r="CF15">
        <f>'Fig. 7'!CK15</f>
        <v>0</v>
      </c>
      <c r="CG15">
        <f>'Fig. 7'!CL15</f>
        <v>0</v>
      </c>
      <c r="CH15" t="str">
        <f>'Fig. 7'!CM15</f>
        <v>2AD@111</v>
      </c>
      <c r="CI15">
        <f>'Fig. 7'!CN15</f>
        <v>-3.18934911242604</v>
      </c>
      <c r="CJ15">
        <f>'Fig. 7'!CO15</f>
        <v>-3.0248719534516799</v>
      </c>
      <c r="CK15">
        <f>'Fig. 7'!CP15</f>
        <v>0</v>
      </c>
      <c r="CL15" t="str">
        <f>'Fig. 7'!CQ15</f>
        <v>Cu</v>
      </c>
      <c r="CM15" t="str">
        <f>'Fig. 7'!CR15</f>
        <v>111 T</v>
      </c>
      <c r="CN15">
        <f>'Fig. 7'!CS15</f>
        <v>-3.1522988505747098</v>
      </c>
      <c r="CO15">
        <f>'Fig. 7'!CT15</f>
        <v>-3.2665930935672498</v>
      </c>
      <c r="CP15">
        <f>'Fig. 7'!CU15</f>
        <v>0</v>
      </c>
      <c r="CQ15" t="str">
        <f>'Fig. 7'!CV15</f>
        <v>Cu</v>
      </c>
      <c r="CR15" t="str">
        <f>'Fig. 7'!CW15</f>
        <v>111 T</v>
      </c>
      <c r="CS15">
        <f>'Fig. 7'!CX15</f>
        <v>-1.5028735632183901</v>
      </c>
      <c r="CT15">
        <f>'Fig. 7'!CY15</f>
        <v>-1.5999264269005899</v>
      </c>
      <c r="CU15">
        <f>'Fig. 7'!CZ15</f>
        <v>0</v>
      </c>
      <c r="CV15" t="str">
        <f>'Fig. 7'!DA15</f>
        <v>Cu</v>
      </c>
      <c r="CW15" t="str">
        <f>'Fig. 7'!DB15</f>
        <v>111 T</v>
      </c>
      <c r="CX15">
        <f>'Fig. 7'!DC15</f>
        <v>-2.20977011494253</v>
      </c>
      <c r="CY15">
        <f>'Fig. 7'!DD15</f>
        <v>-2.2168854912280702</v>
      </c>
    </row>
    <row r="16" spans="1:103">
      <c r="A16" t="str">
        <f>'Fig. 7'!C16</f>
        <v>Au(211)</v>
      </c>
      <c r="B16">
        <f>'Fig. 7'!D16</f>
        <v>1.7436100000000001</v>
      </c>
      <c r="C16">
        <f>'Fig. 7'!E16</f>
        <v>1.7012719999999999</v>
      </c>
      <c r="D16" t="str">
        <f>'Fig. 7'!H16</f>
        <v>Au(211)</v>
      </c>
      <c r="E16">
        <f>'Fig. 7'!I16</f>
        <v>0.44868000000000002</v>
      </c>
      <c r="F16">
        <f>'Fig. 7'!J16</f>
        <v>0.37032900000000002</v>
      </c>
      <c r="G16">
        <f>'Fig. 7'!K16</f>
        <v>0</v>
      </c>
      <c r="H16" t="str">
        <f>'Fig. 7'!L16</f>
        <v>TMs</v>
      </c>
      <c r="I16" t="str">
        <f>'Fig. 7'!M16</f>
        <v>Au(211)</v>
      </c>
      <c r="J16">
        <f>'Fig. 7'!N16</f>
        <v>-0.80010000000000003</v>
      </c>
      <c r="K16">
        <f>'Fig. 7'!O16</f>
        <v>-0.67561399999999905</v>
      </c>
      <c r="L16">
        <f>'Fig. 7'!P16</f>
        <v>0</v>
      </c>
      <c r="M16" t="str">
        <f>'Fig. 7'!Q16</f>
        <v>TMs</v>
      </c>
      <c r="N16" t="str">
        <f>'Fig. 7'!R16</f>
        <v>Au(211)</v>
      </c>
      <c r="O16">
        <f>'Fig. 7'!S16</f>
        <v>-1.8318300000000001</v>
      </c>
      <c r="P16">
        <f>'Fig. 7'!T16</f>
        <v>-1.8853569999999999</v>
      </c>
      <c r="Q16">
        <f>'Fig. 7'!U16</f>
        <v>0</v>
      </c>
      <c r="R16" t="str">
        <f>'Fig. 7'!V16</f>
        <v>TMs</v>
      </c>
      <c r="S16" t="str">
        <f>'Fig. 7'!W16</f>
        <v>Ni(100)</v>
      </c>
      <c r="T16">
        <f>'Fig. 7'!X16</f>
        <v>-1.6701600000000001</v>
      </c>
      <c r="U16">
        <f>'Fig. 7'!Y16</f>
        <v>-1.1783192</v>
      </c>
      <c r="V16">
        <f>'Fig. 7'!Z16</f>
        <v>0</v>
      </c>
      <c r="W16">
        <f>'Fig. 7'!AA16</f>
        <v>0</v>
      </c>
      <c r="X16" t="str">
        <f>'Fig. 7'!AB16</f>
        <v>Au(211)</v>
      </c>
      <c r="Y16">
        <f>'Fig. 7'!AC16</f>
        <v>-0.19933000000000001</v>
      </c>
      <c r="Z16">
        <f>'Fig. 7'!AD16</f>
        <v>-0.20520194999999999</v>
      </c>
      <c r="AA16">
        <f>'Fig. 7'!AE16</f>
        <v>0</v>
      </c>
      <c r="AB16">
        <f>'Fig. 7'!AF16</f>
        <v>0</v>
      </c>
      <c r="AC16" t="str">
        <f>'Fig. 7'!AG16</f>
        <v>Au(211)</v>
      </c>
      <c r="AD16">
        <f>'Fig. 7'!AH16</f>
        <v>-0.24923000000000001</v>
      </c>
      <c r="AE16">
        <f>'Fig. 7'!AI16</f>
        <v>-0.2683355</v>
      </c>
      <c r="AF16">
        <f>'Fig. 7'!AJ16</f>
        <v>0</v>
      </c>
      <c r="AG16">
        <f>'Fig. 7'!AK16</f>
        <v>0</v>
      </c>
      <c r="AH16" t="str">
        <f>'Fig. 7'!AL16</f>
        <v>Ni(100)</v>
      </c>
      <c r="AI16">
        <f>'Fig. 7'!AM16</f>
        <v>-1.40699</v>
      </c>
      <c r="AJ16">
        <f>'Fig. 7'!AN16</f>
        <v>-0.71055765999999898</v>
      </c>
      <c r="AK16">
        <f>'Fig. 7'!AO16</f>
        <v>0</v>
      </c>
      <c r="AL16">
        <f>'Fig. 7'!AP16</f>
        <v>0</v>
      </c>
      <c r="AM16" t="str">
        <f>'Fig. 7'!AQ16</f>
        <v>Cu(100)</v>
      </c>
      <c r="AN16">
        <f>'Fig. 7'!AR16</f>
        <v>0.22133</v>
      </c>
      <c r="AO16">
        <f>'Fig. 7'!AS16</f>
        <v>-0.35384012999999997</v>
      </c>
      <c r="AV16">
        <f>'Fig. 7'!AZ16</f>
        <v>0</v>
      </c>
      <c r="AW16">
        <f>'Fig. 7'!BA16</f>
        <v>0</v>
      </c>
      <c r="AX16" t="str">
        <f>'Fig. 7'!BB16</f>
        <v>W(111)</v>
      </c>
      <c r="AY16">
        <f>'Fig. 7'!BC16</f>
        <v>-1.58894</v>
      </c>
      <c r="AZ16">
        <f>'Fig. 7'!BD16</f>
        <v>-1.6526320000000001</v>
      </c>
      <c r="BA16">
        <f>'Fig. 7'!BE16</f>
        <v>0</v>
      </c>
      <c r="BB16">
        <f>'Fig. 7'!BF16</f>
        <v>0</v>
      </c>
      <c r="BC16" t="str">
        <f>'Fig. 7'!BG16</f>
        <v>Ta(111)</v>
      </c>
      <c r="BD16">
        <f>'Fig. 7'!BH16</f>
        <v>-2.6378400000000002</v>
      </c>
      <c r="BE16">
        <f>'Fig. 7'!BI16</f>
        <v>-1.9846664999999999</v>
      </c>
      <c r="BF16">
        <f>'Fig. 7'!BJ16</f>
        <v>0</v>
      </c>
      <c r="BG16">
        <f>'Fig. 7'!BK16</f>
        <v>0</v>
      </c>
      <c r="BH16" t="str">
        <f>'Fig. 7'!BL16</f>
        <v>Cu(211)</v>
      </c>
      <c r="BI16">
        <f>'Fig. 7'!BM16</f>
        <v>0.96175999999999995</v>
      </c>
      <c r="BJ16">
        <f>'Fig. 7'!BN16</f>
        <v>0.97761050000000005</v>
      </c>
      <c r="BK16">
        <f>'Fig. 7'!BO16</f>
        <v>0</v>
      </c>
      <c r="BL16">
        <f>'Fig. 7'!BP16</f>
        <v>0</v>
      </c>
      <c r="BM16" t="str">
        <f>'Fig. 7'!BQ16</f>
        <v>Rh(111)</v>
      </c>
      <c r="BN16">
        <f>'Fig. 7'!BR16</f>
        <v>-0.75763000000000003</v>
      </c>
      <c r="BO16">
        <f>'Fig. 7'!BS16</f>
        <v>-1.186342</v>
      </c>
      <c r="BP16">
        <f>'Fig. 7'!BT16</f>
        <v>0</v>
      </c>
      <c r="BQ16">
        <f>'Fig. 7'!BU16</f>
        <v>0</v>
      </c>
      <c r="BR16" t="str">
        <f>'Fig. 7'!BV16</f>
        <v>Cr</v>
      </c>
      <c r="BS16">
        <f>'Fig. 7'!BX16</f>
        <v>-3.4440300000000001</v>
      </c>
      <c r="BT16">
        <f>'Fig. 7'!BY16</f>
        <v>-3.4190428574585598</v>
      </c>
      <c r="BU16">
        <f>'Fig. 7'!BZ16</f>
        <v>0</v>
      </c>
      <c r="BV16">
        <f>'Fig. 7'!CA16</f>
        <v>0</v>
      </c>
      <c r="BW16" t="str">
        <f>'Fig. 7'!CB16</f>
        <v>Cr</v>
      </c>
      <c r="BX16">
        <f>'Fig. 7'!CC16</f>
        <v>-2.83955</v>
      </c>
      <c r="BY16">
        <f>'Fig. 7'!CD16</f>
        <v>-2.87053285745856</v>
      </c>
      <c r="BZ16">
        <f>'Fig. 7'!CE16</f>
        <v>0</v>
      </c>
      <c r="CA16">
        <f>'Fig. 7'!CF16</f>
        <v>0</v>
      </c>
      <c r="CB16" t="str">
        <f>'Fig. 7'!CG16</f>
        <v>Ru</v>
      </c>
      <c r="CC16">
        <f>'Fig. 7'!CH16</f>
        <v>-2.9882599999999999</v>
      </c>
      <c r="CD16">
        <f>'Fig. 7'!CI16</f>
        <v>-2.6714721666756001</v>
      </c>
      <c r="CE16">
        <f>'Fig. 7'!CJ16</f>
        <v>0</v>
      </c>
      <c r="CF16">
        <f>'Fig. 7'!CK16</f>
        <v>0</v>
      </c>
      <c r="CG16">
        <f>'Fig. 7'!CL16</f>
        <v>0</v>
      </c>
      <c r="CH16" t="str">
        <f>'Fig. 7'!CM16</f>
        <v>2AD@211</v>
      </c>
      <c r="CI16">
        <f>'Fig. 7'!CN16</f>
        <v>-3.2</v>
      </c>
      <c r="CJ16">
        <f>'Fig. 7'!CO16</f>
        <v>-3.1082469534516801</v>
      </c>
      <c r="CK16">
        <f>'Fig. 7'!CP16</f>
        <v>0</v>
      </c>
      <c r="CL16">
        <f>'Fig. 7'!CQ16</f>
        <v>0</v>
      </c>
      <c r="CM16" t="str">
        <f>'Fig. 7'!CR16</f>
        <v>100 T</v>
      </c>
      <c r="CN16">
        <f>'Fig. 7'!CS16</f>
        <v>-3.5701754385964901</v>
      </c>
      <c r="CO16">
        <f>'Fig. 7'!CT16</f>
        <v>-3.3773820935672498</v>
      </c>
      <c r="CP16">
        <f>'Fig. 7'!CU16</f>
        <v>0</v>
      </c>
      <c r="CQ16">
        <f>'Fig. 7'!CV16</f>
        <v>0</v>
      </c>
      <c r="CR16" t="str">
        <f>'Fig. 7'!CW16</f>
        <v>100 T</v>
      </c>
      <c r="CS16">
        <f>'Fig. 7'!CX16</f>
        <v>-1.9970760233918099</v>
      </c>
      <c r="CT16">
        <f>'Fig. 7'!CY16</f>
        <v>-1.71071542690059</v>
      </c>
      <c r="CU16">
        <f>'Fig. 7'!CZ16</f>
        <v>0</v>
      </c>
      <c r="CV16">
        <f>'Fig. 7'!DA16</f>
        <v>0</v>
      </c>
      <c r="CW16" t="str">
        <f>'Fig. 7'!DB16</f>
        <v>100 T</v>
      </c>
      <c r="CX16">
        <f>'Fig. 7'!DC16</f>
        <v>-2.4766081871345</v>
      </c>
      <c r="CY16">
        <f>'Fig. 7'!DD16</f>
        <v>-2.3276744912280698</v>
      </c>
    </row>
    <row r="17" spans="1:103">
      <c r="A17" t="str">
        <f>'Fig. 7'!C17</f>
        <v>Cu(100)</v>
      </c>
      <c r="B17">
        <f>'Fig. 7'!D17</f>
        <v>0.37369999999999998</v>
      </c>
      <c r="C17">
        <f>'Fig. 7'!E17</f>
        <v>0.76891679999999996</v>
      </c>
      <c r="D17" t="str">
        <f>'Fig. 7'!H17</f>
        <v>Cu(100)</v>
      </c>
      <c r="E17">
        <f>'Fig. 7'!I17</f>
        <v>-0.49048999999999998</v>
      </c>
      <c r="F17">
        <f>'Fig. 7'!J17</f>
        <v>-0.27058739999999998</v>
      </c>
      <c r="G17">
        <f>'Fig. 7'!K17</f>
        <v>0</v>
      </c>
      <c r="H17" t="str">
        <f>'Fig. 7'!L17</f>
        <v>TMs</v>
      </c>
      <c r="I17" t="str">
        <f>'Fig. 7'!M17</f>
        <v>Ni(100)</v>
      </c>
      <c r="J17">
        <f>'Fig. 7'!N17</f>
        <v>-1.70885</v>
      </c>
      <c r="K17">
        <f>'Fig. 7'!O17</f>
        <v>-1.4782192000000001</v>
      </c>
      <c r="L17">
        <f>'Fig. 7'!P17</f>
        <v>0</v>
      </c>
      <c r="M17" t="str">
        <f>'Fig. 7'!Q17</f>
        <v>TMs</v>
      </c>
      <c r="N17" t="str">
        <f>'Fig. 7'!R17</f>
        <v>Ni(100)</v>
      </c>
      <c r="O17">
        <f>'Fig. 7'!S17</f>
        <v>-2.1254900000000001</v>
      </c>
      <c r="P17">
        <f>'Fig. 7'!T17</f>
        <v>-2.1699595999999999</v>
      </c>
      <c r="Q17">
        <f>'Fig. 7'!U17</f>
        <v>0</v>
      </c>
      <c r="R17" t="str">
        <f>'Fig. 7'!V17</f>
        <v>TMs</v>
      </c>
      <c r="S17" t="str">
        <f>'Fig. 7'!W17</f>
        <v>Cu(100)</v>
      </c>
      <c r="T17">
        <f>'Fig. 7'!X17</f>
        <v>-0.56169000000000002</v>
      </c>
      <c r="U17">
        <f>'Fig. 7'!Y17</f>
        <v>-0.72519160000000005</v>
      </c>
      <c r="V17">
        <f>'Fig. 7'!Z17</f>
        <v>0</v>
      </c>
      <c r="W17">
        <f>'Fig. 7'!AA17</f>
        <v>0</v>
      </c>
      <c r="X17" t="str">
        <f>'Fig. 7'!AB17</f>
        <v>Ni(100)</v>
      </c>
      <c r="Y17">
        <f>'Fig. 7'!AC17</f>
        <v>-1.00986</v>
      </c>
      <c r="Z17">
        <f>'Fig. 7'!AD17</f>
        <v>-0.66993846000000001</v>
      </c>
      <c r="AA17">
        <f>'Fig. 7'!AE17</f>
        <v>0</v>
      </c>
      <c r="AB17">
        <f>'Fig. 7'!AF17</f>
        <v>0</v>
      </c>
      <c r="AC17" t="str">
        <f>'Fig. 7'!AG17</f>
        <v>Ni(100)</v>
      </c>
      <c r="AD17">
        <f>'Fig. 7'!AH17</f>
        <v>-1.3190299999999999</v>
      </c>
      <c r="AE17">
        <f>'Fig. 7'!AI17</f>
        <v>-0.81193939999999998</v>
      </c>
      <c r="AF17">
        <f>'Fig. 7'!AJ17</f>
        <v>0</v>
      </c>
      <c r="AG17">
        <f>'Fig. 7'!AK17</f>
        <v>0</v>
      </c>
      <c r="AH17" t="str">
        <f>'Fig. 7'!AL17</f>
        <v>Cu(100)</v>
      </c>
      <c r="AI17">
        <f>'Fig. 7'!AM17</f>
        <v>0.35822999999999999</v>
      </c>
      <c r="AJ17">
        <f>'Fig. 7'!AN17</f>
        <v>4.8431070000000402E-2</v>
      </c>
      <c r="AK17">
        <f>'Fig. 7'!AO17</f>
        <v>0</v>
      </c>
      <c r="AL17">
        <f>'Fig. 7'!AP17</f>
        <v>0</v>
      </c>
      <c r="AM17" t="str">
        <f>'Fig. 7'!AQ17</f>
        <v>Pd(100)</v>
      </c>
      <c r="AN17">
        <f>'Fig. 7'!AR17</f>
        <v>-0.89707000000000003</v>
      </c>
      <c r="AO17">
        <f>'Fig. 7'!AS17</f>
        <v>-1.21063415</v>
      </c>
      <c r="AV17">
        <f>'Fig. 7'!AZ17</f>
        <v>0</v>
      </c>
      <c r="AW17">
        <f>'Fig. 7'!BA17</f>
        <v>0</v>
      </c>
      <c r="AX17" t="str">
        <f>'Fig. 7'!BB17</f>
        <v>Re(111)</v>
      </c>
      <c r="AY17">
        <f>'Fig. 7'!BC17</f>
        <v>-1.47475</v>
      </c>
      <c r="AZ17">
        <f>'Fig. 7'!BD17</f>
        <v>-0.86248975000000005</v>
      </c>
      <c r="BA17">
        <f>'Fig. 7'!BE17</f>
        <v>0</v>
      </c>
      <c r="BB17">
        <f>'Fig. 7'!BF17</f>
        <v>0</v>
      </c>
      <c r="BC17" t="str">
        <f>'Fig. 7'!BG17</f>
        <v>W(111)</v>
      </c>
      <c r="BD17">
        <f>'Fig. 7'!BH17</f>
        <v>-2.0135100000000001</v>
      </c>
      <c r="BE17">
        <f>'Fig. 7'!BI17</f>
        <v>-2.055288</v>
      </c>
      <c r="BF17">
        <f>'Fig. 7'!BJ17</f>
        <v>0</v>
      </c>
      <c r="BG17">
        <f>'Fig. 7'!BK17</f>
        <v>0</v>
      </c>
      <c r="BH17" t="str">
        <f>'Fig. 7'!BL17</f>
        <v>Zr(211)</v>
      </c>
      <c r="BI17">
        <f>'Fig. 7'!BM17</f>
        <v>-1.63235</v>
      </c>
      <c r="BJ17">
        <f>'Fig. 7'!BN17</f>
        <v>-1.6050960000000001</v>
      </c>
      <c r="BK17">
        <f>'Fig. 7'!BO17</f>
        <v>0</v>
      </c>
      <c r="BL17">
        <f>'Fig. 7'!BP17</f>
        <v>0</v>
      </c>
      <c r="BM17" t="str">
        <f>'Fig. 7'!BQ17</f>
        <v>Pd(111)</v>
      </c>
      <c r="BN17">
        <f>'Fig. 7'!BR17</f>
        <v>-0.32973000000000002</v>
      </c>
      <c r="BO17">
        <f>'Fig. 7'!BS17</f>
        <v>-0.93813625</v>
      </c>
      <c r="BP17">
        <f>'Fig. 7'!BT17</f>
        <v>0</v>
      </c>
      <c r="BQ17">
        <f>'Fig. 7'!BU17</f>
        <v>0</v>
      </c>
      <c r="BR17" t="str">
        <f>'Fig. 7'!BV17</f>
        <v>Mo</v>
      </c>
      <c r="BS17">
        <f>'Fig. 7'!BX17</f>
        <v>-3.2201499999999998</v>
      </c>
      <c r="BT17">
        <f>'Fig. 7'!BY17</f>
        <v>-3.2175234087503899</v>
      </c>
      <c r="BU17">
        <f>'Fig. 7'!BZ17</f>
        <v>0</v>
      </c>
      <c r="BV17">
        <f>'Fig. 7'!CA17</f>
        <v>0</v>
      </c>
      <c r="BW17" t="str">
        <f>'Fig. 7'!CB17</f>
        <v>Mo</v>
      </c>
      <c r="BX17">
        <f>'Fig. 7'!CC17</f>
        <v>-2.73881</v>
      </c>
      <c r="BY17">
        <f>'Fig. 7'!CD17</f>
        <v>-2.6690134087503901</v>
      </c>
      <c r="BZ17">
        <f>'Fig. 7'!CE17</f>
        <v>0</v>
      </c>
      <c r="CA17">
        <f>'Fig. 7'!CF17</f>
        <v>0</v>
      </c>
      <c r="CB17" t="str">
        <f>'Fig. 7'!CG17</f>
        <v>Os</v>
      </c>
      <c r="CC17">
        <f>'Fig. 7'!CH17</f>
        <v>-2.8791899999999999</v>
      </c>
      <c r="CD17">
        <f>'Fig. 7'!CI17</f>
        <v>-2.6714721666756001</v>
      </c>
      <c r="CE17">
        <f>'Fig. 7'!CJ17</f>
        <v>0</v>
      </c>
      <c r="CF17" t="str">
        <f>'Fig. 7'!CK17</f>
        <v>Surf. Sci. 681, 122–129 (2019)</v>
      </c>
      <c r="CG17" t="str">
        <f>'Fig. 7'!CL17</f>
        <v>TMs (hollow)</v>
      </c>
      <c r="CH17" t="str">
        <f>'Fig. 7'!CM17</f>
        <v>V(111)</v>
      </c>
      <c r="CI17">
        <f>'Fig. 7'!CN17</f>
        <v>-4.45</v>
      </c>
      <c r="CJ17">
        <f>'Fig. 7'!CO17</f>
        <v>-4.2247308930000003</v>
      </c>
      <c r="CK17">
        <f>'Fig. 7'!CP17</f>
        <v>0</v>
      </c>
      <c r="CL17">
        <f>'Fig. 7'!CQ17</f>
        <v>0</v>
      </c>
      <c r="CM17" t="str">
        <f>'Fig. 7'!CR17</f>
        <v>211 KSE (CN=8)</v>
      </c>
      <c r="CN17">
        <f>'Fig. 7'!CS17</f>
        <v>-3.2660818713450301</v>
      </c>
      <c r="CO17">
        <f>'Fig. 7'!CT17</f>
        <v>-3.4106320935672501</v>
      </c>
      <c r="CP17">
        <f>'Fig. 7'!CU17</f>
        <v>0</v>
      </c>
      <c r="CQ17">
        <f>'Fig. 7'!CV17</f>
        <v>0</v>
      </c>
      <c r="CR17" t="str">
        <f>'Fig. 7'!CW17</f>
        <v>211 KSE (CN=8)</v>
      </c>
      <c r="CS17">
        <f>'Fig. 7'!CX17</f>
        <v>-1.84795321637427</v>
      </c>
      <c r="CT17">
        <f>'Fig. 7'!CY17</f>
        <v>-1.74396542690059</v>
      </c>
      <c r="CU17">
        <f>'Fig. 7'!CZ17</f>
        <v>0</v>
      </c>
      <c r="CV17">
        <f>'Fig. 7'!DA17</f>
        <v>0</v>
      </c>
      <c r="CW17" t="str">
        <f>'Fig. 7'!DB17</f>
        <v>211 KSE (CN=8)</v>
      </c>
      <c r="CX17">
        <f>'Fig. 7'!DC17</f>
        <v>-2.2046783625730999</v>
      </c>
      <c r="CY17">
        <f>'Fig. 7'!DD17</f>
        <v>-2.36092449122807</v>
      </c>
    </row>
    <row r="18" spans="1:103">
      <c r="A18" t="str">
        <f>'Fig. 7'!C18</f>
        <v>Rh(100)</v>
      </c>
      <c r="B18">
        <f>'Fig. 7'!D18</f>
        <v>-2.14879</v>
      </c>
      <c r="C18">
        <f>'Fig. 7'!E18</f>
        <v>-1.4837144</v>
      </c>
      <c r="D18" t="str">
        <f>'Fig. 7'!H18</f>
        <v>Rh(100)</v>
      </c>
      <c r="E18">
        <f>'Fig. 7'!I18</f>
        <v>-2.3851</v>
      </c>
      <c r="F18">
        <f>'Fig. 7'!J18</f>
        <v>-1.9600607999999999</v>
      </c>
      <c r="G18">
        <f>'Fig. 7'!K18</f>
        <v>0</v>
      </c>
      <c r="H18" t="str">
        <f>'Fig. 7'!L18</f>
        <v>TMs</v>
      </c>
      <c r="I18" t="str">
        <f>'Fig. 7'!M18</f>
        <v>Cu(100)</v>
      </c>
      <c r="J18">
        <f>'Fig. 7'!N18</f>
        <v>-0.65053000000000005</v>
      </c>
      <c r="K18">
        <f>'Fig. 7'!O18</f>
        <v>-1.0250916000000001</v>
      </c>
      <c r="L18">
        <f>'Fig. 7'!P18</f>
        <v>0</v>
      </c>
      <c r="M18" t="str">
        <f>'Fig. 7'!Q18</f>
        <v>TMs</v>
      </c>
      <c r="N18" t="str">
        <f>'Fig. 7'!R18</f>
        <v>Cu(100)</v>
      </c>
      <c r="O18">
        <f>'Fig. 7'!S18</f>
        <v>-1.7033400000000001</v>
      </c>
      <c r="P18">
        <f>'Fig. 7'!T18</f>
        <v>-1.9433958</v>
      </c>
      <c r="Q18">
        <f>'Fig. 7'!U18</f>
        <v>0</v>
      </c>
      <c r="R18" t="str">
        <f>'Fig. 7'!V18</f>
        <v>TMs</v>
      </c>
      <c r="S18" t="str">
        <f>'Fig. 7'!W18</f>
        <v>Rh(100)</v>
      </c>
      <c r="T18">
        <f>'Fig. 7'!X18</f>
        <v>-1.88324</v>
      </c>
      <c r="U18">
        <f>'Fig. 7'!Y18</f>
        <v>-1.8515071999999999</v>
      </c>
      <c r="V18">
        <f>'Fig. 7'!Z18</f>
        <v>0</v>
      </c>
      <c r="W18">
        <f>'Fig. 7'!AA18</f>
        <v>0</v>
      </c>
      <c r="X18" t="str">
        <f>'Fig. 7'!AB18</f>
        <v>Cu(100)</v>
      </c>
      <c r="Y18">
        <f>'Fig. 7'!AC18</f>
        <v>-0.34225</v>
      </c>
      <c r="Z18">
        <f>'Fig. 7'!AD18</f>
        <v>-0.36407732999999998</v>
      </c>
      <c r="AA18">
        <f>'Fig. 7'!AE18</f>
        <v>0</v>
      </c>
      <c r="AB18">
        <f>'Fig. 7'!AF18</f>
        <v>0</v>
      </c>
      <c r="AC18" t="str">
        <f>'Fig. 7'!AG18</f>
        <v>Cu(100)</v>
      </c>
      <c r="AD18">
        <f>'Fig. 7'!AH18</f>
        <v>-3.2299999999999998E-3</v>
      </c>
      <c r="AE18">
        <f>'Fig. 7'!AI18</f>
        <v>-0.47209370000000001</v>
      </c>
      <c r="AF18">
        <f>'Fig. 7'!AJ18</f>
        <v>0</v>
      </c>
      <c r="AG18">
        <f>'Fig. 7'!AK18</f>
        <v>0</v>
      </c>
      <c r="AH18" t="str">
        <f>'Fig. 7'!AL18</f>
        <v>Rh(100)</v>
      </c>
      <c r="AI18">
        <f>'Fig. 7'!AM18</f>
        <v>-1.6754100000000001</v>
      </c>
      <c r="AJ18">
        <f>'Fig. 7'!AN18</f>
        <v>-1.8381475599999999</v>
      </c>
      <c r="AK18">
        <f>'Fig. 7'!AO18</f>
        <v>0</v>
      </c>
      <c r="AL18">
        <f>'Fig. 7'!AP18</f>
        <v>0</v>
      </c>
      <c r="AM18" t="str">
        <f>'Fig. 7'!AQ18</f>
        <v>Ag(100)</v>
      </c>
      <c r="AN18">
        <f>'Fig. 7'!AR18</f>
        <v>0.7923</v>
      </c>
      <c r="AO18">
        <f>'Fig. 7'!AS18</f>
        <v>0.74659436999999995</v>
      </c>
      <c r="AV18">
        <f>'Fig. 7'!AZ18</f>
        <v>0</v>
      </c>
      <c r="AW18">
        <f>'Fig. 7'!BA18</f>
        <v>0</v>
      </c>
      <c r="AX18" t="str">
        <f>'Fig. 7'!BB18</f>
        <v>Os(111)</v>
      </c>
      <c r="AY18">
        <f>'Fig. 7'!BC18</f>
        <v>-0.73316999999999999</v>
      </c>
      <c r="AZ18">
        <f>'Fig. 7'!BD18</f>
        <v>-0.61488175</v>
      </c>
      <c r="BA18">
        <f>'Fig. 7'!BE18</f>
        <v>0</v>
      </c>
      <c r="BB18">
        <f>'Fig. 7'!BF18</f>
        <v>0</v>
      </c>
      <c r="BC18" t="str">
        <f>'Fig. 7'!BG18</f>
        <v>Re(111)</v>
      </c>
      <c r="BD18">
        <f>'Fig. 7'!BH18</f>
        <v>-1.84324</v>
      </c>
      <c r="BE18">
        <f>'Fig. 7'!BI18</f>
        <v>-1.5285264999999999</v>
      </c>
      <c r="BF18">
        <f>'Fig. 7'!BJ18</f>
        <v>0</v>
      </c>
      <c r="BG18">
        <f>'Fig. 7'!BK18</f>
        <v>0</v>
      </c>
      <c r="BH18" t="str">
        <f>'Fig. 7'!BL18</f>
        <v>Ru(211)</v>
      </c>
      <c r="BI18">
        <f>'Fig. 7'!BM18</f>
        <v>-0.56176000000000004</v>
      </c>
      <c r="BJ18">
        <f>'Fig. 7'!BN18</f>
        <v>-0.75205449999999996</v>
      </c>
      <c r="BK18">
        <f>'Fig. 7'!BO18</f>
        <v>0</v>
      </c>
      <c r="BL18">
        <f>'Fig. 7'!BP18</f>
        <v>0</v>
      </c>
      <c r="BM18" t="str">
        <f>'Fig. 7'!BQ18</f>
        <v>Ag(111)</v>
      </c>
      <c r="BN18">
        <f>'Fig. 7'!BR18</f>
        <v>0.14324000000000001</v>
      </c>
      <c r="BO18">
        <f>'Fig. 7'!BS18</f>
        <v>0.10294275</v>
      </c>
      <c r="BP18">
        <f>'Fig. 7'!BT18</f>
        <v>0</v>
      </c>
      <c r="BQ18">
        <f>'Fig. 7'!BU18</f>
        <v>0</v>
      </c>
      <c r="BR18" t="str">
        <f>'Fig. 7'!BV18</f>
        <v>Tc</v>
      </c>
      <c r="BS18">
        <f>'Fig. 7'!BX18</f>
        <v>-3.44963</v>
      </c>
      <c r="BT18">
        <f>'Fig. 7'!BY18</f>
        <v>-3.3243227190821099</v>
      </c>
      <c r="BU18">
        <f>'Fig. 7'!BZ18</f>
        <v>0</v>
      </c>
      <c r="BV18">
        <f>'Fig. 7'!CA18</f>
        <v>0</v>
      </c>
      <c r="BW18" t="str">
        <f>'Fig. 7'!CB18</f>
        <v>Tc</v>
      </c>
      <c r="BX18">
        <f>'Fig. 7'!CC18</f>
        <v>-2.8731300000000002</v>
      </c>
      <c r="BY18">
        <f>'Fig. 7'!CD18</f>
        <v>-2.77581271908211</v>
      </c>
      <c r="BZ18">
        <f>'Fig. 7'!CE18</f>
        <v>0</v>
      </c>
      <c r="CA18">
        <f>'Fig. 7'!CF18</f>
        <v>0</v>
      </c>
      <c r="CB18" t="str">
        <f>'Fig. 7'!CG18</f>
        <v>Fe</v>
      </c>
      <c r="CC18">
        <f>'Fig. 7'!CH18</f>
        <v>-2.6275200000000001</v>
      </c>
      <c r="CD18">
        <f>'Fig. 7'!CI18</f>
        <v>-2.8366522567569898</v>
      </c>
      <c r="CE18">
        <f>'Fig. 7'!CJ18</f>
        <v>0</v>
      </c>
      <c r="CF18">
        <f>'Fig. 7'!CK18</f>
        <v>0</v>
      </c>
      <c r="CG18">
        <f>'Fig. 7'!CL18</f>
        <v>0</v>
      </c>
      <c r="CH18" t="str">
        <f>'Fig. 7'!CM18</f>
        <v>Cr(111)</v>
      </c>
      <c r="CI18">
        <f>'Fig. 7'!CN18</f>
        <v>-3.78</v>
      </c>
      <c r="CJ18">
        <f>'Fig. 7'!CO18</f>
        <v>-3.8012305820000001</v>
      </c>
      <c r="CK18">
        <f>'Fig. 7'!CP18</f>
        <v>0</v>
      </c>
      <c r="CL18">
        <f>'Fig. 7'!CQ18</f>
        <v>0</v>
      </c>
      <c r="CM18" t="str">
        <f>'Fig. 7'!CR18</f>
        <v>553 SE</v>
      </c>
      <c r="CN18">
        <f>'Fig. 7'!CS18</f>
        <v>-3.5321637426900598</v>
      </c>
      <c r="CO18">
        <f>'Fig. 7'!CT18</f>
        <v>-3.5325930935672498</v>
      </c>
      <c r="CP18">
        <f>'Fig. 7'!CU18</f>
        <v>0</v>
      </c>
      <c r="CQ18">
        <f>'Fig. 7'!CV18</f>
        <v>0</v>
      </c>
      <c r="CR18" t="str">
        <f>'Fig. 7'!CW18</f>
        <v>553 SE</v>
      </c>
      <c r="CS18">
        <f>'Fig. 7'!CX18</f>
        <v>-1.7105263157894699</v>
      </c>
      <c r="CT18">
        <f>'Fig. 7'!CY18</f>
        <v>-1.86592642690059</v>
      </c>
      <c r="CU18">
        <f>'Fig. 7'!CZ18</f>
        <v>0</v>
      </c>
      <c r="CV18">
        <f>'Fig. 7'!DA18</f>
        <v>0</v>
      </c>
      <c r="CW18" t="str">
        <f>'Fig. 7'!DB18</f>
        <v>553 SE</v>
      </c>
      <c r="CX18">
        <f>'Fig. 7'!DC18</f>
        <v>-2.4590643274853798</v>
      </c>
      <c r="CY18">
        <f>'Fig. 7'!DD18</f>
        <v>-2.4828854912280698</v>
      </c>
    </row>
    <row r="19" spans="1:103">
      <c r="A19" t="str">
        <f>'Fig. 7'!C19</f>
        <v>Pd(100)</v>
      </c>
      <c r="B19">
        <f>'Fig. 7'!D19</f>
        <v>-1.5674699999999999</v>
      </c>
      <c r="C19">
        <f>'Fig. 7'!E19</f>
        <v>-0.68945599999999996</v>
      </c>
      <c r="D19" t="str">
        <f>'Fig. 7'!H19</f>
        <v>Pd(100)</v>
      </c>
      <c r="E19">
        <f>'Fig. 7'!I19</f>
        <v>-1.5547899999999999</v>
      </c>
      <c r="F19">
        <f>'Fig. 7'!J19</f>
        <v>-1.3643670000000001</v>
      </c>
      <c r="G19">
        <f>'Fig. 7'!K19</f>
        <v>0</v>
      </c>
      <c r="H19" t="str">
        <f>'Fig. 7'!L19</f>
        <v>TMs</v>
      </c>
      <c r="I19" t="str">
        <f>'Fig. 7'!M19</f>
        <v>Rh(100)</v>
      </c>
      <c r="J19">
        <f>'Fig. 7'!N19</f>
        <v>-1.95377</v>
      </c>
      <c r="K19">
        <f>'Fig. 7'!O19</f>
        <v>-2.1514072</v>
      </c>
      <c r="L19">
        <f>'Fig. 7'!P19</f>
        <v>0</v>
      </c>
      <c r="M19" t="str">
        <f>'Fig. 7'!Q19</f>
        <v>TMs</v>
      </c>
      <c r="N19" t="str">
        <f>'Fig. 7'!R19</f>
        <v>Rh(100)</v>
      </c>
      <c r="O19">
        <f>'Fig. 7'!S19</f>
        <v>-2.2938900000000002</v>
      </c>
      <c r="P19">
        <f>'Fig. 7'!T19</f>
        <v>-2.5065536000000002</v>
      </c>
      <c r="Q19">
        <f>'Fig. 7'!U19</f>
        <v>0</v>
      </c>
      <c r="R19" t="str">
        <f>'Fig. 7'!V19</f>
        <v>TMs</v>
      </c>
      <c r="S19" t="str">
        <f>'Fig. 7'!W19</f>
        <v>Pd(100)</v>
      </c>
      <c r="T19">
        <f>'Fig. 7'!X19</f>
        <v>-1.6480999999999999</v>
      </c>
      <c r="U19">
        <f>'Fig. 7'!Y19</f>
        <v>-1.4543779999999999</v>
      </c>
      <c r="V19">
        <f>'Fig. 7'!Z19</f>
        <v>0</v>
      </c>
      <c r="W19">
        <f>'Fig. 7'!AA19</f>
        <v>0</v>
      </c>
      <c r="X19" t="str">
        <f>'Fig. 7'!AB19</f>
        <v>Rh(100)</v>
      </c>
      <c r="Y19">
        <f>'Fig. 7'!AC19</f>
        <v>-1.22254</v>
      </c>
      <c r="Z19">
        <f>'Fig. 7'!AD19</f>
        <v>-1.1243403599999999</v>
      </c>
      <c r="AA19">
        <f>'Fig. 7'!AE19</f>
        <v>0</v>
      </c>
      <c r="AB19">
        <f>'Fig. 7'!AF19</f>
        <v>0</v>
      </c>
      <c r="AC19" t="str">
        <f>'Fig. 7'!AG19</f>
        <v>Rh(100)</v>
      </c>
      <c r="AD19">
        <f>'Fig. 7'!AH19</f>
        <v>-1.6559900000000001</v>
      </c>
      <c r="AE19">
        <f>'Fig. 7'!AI19</f>
        <v>-1.3168304</v>
      </c>
      <c r="AF19">
        <f>'Fig. 7'!AJ19</f>
        <v>0</v>
      </c>
      <c r="AG19">
        <f>'Fig. 7'!AK19</f>
        <v>0</v>
      </c>
      <c r="AH19" t="str">
        <f>'Fig. 7'!AL19</f>
        <v>Pd(100)</v>
      </c>
      <c r="AI19">
        <f>'Fig. 7'!AM19</f>
        <v>-1.09202</v>
      </c>
      <c r="AJ19">
        <f>'Fig. 7'!AN19</f>
        <v>-1.1729561500000001</v>
      </c>
      <c r="AK19">
        <f>'Fig. 7'!AO19</f>
        <v>0</v>
      </c>
      <c r="AL19">
        <f>'Fig. 7'!AP19</f>
        <v>0</v>
      </c>
      <c r="AM19" t="str">
        <f>'Fig. 7'!AQ19</f>
        <v>Pt(100)</v>
      </c>
      <c r="AN19">
        <f>'Fig. 7'!AR19</f>
        <v>-1.3588800000000001</v>
      </c>
      <c r="AO19">
        <f>'Fig. 7'!AS19</f>
        <v>-1.2855944500000001</v>
      </c>
      <c r="AV19">
        <f>'Fig. 7'!AZ19</f>
        <v>0</v>
      </c>
      <c r="AW19">
        <f>'Fig. 7'!BA19</f>
        <v>0</v>
      </c>
      <c r="AX19" t="str">
        <f>'Fig. 7'!BB19</f>
        <v>Ir(111)</v>
      </c>
      <c r="AY19">
        <f>'Fig. 7'!BC19</f>
        <v>1.3849999999999999E-2</v>
      </c>
      <c r="AZ19">
        <f>'Fig. 7'!BD19</f>
        <v>-3.5336500000000097E-2</v>
      </c>
      <c r="BA19">
        <f>'Fig. 7'!BE19</f>
        <v>0</v>
      </c>
      <c r="BB19">
        <f>'Fig. 7'!BF19</f>
        <v>0</v>
      </c>
      <c r="BC19" t="str">
        <f>'Fig. 7'!BG19</f>
        <v>Os(111)</v>
      </c>
      <c r="BD19">
        <f>'Fig. 7'!BH19</f>
        <v>-1.08649</v>
      </c>
      <c r="BE19">
        <f>'Fig. 7'!BI19</f>
        <v>-1.3634545</v>
      </c>
      <c r="BF19">
        <f>'Fig. 7'!BJ19</f>
        <v>0</v>
      </c>
      <c r="BG19">
        <f>'Fig. 7'!BK19</f>
        <v>0</v>
      </c>
      <c r="BH19" t="str">
        <f>'Fig. 7'!BL19</f>
        <v>Rh(211)</v>
      </c>
      <c r="BI19">
        <f>'Fig. 7'!BM19</f>
        <v>-2.647E-2</v>
      </c>
      <c r="BJ19">
        <f>'Fig. 7'!BN19</f>
        <v>-0.430284</v>
      </c>
      <c r="BK19">
        <f>'Fig. 7'!BO19</f>
        <v>0</v>
      </c>
      <c r="BL19">
        <f>'Fig. 7'!BP19</f>
        <v>0</v>
      </c>
      <c r="BM19" t="str">
        <f>'Fig. 7'!BQ19</f>
        <v>Ta(111)</v>
      </c>
      <c r="BN19">
        <f>'Fig. 7'!BR19</f>
        <v>-1.86216</v>
      </c>
      <c r="BO19">
        <f>'Fig. 7'!BS19</f>
        <v>-1.6578332499999999</v>
      </c>
      <c r="BP19">
        <f>'Fig. 7'!BT19</f>
        <v>0</v>
      </c>
      <c r="BQ19">
        <f>'Fig. 7'!BU19</f>
        <v>0</v>
      </c>
      <c r="BR19" t="str">
        <f>'Fig. 7'!BV19</f>
        <v>Re</v>
      </c>
      <c r="BS19">
        <f>'Fig. 7'!BX19</f>
        <v>-3.3600699999999999</v>
      </c>
      <c r="BT19">
        <f>'Fig. 7'!BY19</f>
        <v>-3.3243227190821099</v>
      </c>
      <c r="BU19">
        <f>'Fig. 7'!BZ19</f>
        <v>0</v>
      </c>
      <c r="BV19">
        <f>'Fig. 7'!CA19</f>
        <v>0</v>
      </c>
      <c r="BW19" t="str">
        <f>'Fig. 7'!CB19</f>
        <v>Re</v>
      </c>
      <c r="BX19">
        <f>'Fig. 7'!CC19</f>
        <v>-2.77799</v>
      </c>
      <c r="BY19">
        <f>'Fig. 7'!CD19</f>
        <v>-2.77581271908211</v>
      </c>
      <c r="BZ19">
        <f>'Fig. 7'!CE19</f>
        <v>0</v>
      </c>
      <c r="CA19">
        <f>'Fig. 7'!CF19</f>
        <v>0</v>
      </c>
      <c r="CB19" t="str">
        <f>'Fig. 7'!CG19</f>
        <v>Ir</v>
      </c>
      <c r="CC19">
        <f>'Fig. 7'!CH19</f>
        <v>-2.9966400000000002</v>
      </c>
      <c r="CD19">
        <f>'Fig. 7'!CI19</f>
        <v>-2.88443517773484</v>
      </c>
      <c r="CE19">
        <f>'Fig. 7'!CJ19</f>
        <v>0</v>
      </c>
      <c r="CF19">
        <f>'Fig. 7'!CK19</f>
        <v>0</v>
      </c>
      <c r="CG19">
        <f>'Fig. 7'!CL19</f>
        <v>0</v>
      </c>
      <c r="CH19" t="str">
        <f>'Fig. 7'!CM19</f>
        <v>Mo(111)</v>
      </c>
      <c r="CI19">
        <f>'Fig. 7'!CN19</f>
        <v>-3.58</v>
      </c>
      <c r="CJ19">
        <f>'Fig. 7'!CO19</f>
        <v>-3.1777369910000002</v>
      </c>
      <c r="CK19">
        <f>'Fig. 7'!CP19</f>
        <v>0</v>
      </c>
      <c r="CL19">
        <f>'Fig. 7'!CQ19</f>
        <v>0</v>
      </c>
      <c r="CM19" t="str">
        <f>'Fig. 7'!CR19</f>
        <v>110 SE</v>
      </c>
      <c r="CN19">
        <f>'Fig. 7'!CS19</f>
        <v>-3.4883040935672498</v>
      </c>
      <c r="CO19">
        <f>'Fig. 7'!CT19</f>
        <v>-3.4883040935672498</v>
      </c>
      <c r="CP19">
        <f>'Fig. 7'!CU19</f>
        <v>0</v>
      </c>
      <c r="CQ19">
        <f>'Fig. 7'!CV19</f>
        <v>0</v>
      </c>
      <c r="CR19" t="str">
        <f>'Fig. 7'!CW19</f>
        <v>110 SE</v>
      </c>
      <c r="CS19">
        <f>'Fig. 7'!CX19</f>
        <v>-1.8216374269005899</v>
      </c>
      <c r="CT19">
        <f>'Fig. 7'!CY19</f>
        <v>-1.8216374269005899</v>
      </c>
      <c r="CU19">
        <f>'Fig. 7'!CZ19</f>
        <v>0</v>
      </c>
      <c r="CV19">
        <f>'Fig. 7'!DA19</f>
        <v>0</v>
      </c>
      <c r="CW19" t="str">
        <f>'Fig. 7'!DB19</f>
        <v>110 SE</v>
      </c>
      <c r="CX19">
        <f>'Fig. 7'!DC19</f>
        <v>-2.4385964912280702</v>
      </c>
      <c r="CY19">
        <f>'Fig. 7'!DD19</f>
        <v>-2.4385964912280702</v>
      </c>
    </row>
    <row r="20" spans="1:103">
      <c r="A20" t="str">
        <f>'Fig. 7'!C20</f>
        <v>Ag(100)</v>
      </c>
      <c r="B20">
        <f>'Fig. 7'!D20</f>
        <v>1.96194</v>
      </c>
      <c r="C20">
        <f>'Fig. 7'!E20</f>
        <v>2.6419967999999998</v>
      </c>
      <c r="D20" t="str">
        <f>'Fig. 7'!H20</f>
        <v>Ag(100)</v>
      </c>
      <c r="E20">
        <f>'Fig. 7'!I20</f>
        <v>0.78805000000000003</v>
      </c>
      <c r="F20">
        <f>'Fig. 7'!J20</f>
        <v>1.1342226</v>
      </c>
      <c r="G20">
        <f>'Fig. 7'!K20</f>
        <v>0</v>
      </c>
      <c r="H20" t="str">
        <f>'Fig. 7'!L20</f>
        <v>TMs</v>
      </c>
      <c r="I20" t="str">
        <f>'Fig. 7'!M20</f>
        <v>Pd(100)</v>
      </c>
      <c r="J20">
        <f>'Fig. 7'!N20</f>
        <v>-1.44364</v>
      </c>
      <c r="K20">
        <f>'Fig. 7'!O20</f>
        <v>-1.754278</v>
      </c>
      <c r="L20">
        <f>'Fig. 7'!P20</f>
        <v>0</v>
      </c>
      <c r="M20" t="str">
        <f>'Fig. 7'!Q20</f>
        <v>TMs</v>
      </c>
      <c r="N20" t="str">
        <f>'Fig. 7'!R20</f>
        <v>Pd(100)</v>
      </c>
      <c r="O20">
        <f>'Fig. 7'!S20</f>
        <v>-2.0459100000000001</v>
      </c>
      <c r="P20">
        <f>'Fig. 7'!T20</f>
        <v>-2.3079890000000001</v>
      </c>
      <c r="Q20">
        <f>'Fig. 7'!U20</f>
        <v>0</v>
      </c>
      <c r="R20" t="str">
        <f>'Fig. 7'!V20</f>
        <v>TMs</v>
      </c>
      <c r="S20" t="str">
        <f>'Fig. 7'!W20</f>
        <v>Ag(100)</v>
      </c>
      <c r="T20">
        <f>'Fig. 7'!X20</f>
        <v>-0.11569</v>
      </c>
      <c r="U20">
        <f>'Fig. 7'!Y20</f>
        <v>0.21134839999999899</v>
      </c>
      <c r="V20">
        <f>'Fig. 7'!Z20</f>
        <v>0</v>
      </c>
      <c r="W20">
        <f>'Fig. 7'!AA20</f>
        <v>0</v>
      </c>
      <c r="X20" t="str">
        <f>'Fig. 7'!AB20</f>
        <v>Pd(100)</v>
      </c>
      <c r="Y20">
        <f>'Fig. 7'!AC20</f>
        <v>-0.67183000000000004</v>
      </c>
      <c r="Z20">
        <f>'Fig. 7'!AD20</f>
        <v>-0.85627815000000096</v>
      </c>
      <c r="AA20">
        <f>'Fig. 7'!AE20</f>
        <v>0</v>
      </c>
      <c r="AB20">
        <f>'Fig. 7'!AF20</f>
        <v>0</v>
      </c>
      <c r="AC20" t="str">
        <f>'Fig. 7'!AG20</f>
        <v>Pd(100)</v>
      </c>
      <c r="AD20">
        <f>'Fig. 7'!AH20</f>
        <v>-1.06294</v>
      </c>
      <c r="AE20">
        <f>'Fig. 7'!AI20</f>
        <v>-1.0189835</v>
      </c>
      <c r="AF20">
        <f>'Fig. 7'!AJ20</f>
        <v>0</v>
      </c>
      <c r="AG20">
        <f>'Fig. 7'!AK20</f>
        <v>0</v>
      </c>
      <c r="AH20" t="str">
        <f>'Fig. 7'!AL20</f>
        <v>Ag(100)</v>
      </c>
      <c r="AI20">
        <f>'Fig. 7'!AM20</f>
        <v>1.53905</v>
      </c>
      <c r="AJ20">
        <f>'Fig. 7'!AN20</f>
        <v>1.6171355700000001</v>
      </c>
      <c r="AK20">
        <f>'Fig. 7'!AO20</f>
        <v>0</v>
      </c>
      <c r="AL20">
        <f>'Fig. 7'!AP20</f>
        <v>0</v>
      </c>
      <c r="AM20" t="str">
        <f>'Fig. 7'!AQ20</f>
        <v>Au(100)</v>
      </c>
      <c r="AN20">
        <f>'Fig. 7'!AR20</f>
        <v>0.20924999999999999</v>
      </c>
      <c r="AO20">
        <f>'Fig. 7'!AS20</f>
        <v>0.22134305000000001</v>
      </c>
      <c r="AV20">
        <f>'Fig. 7'!AZ20</f>
        <v>0</v>
      </c>
      <c r="AW20">
        <f>'Fig. 7'!BA20</f>
        <v>0</v>
      </c>
      <c r="AX20" t="str">
        <f>'Fig. 7'!BB20</f>
        <v>Pt(111)</v>
      </c>
      <c r="AY20">
        <f>'Fig. 7'!BC20</f>
        <v>0.73475000000000001</v>
      </c>
      <c r="AZ20">
        <f>'Fig. 7'!BD20</f>
        <v>0.49277375000000001</v>
      </c>
      <c r="BA20">
        <f>'Fig. 7'!BE20</f>
        <v>0</v>
      </c>
      <c r="BB20">
        <f>'Fig. 7'!BF20</f>
        <v>0</v>
      </c>
      <c r="BC20" t="str">
        <f>'Fig. 7'!BG20</f>
        <v>Ir(111)</v>
      </c>
      <c r="BD20">
        <f>'Fig. 7'!BH20</f>
        <v>-0.41831000000000002</v>
      </c>
      <c r="BE20">
        <f>'Fig. 7'!BI20</f>
        <v>-0.97709100000000004</v>
      </c>
      <c r="BF20">
        <f>'Fig. 7'!BJ20</f>
        <v>0</v>
      </c>
      <c r="BG20">
        <f>'Fig. 7'!BK20</f>
        <v>0</v>
      </c>
      <c r="BH20" t="str">
        <f>'Fig. 7'!BL20</f>
        <v>Pd(211)</v>
      </c>
      <c r="BI20">
        <f>'Fig. 7'!BM20</f>
        <v>0.61175999999999997</v>
      </c>
      <c r="BJ20">
        <f>'Fig. 7'!BN20</f>
        <v>6.6127499999999895E-2</v>
      </c>
      <c r="BK20">
        <f>'Fig. 7'!BO20</f>
        <v>0</v>
      </c>
      <c r="BL20">
        <f>'Fig. 7'!BP20</f>
        <v>0</v>
      </c>
      <c r="BM20" t="str">
        <f>'Fig. 7'!BQ20</f>
        <v>W(111)</v>
      </c>
      <c r="BN20">
        <f>'Fig. 7'!BR20</f>
        <v>-1.7675700000000001</v>
      </c>
      <c r="BO20">
        <f>'Fig. 7'!BS20</f>
        <v>-1.693144</v>
      </c>
      <c r="BP20">
        <f>'Fig. 7'!BT20</f>
        <v>0</v>
      </c>
      <c r="BQ20">
        <f>'Fig. 7'!BU20</f>
        <v>0</v>
      </c>
      <c r="BR20" t="str">
        <f>'Fig. 7'!BV20</f>
        <v>Mn</v>
      </c>
      <c r="BS20">
        <f>'Fig. 7'!BX20</f>
        <v>-3.25373</v>
      </c>
      <c r="BT20">
        <f>'Fig. 7'!BY20</f>
        <v>-3.2065415263187398</v>
      </c>
      <c r="BU20">
        <f>'Fig. 7'!BZ20</f>
        <v>0</v>
      </c>
      <c r="BV20">
        <f>'Fig. 7'!CA20</f>
        <v>0</v>
      </c>
      <c r="BW20" t="str">
        <f>'Fig. 7'!CB20</f>
        <v>Mn</v>
      </c>
      <c r="BX20">
        <f>'Fig. 7'!CC20</f>
        <v>-2.7276099999999999</v>
      </c>
      <c r="BY20">
        <f>'Fig. 7'!CD20</f>
        <v>-2.65803152631874</v>
      </c>
      <c r="BZ20">
        <f>'Fig. 7'!CE20</f>
        <v>0</v>
      </c>
      <c r="CA20">
        <f>'Fig. 7'!CF20</f>
        <v>0</v>
      </c>
      <c r="CB20" t="str">
        <f>'Fig. 7'!CG20</f>
        <v>Co</v>
      </c>
      <c r="CC20">
        <f>'Fig. 7'!CH20</f>
        <v>-2.8624200000000002</v>
      </c>
      <c r="CD20">
        <f>'Fig. 7'!CI20</f>
        <v>-3.0351442861878501</v>
      </c>
      <c r="CE20">
        <f>'Fig. 7'!CJ20</f>
        <v>0</v>
      </c>
      <c r="CF20">
        <f>'Fig. 7'!CK20</f>
        <v>0</v>
      </c>
      <c r="CG20">
        <f>'Fig. 7'!CL20</f>
        <v>0</v>
      </c>
      <c r="CH20" t="str">
        <f>'Fig. 7'!CM20</f>
        <v>Mn(111)</v>
      </c>
      <c r="CI20">
        <f>'Fig. 7'!CN20</f>
        <v>-3.08</v>
      </c>
      <c r="CJ20">
        <f>'Fig. 7'!CO20</f>
        <v>-3.1391563769999999</v>
      </c>
      <c r="CK20">
        <f>'Fig. 7'!CP20</f>
        <v>0</v>
      </c>
      <c r="CL20">
        <f>'Fig. 7'!CQ20</f>
        <v>0</v>
      </c>
      <c r="CM20" t="str">
        <f>'Fig. 7'!CR20</f>
        <v>211 SE</v>
      </c>
      <c r="CN20">
        <f>'Fig. 7'!CS20</f>
        <v>-3.6081871345029199</v>
      </c>
      <c r="CO20">
        <f>'Fig. 7'!CT20</f>
        <v>-3.5325930935672498</v>
      </c>
      <c r="CP20">
        <f>'Fig. 7'!CU20</f>
        <v>0</v>
      </c>
      <c r="CQ20">
        <f>'Fig. 7'!CV20</f>
        <v>0</v>
      </c>
      <c r="CR20" t="str">
        <f>'Fig. 7'!CW20</f>
        <v>211 SE</v>
      </c>
      <c r="CS20">
        <f>'Fig. 7'!CX20</f>
        <v>-1.86549707602339</v>
      </c>
      <c r="CT20">
        <f>'Fig. 7'!CY20</f>
        <v>-1.86592642690059</v>
      </c>
      <c r="CU20">
        <f>'Fig. 7'!CZ20</f>
        <v>0</v>
      </c>
      <c r="CV20">
        <f>'Fig. 7'!DA20</f>
        <v>0</v>
      </c>
      <c r="CW20" t="str">
        <f>'Fig. 7'!DB20</f>
        <v>211 SE</v>
      </c>
      <c r="CX20">
        <f>'Fig. 7'!DC20</f>
        <v>-2.54970760233918</v>
      </c>
      <c r="CY20">
        <f>'Fig. 7'!DD20</f>
        <v>-2.4828854912280698</v>
      </c>
    </row>
    <row r="21" spans="1:103">
      <c r="A21" t="str">
        <f>'Fig. 7'!C21</f>
        <v>Pt(100)</v>
      </c>
      <c r="B21">
        <f>'Fig. 7'!D21</f>
        <v>-1.3183400000000001</v>
      </c>
      <c r="C21">
        <f>'Fig. 7'!E21</f>
        <v>-0.817048</v>
      </c>
      <c r="D21" t="str">
        <f>'Fig. 7'!H21</f>
        <v>Pt(100)</v>
      </c>
      <c r="E21">
        <f>'Fig. 7'!I21</f>
        <v>-1.75447</v>
      </c>
      <c r="F21">
        <f>'Fig. 7'!J21</f>
        <v>-1.4600610000000001</v>
      </c>
      <c r="G21">
        <f>'Fig. 7'!K21</f>
        <v>0</v>
      </c>
      <c r="H21" t="str">
        <f>'Fig. 7'!L21</f>
        <v>TMs</v>
      </c>
      <c r="I21" t="str">
        <f>'Fig. 7'!M21</f>
        <v>Ag(100)</v>
      </c>
      <c r="J21">
        <f>'Fig. 7'!N21</f>
        <v>6.2939999999999996E-2</v>
      </c>
      <c r="K21">
        <f>'Fig. 7'!O21</f>
        <v>-8.8551599999999703E-2</v>
      </c>
      <c r="L21">
        <f>'Fig. 7'!P21</f>
        <v>0</v>
      </c>
      <c r="M21" t="str">
        <f>'Fig. 7'!Q21</f>
        <v>TMs</v>
      </c>
      <c r="N21" t="str">
        <f>'Fig. 7'!R21</f>
        <v>Ag(100)</v>
      </c>
      <c r="O21">
        <f>'Fig. 7'!S21</f>
        <v>-1.4265300000000001</v>
      </c>
      <c r="P21">
        <f>'Fig. 7'!T21</f>
        <v>-1.4751258</v>
      </c>
      <c r="Q21">
        <f>'Fig. 7'!U21</f>
        <v>0</v>
      </c>
      <c r="R21" t="str">
        <f>'Fig. 7'!V21</f>
        <v>TMs</v>
      </c>
      <c r="S21" t="str">
        <f>'Fig. 7'!W21</f>
        <v>Pt(100)</v>
      </c>
      <c r="T21">
        <f>'Fig. 7'!X21</f>
        <v>-1.8103</v>
      </c>
      <c r="U21">
        <f>'Fig. 7'!Y21</f>
        <v>-1.5181739999999999</v>
      </c>
      <c r="V21">
        <f>'Fig. 7'!Z21</f>
        <v>0</v>
      </c>
      <c r="W21">
        <f>'Fig. 7'!AA21</f>
        <v>0</v>
      </c>
      <c r="X21" t="str">
        <f>'Fig. 7'!AB21</f>
        <v>Ag(100)</v>
      </c>
      <c r="Y21">
        <f>'Fig. 7'!AC21</f>
        <v>-1.268E-2</v>
      </c>
      <c r="Z21">
        <f>'Fig. 7'!AD21</f>
        <v>0.26808716999999999</v>
      </c>
      <c r="AA21">
        <f>'Fig. 7'!AE21</f>
        <v>0</v>
      </c>
      <c r="AB21">
        <f>'Fig. 7'!AF21</f>
        <v>0</v>
      </c>
      <c r="AC21" t="str">
        <f>'Fig. 7'!AG21</f>
        <v>Ag(100)</v>
      </c>
      <c r="AD21">
        <f>'Fig. 7'!AH21</f>
        <v>0.26865</v>
      </c>
      <c r="AE21">
        <f>'Fig. 7'!AI21</f>
        <v>0.2303113</v>
      </c>
      <c r="AF21">
        <f>'Fig. 7'!AJ21</f>
        <v>0</v>
      </c>
      <c r="AG21">
        <f>'Fig. 7'!AK21</f>
        <v>0</v>
      </c>
      <c r="AH21" t="str">
        <f>'Fig. 7'!AL21</f>
        <v>Pt(100)</v>
      </c>
      <c r="AI21">
        <f>'Fig. 7'!AM21</f>
        <v>-1.2991999999999999</v>
      </c>
      <c r="AJ21">
        <f>'Fig. 7'!AN21</f>
        <v>-1.2798144499999999</v>
      </c>
      <c r="AK21" t="str">
        <f>'Fig. 7'!AO21</f>
        <v>Nat. Commun. 8, 15438 (2017)</v>
      </c>
      <c r="AL21" t="str">
        <f>'Fig. 7'!AP21</f>
        <v>TMs</v>
      </c>
      <c r="AM21" t="str">
        <f>'Fig. 7'!AQ21</f>
        <v>Ag(111)</v>
      </c>
      <c r="AN21">
        <f>'Fig. 7'!AR21</f>
        <v>0.98</v>
      </c>
      <c r="AO21">
        <f>'Fig. 7'!AS21</f>
        <v>0.80129237000000098</v>
      </c>
      <c r="AV21">
        <f>'Fig. 7'!AZ21</f>
        <v>0</v>
      </c>
      <c r="AW21">
        <f>'Fig. 7'!BA21</f>
        <v>0</v>
      </c>
      <c r="AX21" t="str">
        <f>'Fig. 7'!BB21</f>
        <v>Au(111)</v>
      </c>
      <c r="AY21">
        <f>'Fig. 7'!BC21</f>
        <v>2.7870900000000001</v>
      </c>
      <c r="AZ21">
        <f>'Fig. 7'!BD21</f>
        <v>2.8974612500000001</v>
      </c>
      <c r="BA21">
        <f>'Fig. 7'!BE21</f>
        <v>0</v>
      </c>
      <c r="BB21">
        <f>'Fig. 7'!BF21</f>
        <v>0</v>
      </c>
      <c r="BC21" t="str">
        <f>'Fig. 7'!BG21</f>
        <v>Pt(111)</v>
      </c>
      <c r="BD21">
        <f>'Fig. 7'!BH21</f>
        <v>-6.4860000000000001E-2</v>
      </c>
      <c r="BE21">
        <f>'Fig. 7'!BI21</f>
        <v>-0.6250175</v>
      </c>
      <c r="BF21">
        <f>'Fig. 7'!BJ21</f>
        <v>0</v>
      </c>
      <c r="BG21">
        <f>'Fig. 7'!BK21</f>
        <v>0</v>
      </c>
      <c r="BH21" t="str">
        <f>'Fig. 7'!BL21</f>
        <v>Ag(211)</v>
      </c>
      <c r="BI21">
        <f>'Fig. 7'!BM21</f>
        <v>1.68235</v>
      </c>
      <c r="BJ21">
        <f>'Fig. 7'!BN21</f>
        <v>2.1482855000000001</v>
      </c>
      <c r="BK21">
        <f>'Fig. 7'!BO21</f>
        <v>0</v>
      </c>
      <c r="BL21">
        <f>'Fig. 7'!BP21</f>
        <v>0</v>
      </c>
      <c r="BM21" t="str">
        <f>'Fig. 7'!BQ21</f>
        <v>Re(111)</v>
      </c>
      <c r="BN21">
        <f>'Fig. 7'!BR21</f>
        <v>-1.2756799999999999</v>
      </c>
      <c r="BO21">
        <f>'Fig. 7'!BS21</f>
        <v>-1.4297632499999999</v>
      </c>
      <c r="BP21">
        <f>'Fig. 7'!BT21</f>
        <v>0</v>
      </c>
      <c r="BQ21">
        <f>'Fig. 7'!BU21</f>
        <v>0</v>
      </c>
      <c r="BR21" t="str">
        <f>'Fig. 7'!BV21</f>
        <v>Ru</v>
      </c>
      <c r="BS21">
        <f>'Fig. 7'!BX21</f>
        <v>-3.34328</v>
      </c>
      <c r="BT21">
        <f>'Fig. 7'!BY21</f>
        <v>-3.2555080796748301</v>
      </c>
      <c r="BU21">
        <f>'Fig. 7'!BZ21</f>
        <v>0</v>
      </c>
      <c r="BV21">
        <f>'Fig. 7'!CA21</f>
        <v>0</v>
      </c>
      <c r="BW21" t="str">
        <f>'Fig. 7'!CB21</f>
        <v>Ru</v>
      </c>
      <c r="BX21">
        <f>'Fig. 7'!CC21</f>
        <v>-2.8115700000000001</v>
      </c>
      <c r="BY21">
        <f>'Fig. 7'!CD21</f>
        <v>-2.7069980796748299</v>
      </c>
      <c r="BZ21">
        <f>'Fig. 7'!CE21</f>
        <v>0</v>
      </c>
      <c r="CA21">
        <f>'Fig. 7'!CF21</f>
        <v>0</v>
      </c>
      <c r="CB21" t="str">
        <f>'Fig. 7'!CG21</f>
        <v>Rh</v>
      </c>
      <c r="CC21">
        <f>'Fig. 7'!CH21</f>
        <v>-2.6442999999999999</v>
      </c>
      <c r="CD21">
        <f>'Fig. 7'!CI21</f>
        <v>-2.8511684398180099</v>
      </c>
      <c r="CE21">
        <f>'Fig. 7'!CJ21</f>
        <v>0</v>
      </c>
      <c r="CF21">
        <f>'Fig. 7'!CK21</f>
        <v>0</v>
      </c>
      <c r="CG21">
        <f>'Fig. 7'!CL21</f>
        <v>0</v>
      </c>
      <c r="CH21" t="str">
        <f>'Fig. 7'!CM21</f>
        <v>Fe(111)</v>
      </c>
      <c r="CI21">
        <f>'Fig. 7'!CN21</f>
        <v>-2.41</v>
      </c>
      <c r="CJ21">
        <f>'Fig. 7'!CO21</f>
        <v>-2.9150590510000001</v>
      </c>
      <c r="CK21">
        <f>'Fig. 7'!CP21</f>
        <v>0</v>
      </c>
      <c r="CL21">
        <f>'Fig. 7'!CQ21</f>
        <v>0</v>
      </c>
      <c r="CM21" t="str">
        <f>'Fig. 7'!CR21</f>
        <v>4AD@100</v>
      </c>
      <c r="CN21">
        <f>'Fig. 7'!CS21</f>
        <v>-3.5420289855072502</v>
      </c>
      <c r="CO21">
        <f>'Fig. 7'!CT21</f>
        <v>-3.6766320935672501</v>
      </c>
      <c r="CP21">
        <f>'Fig. 7'!CU21</f>
        <v>0</v>
      </c>
      <c r="CQ21">
        <f>'Fig. 7'!CV21</f>
        <v>0</v>
      </c>
      <c r="CR21" t="str">
        <f>'Fig. 7'!CW21</f>
        <v>4AD@100</v>
      </c>
      <c r="CS21">
        <f>'Fig. 7'!CX21</f>
        <v>-1.7623188405797101</v>
      </c>
      <c r="CT21">
        <f>'Fig. 7'!CY21</f>
        <v>-2.0099654269005902</v>
      </c>
      <c r="CU21">
        <f>'Fig. 7'!CZ21</f>
        <v>0</v>
      </c>
      <c r="CV21">
        <f>'Fig. 7'!DA21</f>
        <v>0</v>
      </c>
      <c r="CW21" t="str">
        <f>'Fig. 7'!DB21</f>
        <v>4AD@100</v>
      </c>
      <c r="CX21">
        <f>'Fig. 7'!DC21</f>
        <v>-2.47246376811594</v>
      </c>
      <c r="CY21">
        <f>'Fig. 7'!DD21</f>
        <v>-2.62692449122807</v>
      </c>
    </row>
    <row r="22" spans="1:103">
      <c r="A22" t="str">
        <f>'Fig. 7'!C22</f>
        <v>Au(100)</v>
      </c>
      <c r="B22">
        <f>'Fig. 7'!D22</f>
        <v>1.6609</v>
      </c>
      <c r="C22">
        <f>'Fig. 7'!E22</f>
        <v>1.747952</v>
      </c>
      <c r="D22" t="str">
        <f>'Fig. 7'!H22</f>
        <v>Au(100)</v>
      </c>
      <c r="E22">
        <f>'Fig. 7'!I22</f>
        <v>0.47928999999999999</v>
      </c>
      <c r="F22">
        <f>'Fig. 7'!J22</f>
        <v>0.46368900000000002</v>
      </c>
      <c r="G22">
        <f>'Fig. 7'!K22</f>
        <v>0</v>
      </c>
      <c r="H22" t="str">
        <f>'Fig. 7'!L22</f>
        <v>TMs</v>
      </c>
      <c r="I22" t="str">
        <f>'Fig. 7'!M22</f>
        <v>Pt(100)</v>
      </c>
      <c r="J22">
        <f>'Fig. 7'!N22</f>
        <v>-2.04718</v>
      </c>
      <c r="K22">
        <f>'Fig. 7'!O22</f>
        <v>-1.818074</v>
      </c>
      <c r="L22">
        <f>'Fig. 7'!P22</f>
        <v>0</v>
      </c>
      <c r="M22" t="str">
        <f>'Fig. 7'!Q22</f>
        <v>TMs</v>
      </c>
      <c r="N22" t="str">
        <f>'Fig. 7'!R22</f>
        <v>Pt(100)</v>
      </c>
      <c r="O22">
        <f>'Fig. 7'!S22</f>
        <v>-2.3919299999999999</v>
      </c>
      <c r="P22">
        <f>'Fig. 7'!T22</f>
        <v>-2.3398870000000001</v>
      </c>
      <c r="Q22">
        <f>'Fig. 7'!U22</f>
        <v>0</v>
      </c>
      <c r="R22" t="str">
        <f>'Fig. 7'!V22</f>
        <v>TMs</v>
      </c>
      <c r="S22" t="str">
        <f>'Fig. 7'!W22</f>
        <v>Au(100)</v>
      </c>
      <c r="T22">
        <f>'Fig. 7'!X22</f>
        <v>-0.31352000000000002</v>
      </c>
      <c r="U22">
        <f>'Fig. 7'!Y22</f>
        <v>-0.23567399999999999</v>
      </c>
      <c r="V22">
        <f>'Fig. 7'!Z22</f>
        <v>0</v>
      </c>
      <c r="W22">
        <f>'Fig. 7'!AA22</f>
        <v>0</v>
      </c>
      <c r="X22" t="str">
        <f>'Fig. 7'!AB22</f>
        <v>Pt(100)</v>
      </c>
      <c r="Y22">
        <f>'Fig. 7'!AC22</f>
        <v>-0.96196999999999999</v>
      </c>
      <c r="Z22">
        <f>'Fig. 7'!AD22</f>
        <v>-0.89934044999999996</v>
      </c>
      <c r="AA22">
        <f>'Fig. 7'!AE22</f>
        <v>0</v>
      </c>
      <c r="AB22">
        <f>'Fig. 7'!AF22</f>
        <v>0</v>
      </c>
      <c r="AC22" t="str">
        <f>'Fig. 7'!AG22</f>
        <v>Pt(100)</v>
      </c>
      <c r="AD22">
        <f>'Fig. 7'!AH22</f>
        <v>-1.1660200000000001</v>
      </c>
      <c r="AE22">
        <f>'Fig. 7'!AI22</f>
        <v>-1.0668305</v>
      </c>
      <c r="AF22">
        <f>'Fig. 7'!AJ22</f>
        <v>0</v>
      </c>
      <c r="AG22">
        <f>'Fig. 7'!AK22</f>
        <v>0</v>
      </c>
      <c r="AH22" t="str">
        <f>'Fig. 7'!AL22</f>
        <v>Au(100)</v>
      </c>
      <c r="AI22">
        <f>'Fig. 7'!AM22</f>
        <v>0.87114000000000003</v>
      </c>
      <c r="AJ22">
        <f>'Fig. 7'!AN22</f>
        <v>0.86837305000000098</v>
      </c>
      <c r="AK22">
        <f>'Fig. 7'!AO22</f>
        <v>0</v>
      </c>
      <c r="AL22">
        <f>'Fig. 7'!AP22</f>
        <v>0</v>
      </c>
      <c r="AM22" t="str">
        <f>'Fig. 7'!AQ22</f>
        <v>Au(111)</v>
      </c>
      <c r="AN22">
        <f>'Fig. 7'!AR22</f>
        <v>0.53</v>
      </c>
      <c r="AO22">
        <f>'Fig. 7'!AS22</f>
        <v>0.27604105000000001</v>
      </c>
      <c r="AV22">
        <f>'Fig. 7'!AZ22</f>
        <v>0</v>
      </c>
      <c r="AW22">
        <f>'Fig. 7'!BA22</f>
        <v>0</v>
      </c>
      <c r="AX22" t="str">
        <f>'Fig. 7'!BB22</f>
        <v>Co(211)</v>
      </c>
      <c r="AY22">
        <f>'Fig. 7'!BC22</f>
        <v>0.34911999999999999</v>
      </c>
      <c r="AZ22">
        <f>'Fig. 7'!BD22</f>
        <v>0.33468324999999999</v>
      </c>
      <c r="BA22">
        <f>'Fig. 7'!BE22</f>
        <v>0</v>
      </c>
      <c r="BB22">
        <f>'Fig. 7'!BF22</f>
        <v>0</v>
      </c>
      <c r="BC22" t="str">
        <f>'Fig. 7'!BG22</f>
        <v>Au(111)</v>
      </c>
      <c r="BD22">
        <f>'Fig. 7'!BH22</f>
        <v>1.4108099999999999</v>
      </c>
      <c r="BE22">
        <f>'Fig. 7'!BI22</f>
        <v>0.97810750000000002</v>
      </c>
      <c r="BF22">
        <f>'Fig. 7'!BJ22</f>
        <v>0</v>
      </c>
      <c r="BG22">
        <f>'Fig. 7'!BK22</f>
        <v>0</v>
      </c>
      <c r="BH22" t="str">
        <f>'Fig. 7'!BL22</f>
        <v>Re(211)</v>
      </c>
      <c r="BI22">
        <f>'Fig. 7'!BM22</f>
        <v>-1.3647100000000001</v>
      </c>
      <c r="BJ22">
        <f>'Fig. 7'!BN22</f>
        <v>-0.91712649999999996</v>
      </c>
      <c r="BK22">
        <f>'Fig. 7'!BO22</f>
        <v>0</v>
      </c>
      <c r="BL22">
        <f>'Fig. 7'!BP22</f>
        <v>0</v>
      </c>
      <c r="BM22" t="str">
        <f>'Fig. 7'!BQ22</f>
        <v>Ir(111)</v>
      </c>
      <c r="BN22">
        <f>'Fig. 7'!BR22</f>
        <v>-0.74505999999999994</v>
      </c>
      <c r="BO22">
        <f>'Fig. 7'!BS22</f>
        <v>-1.1540455000000001</v>
      </c>
      <c r="BP22">
        <f>'Fig. 7'!BT22</f>
        <v>0</v>
      </c>
      <c r="BQ22">
        <f>'Fig. 7'!BU22</f>
        <v>0</v>
      </c>
      <c r="BR22" t="str">
        <f>'Fig. 7'!BV22</f>
        <v>Os</v>
      </c>
      <c r="BS22">
        <f>'Fig. 7'!BX22</f>
        <v>-3.25373</v>
      </c>
      <c r="BT22">
        <f>'Fig. 7'!BY22</f>
        <v>-3.2555080796748301</v>
      </c>
      <c r="BU22">
        <f>'Fig. 7'!BZ22</f>
        <v>0</v>
      </c>
      <c r="BV22">
        <f>'Fig. 7'!CA22</f>
        <v>0</v>
      </c>
      <c r="BW22" t="str">
        <f>'Fig. 7'!CB22</f>
        <v>Os</v>
      </c>
      <c r="BX22">
        <f>'Fig. 7'!CC22</f>
        <v>-2.6940300000000001</v>
      </c>
      <c r="BY22">
        <f>'Fig. 7'!CD22</f>
        <v>-2.7069980796748299</v>
      </c>
      <c r="BZ22">
        <f>'Fig. 7'!CE22</f>
        <v>0</v>
      </c>
      <c r="CA22">
        <f>'Fig. 7'!CF22</f>
        <v>0</v>
      </c>
      <c r="CB22" t="str">
        <f>'Fig. 7'!CG22</f>
        <v>Pt</v>
      </c>
      <c r="CC22">
        <f>'Fig. 7'!CH22</f>
        <v>-3.0301999999999998</v>
      </c>
      <c r="CD22">
        <f>'Fig. 7'!CI22</f>
        <v>-3.05268030376679</v>
      </c>
      <c r="CE22">
        <f>'Fig. 7'!CJ22</f>
        <v>0</v>
      </c>
      <c r="CF22">
        <f>'Fig. 7'!CK22</f>
        <v>0</v>
      </c>
      <c r="CG22">
        <f>'Fig. 7'!CL22</f>
        <v>0</v>
      </c>
      <c r="CH22" t="str">
        <f>'Fig. 7'!CM22</f>
        <v>Co(111)</v>
      </c>
      <c r="CI22">
        <f>'Fig. 7'!CN22</f>
        <v>-2.21</v>
      </c>
      <c r="CJ22">
        <f>'Fig. 7'!CO22</f>
        <v>-2.37395997</v>
      </c>
      <c r="CK22">
        <f>'Fig. 7'!CP22</f>
        <v>0</v>
      </c>
      <c r="CL22">
        <f>'Fig. 7'!CQ22</f>
        <v>0</v>
      </c>
      <c r="CM22" t="str">
        <f>'Fig. 7'!CR22</f>
        <v>211 KSE (CN=6)</v>
      </c>
      <c r="CN22">
        <f>'Fig. 7'!CS22</f>
        <v>-3.5014492753623201</v>
      </c>
      <c r="CO22">
        <f>'Fig. 7'!CT22</f>
        <v>-3.6433820935672498</v>
      </c>
      <c r="CP22">
        <f>'Fig. 7'!CU22</f>
        <v>0</v>
      </c>
      <c r="CQ22">
        <f>'Fig. 7'!CV22</f>
        <v>0</v>
      </c>
      <c r="CR22" t="str">
        <f>'Fig. 7'!CW22</f>
        <v>211 KSE (CN=6)</v>
      </c>
      <c r="CS22">
        <f>'Fig. 7'!CX22</f>
        <v>-1.73913043478261</v>
      </c>
      <c r="CT22">
        <f>'Fig. 7'!CY22</f>
        <v>-1.97671542690059</v>
      </c>
      <c r="CU22">
        <f>'Fig. 7'!CZ22</f>
        <v>0</v>
      </c>
      <c r="CV22">
        <f>'Fig. 7'!DA22</f>
        <v>0</v>
      </c>
      <c r="CW22" t="str">
        <f>'Fig. 7'!DB22</f>
        <v>211 KSE (CN=6)</v>
      </c>
      <c r="CX22">
        <f>'Fig. 7'!DC22</f>
        <v>-2.5942028985507202</v>
      </c>
      <c r="CY22">
        <f>'Fig. 7'!DD22</f>
        <v>-2.5936744912280698</v>
      </c>
    </row>
    <row r="23" spans="1:103">
      <c r="A23" t="str">
        <f>'Fig. 7'!C23</f>
        <v>Co(111)</v>
      </c>
      <c r="B23">
        <f>'Fig. 7'!D23</f>
        <v>-0.91252829999999996</v>
      </c>
      <c r="C23">
        <f>'Fig. 7'!E23</f>
        <v>-1.1362914893617</v>
      </c>
      <c r="D23" t="str">
        <f>'Fig. 7'!H23</f>
        <v>Co(111)</v>
      </c>
      <c r="E23">
        <f>'Fig. 7'!I23</f>
        <v>-1.6365083</v>
      </c>
      <c r="F23">
        <f>'Fig. 7'!J23</f>
        <v>-1.74209361702128</v>
      </c>
      <c r="G23">
        <f>'Fig. 7'!K23</f>
        <v>0</v>
      </c>
      <c r="H23" t="str">
        <f>'Fig. 7'!L23</f>
        <v>TMs</v>
      </c>
      <c r="I23" t="str">
        <f>'Fig. 7'!M23</f>
        <v>Au(100)</v>
      </c>
      <c r="J23">
        <f>'Fig. 7'!N23</f>
        <v>-0.61346999999999996</v>
      </c>
      <c r="K23">
        <f>'Fig. 7'!O23</f>
        <v>-0.53557399999999999</v>
      </c>
      <c r="L23">
        <f>'Fig. 7'!P23</f>
        <v>0</v>
      </c>
      <c r="M23" t="str">
        <f>'Fig. 7'!Q23</f>
        <v>TMs</v>
      </c>
      <c r="N23" t="str">
        <f>'Fig. 7'!R23</f>
        <v>Au(100)</v>
      </c>
      <c r="O23">
        <f>'Fig. 7'!S23</f>
        <v>-1.71719</v>
      </c>
      <c r="P23">
        <f>'Fig. 7'!T23</f>
        <v>-1.698637</v>
      </c>
      <c r="Q23" t="str">
        <f>'Fig. 7'!U23</f>
        <v>PBE+TSsurf</v>
      </c>
      <c r="R23" t="str">
        <f>'Fig. 7'!V23</f>
        <v>TMs (top)</v>
      </c>
      <c r="S23" t="str">
        <f>'Fig. 7'!W23</f>
        <v>Mn(110)</v>
      </c>
      <c r="T23">
        <f>'Fig. 7'!X23</f>
        <v>-2.14</v>
      </c>
      <c r="U23">
        <f>'Fig. 7'!Y23</f>
        <v>-2.1623700000000001</v>
      </c>
      <c r="V23">
        <f>'Fig. 7'!Z23</f>
        <v>0</v>
      </c>
      <c r="W23">
        <f>'Fig. 7'!AA23</f>
        <v>0</v>
      </c>
      <c r="X23" t="str">
        <f>'Fig. 7'!AB23</f>
        <v>Au(100)</v>
      </c>
      <c r="Y23">
        <f>'Fig. 7'!AC23</f>
        <v>-4.9299999999999997E-2</v>
      </c>
      <c r="Z23">
        <f>'Fig. 7'!AD23</f>
        <v>-3.3652950000000501E-2</v>
      </c>
      <c r="AA23">
        <f>'Fig. 7'!AE23</f>
        <v>0</v>
      </c>
      <c r="AB23">
        <f>'Fig. 7'!AF23</f>
        <v>0</v>
      </c>
      <c r="AC23" t="str">
        <f>'Fig. 7'!AG23</f>
        <v>Au(100)</v>
      </c>
      <c r="AD23">
        <f>'Fig. 7'!AH23</f>
        <v>-0.11917</v>
      </c>
      <c r="AE23">
        <f>'Fig. 7'!AI23</f>
        <v>-0.10495549999999999</v>
      </c>
      <c r="AF23" t="str">
        <f>'Fig. 7'!AJ23</f>
        <v>Nat. Commun. 8, 15438 (2017)</v>
      </c>
      <c r="AG23" t="str">
        <f>'Fig. 7'!AK23</f>
        <v>TMs</v>
      </c>
      <c r="AH23" t="str">
        <f>'Fig. 7'!AL23</f>
        <v>Ag(111)</v>
      </c>
      <c r="AI23">
        <f>'Fig. 7'!AM23</f>
        <v>1.87</v>
      </c>
      <c r="AJ23">
        <f>'Fig. 7'!AN23</f>
        <v>1.7458465700000001</v>
      </c>
      <c r="AK23">
        <f>'Fig. 7'!AO23</f>
        <v>0</v>
      </c>
      <c r="AL23">
        <f>'Fig. 7'!AP23</f>
        <v>0</v>
      </c>
      <c r="AM23" t="str">
        <f>'Fig. 7'!AQ23</f>
        <v>Cu(111)</v>
      </c>
      <c r="AN23">
        <f>'Fig. 7'!AR23</f>
        <v>0.34</v>
      </c>
      <c r="AO23">
        <f>'Fig. 7'!AS23</f>
        <v>-0.29914213000000001</v>
      </c>
      <c r="AV23">
        <f>'Fig. 7'!AZ23</f>
        <v>0</v>
      </c>
      <c r="AW23">
        <f>'Fig. 7'!BA23</f>
        <v>0</v>
      </c>
      <c r="AX23" t="str">
        <f>'Fig. 7'!BB23</f>
        <v>Cu(211)</v>
      </c>
      <c r="AY23">
        <f>'Fig. 7'!BC23</f>
        <v>2.21306</v>
      </c>
      <c r="AZ23">
        <f>'Fig. 7'!BD23</f>
        <v>1.8796157499999999</v>
      </c>
      <c r="BA23">
        <f>'Fig. 7'!BE23</f>
        <v>0</v>
      </c>
      <c r="BB23">
        <f>'Fig. 7'!BF23</f>
        <v>0</v>
      </c>
      <c r="BC23" t="str">
        <f>'Fig. 7'!BG23</f>
        <v>Sc(211)</v>
      </c>
      <c r="BD23">
        <f>'Fig. 7'!BH23</f>
        <v>-2.7891900000000001</v>
      </c>
      <c r="BE23">
        <f>'Fig. 7'!BI23</f>
        <v>-2.6871174999999998</v>
      </c>
      <c r="BF23">
        <f>'Fig. 7'!BJ23</f>
        <v>0</v>
      </c>
      <c r="BG23">
        <f>'Fig. 7'!BK23</f>
        <v>0</v>
      </c>
      <c r="BH23" t="str">
        <f>'Fig. 7'!BL23</f>
        <v>Pt(211)</v>
      </c>
      <c r="BI23">
        <f>'Fig. 7'!BM23</f>
        <v>1.4710000000000001E-2</v>
      </c>
      <c r="BJ23">
        <f>'Fig. 7'!BN23</f>
        <v>-1.36175000000001E-2</v>
      </c>
      <c r="BK23">
        <f>'Fig. 7'!BO23</f>
        <v>0</v>
      </c>
      <c r="BL23">
        <f>'Fig. 7'!BP23</f>
        <v>0</v>
      </c>
      <c r="BM23" t="str">
        <f>'Fig. 7'!BQ23</f>
        <v>Pt(111)</v>
      </c>
      <c r="BN23">
        <f>'Fig. 7'!BR23</f>
        <v>-0.42431999999999997</v>
      </c>
      <c r="BO23">
        <f>'Fig. 7'!BS23</f>
        <v>-0.97800874999999998</v>
      </c>
      <c r="BP23">
        <f>'Fig. 7'!BT23</f>
        <v>0</v>
      </c>
      <c r="BQ23">
        <f>'Fig. 7'!BU23</f>
        <v>0</v>
      </c>
      <c r="BR23" t="str">
        <f>'Fig. 7'!BV23</f>
        <v>Fe</v>
      </c>
      <c r="BS23">
        <f>'Fig. 7'!BX23</f>
        <v>-3.16418</v>
      </c>
      <c r="BT23">
        <f>'Fig. 7'!BY23</f>
        <v>-3.1453880196205701</v>
      </c>
      <c r="BU23">
        <f>'Fig. 7'!BZ23</f>
        <v>0</v>
      </c>
      <c r="BV23">
        <f>'Fig. 7'!CA23</f>
        <v>0</v>
      </c>
      <c r="BW23" t="str">
        <f>'Fig. 7'!CB23</f>
        <v>Fe</v>
      </c>
      <c r="BX23">
        <f>'Fig. 7'!CC23</f>
        <v>-2.6436600000000001</v>
      </c>
      <c r="BY23">
        <f>'Fig. 7'!CD23</f>
        <v>-2.5968780196205699</v>
      </c>
      <c r="BZ23">
        <f>'Fig. 7'!CE23</f>
        <v>0</v>
      </c>
      <c r="CA23">
        <f>'Fig. 7'!CF23</f>
        <v>0</v>
      </c>
      <c r="CB23" t="str">
        <f>'Fig. 7'!CG23</f>
        <v>Pd</v>
      </c>
      <c r="CC23">
        <f>'Fig. 7'!CH23</f>
        <v>-2.9966400000000002</v>
      </c>
      <c r="CD23">
        <f>'Fig. 7'!CI23</f>
        <v>-3.0881179371659302</v>
      </c>
      <c r="CE23">
        <f>'Fig. 7'!CJ23</f>
        <v>0</v>
      </c>
      <c r="CF23">
        <f>'Fig. 7'!CK23</f>
        <v>0</v>
      </c>
      <c r="CG23">
        <f>'Fig. 7'!CL23</f>
        <v>0</v>
      </c>
      <c r="CH23" t="str">
        <f>'Fig. 7'!CM23</f>
        <v>Ni(111)</v>
      </c>
      <c r="CI23">
        <f>'Fig. 7'!CN23</f>
        <v>-1.85</v>
      </c>
      <c r="CJ23">
        <f>'Fig. 7'!CO23</f>
        <v>-1.7555902729999999</v>
      </c>
      <c r="CK23">
        <f>'Fig. 7'!CP23</f>
        <v>0</v>
      </c>
      <c r="CL23">
        <f>'Fig. 7'!CQ23</f>
        <v>0</v>
      </c>
      <c r="CM23" t="str">
        <f>'Fig. 7'!CR23</f>
        <v>3AD@111</v>
      </c>
      <c r="CN23">
        <f>'Fig. 7'!CS23</f>
        <v>-3.6898550724637702</v>
      </c>
      <c r="CO23">
        <f>'Fig. 7'!CT23</f>
        <v>-3.7985930935672498</v>
      </c>
      <c r="CP23">
        <f>'Fig. 7'!CU23</f>
        <v>0</v>
      </c>
      <c r="CQ23">
        <f>'Fig. 7'!CV23</f>
        <v>0</v>
      </c>
      <c r="CR23" t="str">
        <f>'Fig. 7'!CW23</f>
        <v>3AD@111</v>
      </c>
      <c r="CS23">
        <f>'Fig. 7'!CX23</f>
        <v>-2.0695652173912999</v>
      </c>
      <c r="CT23">
        <f>'Fig. 7'!CY23</f>
        <v>-2.13192642690059</v>
      </c>
      <c r="CU23">
        <f>'Fig. 7'!CZ23</f>
        <v>0</v>
      </c>
      <c r="CV23">
        <f>'Fig. 7'!DA23</f>
        <v>0</v>
      </c>
      <c r="CW23" t="str">
        <f>'Fig. 7'!DB23</f>
        <v>3AD@111</v>
      </c>
      <c r="CX23">
        <f>'Fig. 7'!DC23</f>
        <v>-2.73623188405797</v>
      </c>
      <c r="CY23">
        <f>'Fig. 7'!DD23</f>
        <v>-2.7488854912280698</v>
      </c>
    </row>
    <row r="24" spans="1:103">
      <c r="A24" t="str">
        <f>'Fig. 7'!C24</f>
        <v>Ni(111)</v>
      </c>
      <c r="B24">
        <f>'Fig. 7'!D24</f>
        <v>-0.85420160000000001</v>
      </c>
      <c r="C24">
        <f>'Fig. 7'!E24</f>
        <v>-0.39461832460732799</v>
      </c>
      <c r="D24" t="str">
        <f>'Fig. 7'!H24</f>
        <v>Ni(111)</v>
      </c>
      <c r="E24">
        <f>'Fig. 7'!I24</f>
        <v>-1.6131256</v>
      </c>
      <c r="F24">
        <f>'Fig. 7'!J24</f>
        <v>-1.1858387434555</v>
      </c>
      <c r="G24" t="str">
        <f>'Fig. 7'!K24</f>
        <v>Phys. Rev. Lett. 99, 016105 (2007).</v>
      </c>
      <c r="H24" t="str">
        <f>'Fig. 7'!L24</f>
        <v>TMs</v>
      </c>
      <c r="I24" t="str">
        <f>'Fig. 7'!M24</f>
        <v>Ni(111)</v>
      </c>
      <c r="J24">
        <f>'Fig. 7'!N24</f>
        <v>-1.3376368000000001</v>
      </c>
      <c r="K24">
        <f>'Fig. 7'!O24</f>
        <v>-1.38835916230366</v>
      </c>
      <c r="L24" t="str">
        <f>'Fig. 7'!P24</f>
        <v>Phys. Rev. Lett. 99, 016105 (2007).</v>
      </c>
      <c r="M24" t="str">
        <f>'Fig. 7'!Q24</f>
        <v>TMs</v>
      </c>
      <c r="N24" t="str">
        <f>'Fig. 7'!R24</f>
        <v>Ni(111)</v>
      </c>
      <c r="O24">
        <f>'Fig. 7'!S24</f>
        <v>-1.9234093999999999</v>
      </c>
      <c r="P24">
        <f>'Fig. 7'!T24</f>
        <v>-1.9478795811518299</v>
      </c>
      <c r="Q24">
        <f>'Fig. 7'!U24</f>
        <v>0</v>
      </c>
      <c r="R24" t="str">
        <f>'Fig. 7'!V24</f>
        <v>TMs (top)</v>
      </c>
      <c r="S24" t="str">
        <f>'Fig. 7'!W24</f>
        <v>Co(0001)</v>
      </c>
      <c r="T24">
        <f>'Fig. 7'!X24</f>
        <v>-1.99</v>
      </c>
      <c r="U24">
        <f>'Fig. 7'!Y24</f>
        <v>-1.7034815999999999</v>
      </c>
      <c r="V24" t="str">
        <f>'Fig. 7'!Z24</f>
        <v>PBE+TSsurf</v>
      </c>
      <c r="W24" t="str">
        <f>'Fig. 7'!AA24</f>
        <v>TMs (top)</v>
      </c>
      <c r="X24" t="str">
        <f>'Fig. 7'!AB24</f>
        <v>Mn(110)</v>
      </c>
      <c r="Y24">
        <f>'Fig. 7'!AC24</f>
        <v>-2.91</v>
      </c>
      <c r="Z24">
        <f>'Fig. 7'!AD24</f>
        <v>-3.3063497499999999</v>
      </c>
      <c r="AA24" t="str">
        <f>'Fig. 7'!AE24</f>
        <v>Nat. Commun. 8, 15438 (2017)</v>
      </c>
      <c r="AB24" t="str">
        <f>'Fig. 7'!AF24</f>
        <v>TMs</v>
      </c>
      <c r="AC24" t="str">
        <f>'Fig. 7'!AG24</f>
        <v>Ag(111)</v>
      </c>
      <c r="AD24">
        <f>'Fig. 7'!AH24</f>
        <v>0.21</v>
      </c>
      <c r="AE24">
        <f>'Fig. 7'!AI24</f>
        <v>0.21523129999999999</v>
      </c>
      <c r="AF24">
        <f>'Fig. 7'!AJ24</f>
        <v>0</v>
      </c>
      <c r="AG24">
        <f>'Fig. 7'!AK24</f>
        <v>0</v>
      </c>
      <c r="AH24" t="str">
        <f>'Fig. 7'!AL24</f>
        <v>Au(111)</v>
      </c>
      <c r="AI24">
        <f>'Fig. 7'!AM24</f>
        <v>1.1000000000000001</v>
      </c>
      <c r="AJ24">
        <f>'Fig. 7'!AN24</f>
        <v>0.997084050000001</v>
      </c>
      <c r="AK24">
        <f>'Fig. 7'!AO24</f>
        <v>0</v>
      </c>
      <c r="AL24">
        <f>'Fig. 7'!AP24</f>
        <v>0</v>
      </c>
      <c r="AM24" t="str">
        <f>'Fig. 7'!AQ24</f>
        <v>Pd(111)</v>
      </c>
      <c r="AN24">
        <f>'Fig. 7'!AR24</f>
        <v>-0.94</v>
      </c>
      <c r="AO24">
        <f>'Fig. 7'!AS24</f>
        <v>-1.1559361500000001</v>
      </c>
      <c r="AV24">
        <f>'Fig. 7'!AZ24</f>
        <v>0</v>
      </c>
      <c r="AW24">
        <f>'Fig. 7'!BA24</f>
        <v>0</v>
      </c>
      <c r="AX24" t="str">
        <f>'Fig. 7'!BB24</f>
        <v>Y(211)</v>
      </c>
      <c r="AY24">
        <f>'Fig. 7'!BC24</f>
        <v>-2.8139699999999999</v>
      </c>
      <c r="AZ24">
        <f>'Fig. 7'!BD24</f>
        <v>-2.34342125</v>
      </c>
      <c r="BA24">
        <f>'Fig. 7'!BE24</f>
        <v>0</v>
      </c>
      <c r="BB24">
        <f>'Fig. 7'!BF24</f>
        <v>0</v>
      </c>
      <c r="BC24" t="str">
        <f>'Fig. 7'!BG24</f>
        <v>Ti(211)</v>
      </c>
      <c r="BD24">
        <f>'Fig. 7'!BH24</f>
        <v>-3.0162200000000001</v>
      </c>
      <c r="BE24">
        <f>'Fig. 7'!BI24</f>
        <v>-2.4985195</v>
      </c>
      <c r="BF24">
        <f>'Fig. 7'!BJ24</f>
        <v>0</v>
      </c>
      <c r="BG24">
        <f>'Fig. 7'!BK24</f>
        <v>0</v>
      </c>
      <c r="BH24" t="str">
        <f>'Fig. 7'!BL24</f>
        <v>Au(211)</v>
      </c>
      <c r="BI24">
        <f>'Fig. 7'!BM24</f>
        <v>1.68235</v>
      </c>
      <c r="BJ24">
        <f>'Fig. 7'!BN24</f>
        <v>1.5895075000000001</v>
      </c>
      <c r="BK24">
        <f>'Fig. 7'!BO24</f>
        <v>0</v>
      </c>
      <c r="BL24">
        <f>'Fig. 7'!BP24</f>
        <v>0</v>
      </c>
      <c r="BM24" t="str">
        <f>'Fig. 7'!BQ24</f>
        <v>Au(111)</v>
      </c>
      <c r="BN24">
        <f>'Fig. 7'!BR24</f>
        <v>0.44595000000000001</v>
      </c>
      <c r="BO24">
        <f>'Fig. 7'!BS24</f>
        <v>-0.17644625</v>
      </c>
      <c r="BP24">
        <f>'Fig. 7'!BT24</f>
        <v>0</v>
      </c>
      <c r="BQ24">
        <f>'Fig. 7'!BU24</f>
        <v>0</v>
      </c>
      <c r="BR24" t="str">
        <f>'Fig. 7'!BV24</f>
        <v>Ir</v>
      </c>
      <c r="BS24">
        <f>'Fig. 7'!BX24</f>
        <v>-3.07463</v>
      </c>
      <c r="BT24">
        <f>'Fig. 7'!BY24</f>
        <v>-3.11353273896867</v>
      </c>
      <c r="BU24">
        <f>'Fig. 7'!BZ24</f>
        <v>0</v>
      </c>
      <c r="BV24">
        <f>'Fig. 7'!CA24</f>
        <v>0</v>
      </c>
      <c r="BW24" t="str">
        <f>'Fig. 7'!CB24</f>
        <v>Ir</v>
      </c>
      <c r="BX24">
        <f>'Fig. 7'!CC24</f>
        <v>-2.5709</v>
      </c>
      <c r="BY24">
        <f>'Fig. 7'!CD24</f>
        <v>-2.5650227389686702</v>
      </c>
      <c r="BZ24">
        <f>'Fig. 7'!CE24</f>
        <v>0</v>
      </c>
      <c r="CA24">
        <f>'Fig. 7'!CF24</f>
        <v>0</v>
      </c>
      <c r="CB24" t="str">
        <f>'Fig. 7'!CG24</f>
        <v>Ir</v>
      </c>
      <c r="CC24">
        <f>'Fig. 7'!CH24</f>
        <v>-2.9966400000000002</v>
      </c>
      <c r="CD24">
        <f>'Fig. 7'!CI24</f>
        <v>-3.0131291084530099</v>
      </c>
      <c r="CE24">
        <f>'Fig. 7'!CJ24</f>
        <v>0</v>
      </c>
      <c r="CF24">
        <f>'Fig. 7'!CK24</f>
        <v>0</v>
      </c>
      <c r="CG24">
        <f>'Fig. 7'!CL24</f>
        <v>0</v>
      </c>
      <c r="CH24" t="str">
        <f>'Fig. 7'!CM24</f>
        <v>Cu(111)</v>
      </c>
      <c r="CI24">
        <f>'Fig. 7'!CN24</f>
        <v>-1</v>
      </c>
      <c r="CJ24">
        <f>'Fig. 7'!CO24</f>
        <v>-1</v>
      </c>
      <c r="CK24">
        <f>'Fig. 7'!CP24</f>
        <v>0</v>
      </c>
      <c r="CL24">
        <f>'Fig. 7'!CQ24</f>
        <v>0</v>
      </c>
      <c r="CM24" t="str">
        <f>'Fig. 7'!CR24</f>
        <v>2AD@111</v>
      </c>
      <c r="CN24">
        <f>'Fig. 7'!CS24</f>
        <v>-3.41159420289855</v>
      </c>
      <c r="CO24">
        <f>'Fig. 7'!CT24</f>
        <v>-3.8761320935672501</v>
      </c>
      <c r="CP24">
        <f>'Fig. 7'!CU24</f>
        <v>0</v>
      </c>
      <c r="CQ24">
        <f>'Fig. 7'!CV24</f>
        <v>0</v>
      </c>
      <c r="CR24" t="str">
        <f>'Fig. 7'!CW24</f>
        <v>2AD@100</v>
      </c>
      <c r="CS24">
        <f>'Fig. 7'!CX24</f>
        <v>-1.6956521739130399</v>
      </c>
      <c r="CT24">
        <f>'Fig. 7'!CY24</f>
        <v>-2.1208874269005902</v>
      </c>
      <c r="CU24">
        <f>'Fig. 7'!CZ24</f>
        <v>0</v>
      </c>
      <c r="CV24" t="str">
        <f>'Fig. 7'!DA24</f>
        <v>Co</v>
      </c>
      <c r="CW24" t="str">
        <f>'Fig. 7'!DB24</f>
        <v>111 T</v>
      </c>
      <c r="CX24">
        <f>'Fig. 7'!DC24</f>
        <v>-2.7844827586206899</v>
      </c>
      <c r="CY24">
        <f>'Fig. 7'!DD24</f>
        <v>-2.8966559279581898</v>
      </c>
    </row>
    <row r="25" spans="1:103">
      <c r="A25" t="str">
        <f>'Fig. 7'!C25</f>
        <v>Cu(111)</v>
      </c>
      <c r="B25">
        <f>'Fig. 7'!D25</f>
        <v>1.0516639999999999</v>
      </c>
      <c r="C25">
        <f>'Fig. 7'!E25</f>
        <v>0.51163684210526394</v>
      </c>
      <c r="D25" t="str">
        <f>'Fig. 7'!H25</f>
        <v>Cu(111)</v>
      </c>
      <c r="E25">
        <f>'Fig. 7'!I25</f>
        <v>-0.30957699999999999</v>
      </c>
      <c r="F25">
        <f>'Fig. 7'!J25</f>
        <v>-0.50614736842105201</v>
      </c>
      <c r="G25">
        <f>'Fig. 7'!K25</f>
        <v>0</v>
      </c>
      <c r="H25" t="str">
        <f>'Fig. 7'!L25</f>
        <v>TMs</v>
      </c>
      <c r="I25" t="str">
        <f>'Fig. 7'!M25</f>
        <v>Cu(111)</v>
      </c>
      <c r="J25">
        <f>'Fig. 7'!N25</f>
        <v>-0.75361999999999996</v>
      </c>
      <c r="K25">
        <f>'Fig. 7'!O25</f>
        <v>-0.93523157894736797</v>
      </c>
      <c r="L25">
        <f>'Fig. 7'!P25</f>
        <v>0</v>
      </c>
      <c r="M25" t="str">
        <f>'Fig. 7'!Q25</f>
        <v>TMs</v>
      </c>
      <c r="N25" t="str">
        <f>'Fig. 7'!R25</f>
        <v>Cu(111)</v>
      </c>
      <c r="O25">
        <f>'Fig. 7'!S25</f>
        <v>-1.5818806999999999</v>
      </c>
      <c r="P25">
        <f>'Fig. 7'!T25</f>
        <v>-1.7213157894736799</v>
      </c>
      <c r="Q25">
        <f>'Fig. 7'!U25</f>
        <v>0</v>
      </c>
      <c r="R25" t="str">
        <f>'Fig. 7'!V25</f>
        <v>TMs (top)</v>
      </c>
      <c r="S25" t="str">
        <f>'Fig. 7'!W25</f>
        <v>Cu(111)</v>
      </c>
      <c r="T25">
        <f>'Fig. 7'!X25</f>
        <v>-1.08</v>
      </c>
      <c r="U25">
        <f>'Fig. 7'!Y25</f>
        <v>-0.87951760000000001</v>
      </c>
      <c r="V25">
        <f>'Fig. 7'!Z25</f>
        <v>0</v>
      </c>
      <c r="W25">
        <f>'Fig. 7'!AA25</f>
        <v>0</v>
      </c>
      <c r="X25" t="str">
        <f>'Fig. 7'!AB25</f>
        <v>Co(0001)</v>
      </c>
      <c r="Y25">
        <f>'Fig. 7'!AC25</f>
        <v>-2.79</v>
      </c>
      <c r="Z25">
        <f>'Fig. 7'!AD25</f>
        <v>-2.9966000799999999</v>
      </c>
      <c r="AA25">
        <f>'Fig. 7'!AE25</f>
        <v>0</v>
      </c>
      <c r="AB25">
        <f>'Fig. 7'!AF25</f>
        <v>0</v>
      </c>
      <c r="AC25" t="str">
        <f>'Fig. 7'!AG25</f>
        <v>Au(111)</v>
      </c>
      <c r="AD25">
        <f>'Fig. 7'!AH25</f>
        <v>-0.17</v>
      </c>
      <c r="AE25">
        <f>'Fig. 7'!AI25</f>
        <v>-0.1200355</v>
      </c>
      <c r="AF25">
        <f>'Fig. 7'!AJ25</f>
        <v>0</v>
      </c>
      <c r="AG25">
        <f>'Fig. 7'!AK25</f>
        <v>0</v>
      </c>
      <c r="AH25" t="str">
        <f>'Fig. 7'!AL25</f>
        <v>Cu(111)</v>
      </c>
      <c r="AI25">
        <f>'Fig. 7'!AM25</f>
        <v>0.64</v>
      </c>
      <c r="AJ25">
        <f>'Fig. 7'!AN25</f>
        <v>0.17714207000000001</v>
      </c>
      <c r="AK25">
        <f>'Fig. 7'!AO25</f>
        <v>0</v>
      </c>
      <c r="AL25">
        <f>'Fig. 7'!AP25</f>
        <v>0</v>
      </c>
      <c r="AM25" t="str">
        <f>'Fig. 7'!AQ25</f>
        <v>Pt(111)</v>
      </c>
      <c r="AN25">
        <f>'Fig. 7'!AR25</f>
        <v>-1.32</v>
      </c>
      <c r="AO25">
        <f>'Fig. 7'!AS25</f>
        <v>-1.2308964499999999</v>
      </c>
      <c r="AV25">
        <f>'Fig. 7'!AZ25</f>
        <v>0</v>
      </c>
      <c r="AW25">
        <f>'Fig. 7'!BA25</f>
        <v>0</v>
      </c>
      <c r="AX25" t="str">
        <f>'Fig. 7'!BB25</f>
        <v>Zr(211)</v>
      </c>
      <c r="AY25">
        <f>'Fig. 7'!BC25</f>
        <v>-2.6571899999999999</v>
      </c>
      <c r="AZ25">
        <f>'Fig. 7'!BD25</f>
        <v>-1.9944440000000001</v>
      </c>
      <c r="BA25">
        <f>'Fig. 7'!BE25</f>
        <v>0</v>
      </c>
      <c r="BB25">
        <f>'Fig. 7'!BF25</f>
        <v>0</v>
      </c>
      <c r="BC25" t="str">
        <f>'Fig. 7'!BG25</f>
        <v>Co(211)</v>
      </c>
      <c r="BD25">
        <f>'Fig. 7'!BH25</f>
        <v>-0.74595</v>
      </c>
      <c r="BE25">
        <f>'Fig. 7'!BI25</f>
        <v>-0.86374450000000003</v>
      </c>
      <c r="BK25">
        <f>'Fig. 7'!BO25</f>
        <v>0</v>
      </c>
      <c r="BL25">
        <f>'Fig. 7'!BP25</f>
        <v>0</v>
      </c>
      <c r="BM25" t="str">
        <f>'Fig. 7'!BQ25</f>
        <v>Sc(111)</v>
      </c>
      <c r="BN25">
        <f>'Fig. 7'!BR25</f>
        <v>-2.5054099999999999</v>
      </c>
      <c r="BO25">
        <f>'Fig. 7'!BS25</f>
        <v>-2.2090587500000001</v>
      </c>
      <c r="BP25">
        <f>'Fig. 7'!BT25</f>
        <v>0</v>
      </c>
      <c r="BQ25">
        <f>'Fig. 7'!BU25</f>
        <v>0</v>
      </c>
      <c r="BR25" t="str">
        <f>'Fig. 7'!BV25</f>
        <v>Co</v>
      </c>
      <c r="BS25">
        <f>'Fig. 7'!BX25</f>
        <v>-3.0130599999999998</v>
      </c>
      <c r="BT25">
        <f>'Fig. 7'!BY25</f>
        <v>-3.0130599999999998</v>
      </c>
      <c r="BU25">
        <f>'Fig. 7'!BZ25</f>
        <v>0</v>
      </c>
      <c r="BV25">
        <f>'Fig. 7'!CA25</f>
        <v>0</v>
      </c>
      <c r="BW25" t="str">
        <f>'Fig. 7'!CB25</f>
        <v>Co</v>
      </c>
      <c r="BX25">
        <f>'Fig. 7'!CC25</f>
        <v>-2.46455</v>
      </c>
      <c r="BY25">
        <f>'Fig. 7'!CD25</f>
        <v>-2.46455</v>
      </c>
      <c r="BZ25">
        <f>'Fig. 7'!CE25</f>
        <v>0</v>
      </c>
      <c r="CA25">
        <f>'Fig. 7'!CF25</f>
        <v>0</v>
      </c>
      <c r="CB25" t="str">
        <f>'Fig. 7'!CG25</f>
        <v>Co</v>
      </c>
      <c r="CC25">
        <f>'Fig. 7'!CH25</f>
        <v>-2.8624200000000002</v>
      </c>
      <c r="CD25">
        <f>'Fig. 7'!CI25</f>
        <v>-2.8624200000000002</v>
      </c>
      <c r="CE25">
        <f>'Fig. 7'!CJ25</f>
        <v>0</v>
      </c>
      <c r="CF25">
        <f>'Fig. 7'!CK25</f>
        <v>0</v>
      </c>
      <c r="CG25">
        <f>'Fig. 7'!CL25</f>
        <v>0</v>
      </c>
      <c r="CH25" t="str">
        <f>'Fig. 7'!CM25</f>
        <v>Ag(111)</v>
      </c>
      <c r="CI25">
        <f>'Fig. 7'!CN25</f>
        <v>0.21</v>
      </c>
      <c r="CJ25">
        <f>'Fig. 7'!CO25</f>
        <v>0.56168045</v>
      </c>
      <c r="CK25">
        <f>'Fig. 7'!CP25</f>
        <v>0</v>
      </c>
      <c r="CL25">
        <f>'Fig. 7'!CQ25</f>
        <v>0</v>
      </c>
      <c r="CM25" t="str">
        <f>'Fig. 7'!CR25</f>
        <v>2AD@211</v>
      </c>
      <c r="CN25">
        <f>'Fig. 7'!CS25</f>
        <v>-3.7681159420289898</v>
      </c>
      <c r="CO25">
        <f>'Fig. 7'!CT25</f>
        <v>-4.0423820935672499</v>
      </c>
      <c r="CP25">
        <f>'Fig. 7'!CU25</f>
        <v>0</v>
      </c>
      <c r="CQ25">
        <f>'Fig. 7'!CV25</f>
        <v>0</v>
      </c>
      <c r="CR25" t="str">
        <f>'Fig. 7'!CW25</f>
        <v>2AD@111</v>
      </c>
      <c r="CS25">
        <f>'Fig. 7'!CX25</f>
        <v>-1.9391304347826099</v>
      </c>
      <c r="CT25">
        <f>'Fig. 7'!CY25</f>
        <v>-2.2094654269005898</v>
      </c>
      <c r="CU25">
        <f>'Fig. 7'!CZ25</f>
        <v>0</v>
      </c>
      <c r="CV25">
        <f>'Fig. 7'!DA25</f>
        <v>0</v>
      </c>
      <c r="CW25" t="str">
        <f>'Fig. 7'!DB25</f>
        <v>100 T</v>
      </c>
      <c r="CX25">
        <f>'Fig. 7'!DC25</f>
        <v>-3.0116959064327502</v>
      </c>
      <c r="CY25">
        <f>'Fig. 7'!DD25</f>
        <v>-3.0074449279581899</v>
      </c>
    </row>
    <row r="26" spans="1:103">
      <c r="A26" t="str">
        <f>'Fig. 7'!C26</f>
        <v>Rh(111)</v>
      </c>
      <c r="B26">
        <f>'Fig. 7'!D26</f>
        <v>-1.3663000000000001</v>
      </c>
      <c r="C26">
        <f>'Fig. 7'!E26</f>
        <v>-1.7409947368420999</v>
      </c>
      <c r="D26" t="str">
        <f>'Fig. 7'!H26</f>
        <v>Rh(111)</v>
      </c>
      <c r="E26">
        <f>'Fig. 7'!I26</f>
        <v>-1.9409173</v>
      </c>
      <c r="F26">
        <f>'Fig. 7'!J26</f>
        <v>-2.19562105263158</v>
      </c>
      <c r="G26">
        <f>'Fig. 7'!K26</f>
        <v>0</v>
      </c>
      <c r="H26" t="str">
        <f>'Fig. 7'!L26</f>
        <v>TMs</v>
      </c>
      <c r="I26" t="str">
        <f>'Fig. 7'!M26</f>
        <v>Rh(111)</v>
      </c>
      <c r="J26">
        <f>'Fig. 7'!N26</f>
        <v>-1.6184050000000001</v>
      </c>
      <c r="K26">
        <f>'Fig. 7'!O26</f>
        <v>-2.0615473684210501</v>
      </c>
      <c r="L26">
        <f>'Fig. 7'!P26</f>
        <v>0</v>
      </c>
      <c r="M26" t="str">
        <f>'Fig. 7'!Q26</f>
        <v>TMs</v>
      </c>
      <c r="N26" t="str">
        <f>'Fig. 7'!R26</f>
        <v>Rh(111)</v>
      </c>
      <c r="O26">
        <f>'Fig. 7'!S26</f>
        <v>-2.032133</v>
      </c>
      <c r="P26">
        <f>'Fig. 7'!T26</f>
        <v>-2.2844736842105302</v>
      </c>
      <c r="Q26">
        <f>'Fig. 7'!U26</f>
        <v>0</v>
      </c>
      <c r="R26" t="str">
        <f>'Fig. 7'!V26</f>
        <v>TMs (top)</v>
      </c>
      <c r="S26" t="str">
        <f>'Fig. 7'!W26</f>
        <v>Zn(0001)</v>
      </c>
      <c r="T26">
        <f>'Fig. 7'!X26</f>
        <v>-0.19</v>
      </c>
      <c r="U26">
        <f>'Fig. 7'!Y26</f>
        <v>6.4023199999999794E-2</v>
      </c>
      <c r="V26">
        <f>'Fig. 7'!Z26</f>
        <v>0</v>
      </c>
      <c r="W26">
        <f>'Fig. 7'!AA26</f>
        <v>0</v>
      </c>
      <c r="X26" t="str">
        <f>'Fig. 7'!AB26</f>
        <v>Ni(111)</v>
      </c>
      <c r="Y26">
        <f>'Fig. 7'!AC26</f>
        <v>-2.88</v>
      </c>
      <c r="Z26">
        <f>'Fig. 7'!AD26</f>
        <v>-2.7462855099999999</v>
      </c>
      <c r="AA26">
        <f>'Fig. 7'!AE26</f>
        <v>0</v>
      </c>
      <c r="AB26">
        <f>'Fig. 7'!AF26</f>
        <v>0</v>
      </c>
      <c r="AC26" t="str">
        <f>'Fig. 7'!AG26</f>
        <v>Cu(111)</v>
      </c>
      <c r="AD26">
        <f>'Fig. 7'!AH26</f>
        <v>-0.09</v>
      </c>
      <c r="AE26">
        <f>'Fig. 7'!AI26</f>
        <v>-0.48717369999999999</v>
      </c>
      <c r="AF26">
        <f>'Fig. 7'!AJ26</f>
        <v>0</v>
      </c>
      <c r="AG26">
        <f>'Fig. 7'!AK26</f>
        <v>0</v>
      </c>
      <c r="AH26" t="str">
        <f>'Fig. 7'!AL26</f>
        <v>Pd(111)</v>
      </c>
      <c r="AI26">
        <f>'Fig. 7'!AM26</f>
        <v>-1.31</v>
      </c>
      <c r="AJ26">
        <f>'Fig. 7'!AN26</f>
        <v>-1.0442451500000001</v>
      </c>
      <c r="AK26">
        <f>'Fig. 7'!AO26</f>
        <v>0</v>
      </c>
      <c r="AL26">
        <f>'Fig. 7'!AP26</f>
        <v>0</v>
      </c>
      <c r="AM26" t="str">
        <f>'Fig. 7'!AQ26</f>
        <v>Ni(111)</v>
      </c>
      <c r="AN26">
        <f>'Fig. 7'!AR26</f>
        <v>-1.19</v>
      </c>
      <c r="AO26">
        <f>'Fig. 7'!AS26</f>
        <v>-0.83156706000000002</v>
      </c>
      <c r="AV26">
        <f>'Fig. 7'!AZ26</f>
        <v>0</v>
      </c>
      <c r="AW26">
        <f>'Fig. 7'!BA26</f>
        <v>0</v>
      </c>
      <c r="AX26" t="str">
        <f>'Fig. 7'!BB26</f>
        <v>Ru(211)</v>
      </c>
      <c r="AY26">
        <f>'Fig. 7'!BC26</f>
        <v>-7.9979999999999996E-2</v>
      </c>
      <c r="AZ26">
        <f>'Fig. 7'!BD26</f>
        <v>-0.71488174999999998</v>
      </c>
      <c r="BA26">
        <f>'Fig. 7'!BE26</f>
        <v>0</v>
      </c>
      <c r="BB26">
        <f>'Fig. 7'!BF26</f>
        <v>0</v>
      </c>
      <c r="BC26" t="str">
        <f>'Fig. 7'!BG26</f>
        <v>Ni(211)</v>
      </c>
      <c r="BD26">
        <f>'Fig. 7'!BH26</f>
        <v>-0.85946</v>
      </c>
      <c r="BE26">
        <f>'Fig. 7'!BI26</f>
        <v>-0.40019900000000003</v>
      </c>
      <c r="BK26">
        <f>'Fig. 7'!BO26</f>
        <v>0</v>
      </c>
      <c r="BL26">
        <f>'Fig. 7'!BP26</f>
        <v>0</v>
      </c>
      <c r="BM26" t="str">
        <f>'Fig. 7'!BQ26</f>
        <v>Ti(211)</v>
      </c>
      <c r="BN26">
        <f>'Fig. 7'!BR26</f>
        <v>-2.5432399999999999</v>
      </c>
      <c r="BO26">
        <f>'Fig. 7'!BS26</f>
        <v>-2.1147597500000002</v>
      </c>
      <c r="BP26">
        <f>'Fig. 7'!BT26</f>
        <v>0</v>
      </c>
      <c r="BQ26">
        <f>'Fig. 7'!BU26</f>
        <v>0</v>
      </c>
      <c r="BR26" t="str">
        <f>'Fig. 7'!BV26</f>
        <v>Rh</v>
      </c>
      <c r="BS26">
        <f>'Fig. 7'!BX26</f>
        <v>-2.9291</v>
      </c>
      <c r="BT26">
        <f>'Fig. 7'!BY26</f>
        <v>-3.1357105642465601</v>
      </c>
      <c r="BU26">
        <f>'Fig. 7'!BZ26</f>
        <v>0</v>
      </c>
      <c r="BV26">
        <f>'Fig. 7'!CA26</f>
        <v>0</v>
      </c>
      <c r="BW26" t="str">
        <f>'Fig. 7'!CB26</f>
        <v>Rh</v>
      </c>
      <c r="BX26">
        <f>'Fig. 7'!CC26</f>
        <v>-2.4421599999999999</v>
      </c>
      <c r="BY26">
        <f>'Fig. 7'!CD26</f>
        <v>-2.5872005642465599</v>
      </c>
      <c r="BZ26">
        <f>'Fig. 7'!CE26</f>
        <v>0</v>
      </c>
      <c r="CA26">
        <f>'Fig. 7'!CF26</f>
        <v>0</v>
      </c>
      <c r="CB26" t="str">
        <f>'Fig. 7'!CG26</f>
        <v>Pt</v>
      </c>
      <c r="CC26">
        <f>'Fig. 7'!CH26</f>
        <v>-3.0301999999999998</v>
      </c>
      <c r="CD26">
        <f>'Fig. 7'!CI26</f>
        <v>-2.8448839824210599</v>
      </c>
      <c r="CE26">
        <f>'Fig. 7'!CJ26</f>
        <v>0</v>
      </c>
      <c r="CF26">
        <f>'Fig. 7'!CK26</f>
        <v>0</v>
      </c>
      <c r="CG26" t="str">
        <f>'Fig. 7'!CL26</f>
        <v>TMs (top)</v>
      </c>
      <c r="CH26" t="str">
        <f>'Fig. 7'!CM26</f>
        <v>Sc(111)</v>
      </c>
      <c r="CI26">
        <f>'Fig. 7'!CN26</f>
        <v>-4.67</v>
      </c>
      <c r="CJ26">
        <f>'Fig. 7'!CO26</f>
        <v>-4.9729527449999997</v>
      </c>
      <c r="CK26">
        <f>'Fig. 7'!CP26</f>
        <v>0</v>
      </c>
      <c r="CL26" t="str">
        <f>'Fig. 7'!CQ26</f>
        <v>Co</v>
      </c>
      <c r="CM26" t="str">
        <f>'Fig. 7'!CR26</f>
        <v>111 T</v>
      </c>
      <c r="CN26">
        <f>'Fig. 7'!CS26</f>
        <v>-3.6724137931034502</v>
      </c>
      <c r="CO26">
        <f>'Fig. 7'!CT26</f>
        <v>-3.9463635302973699</v>
      </c>
      <c r="CP26">
        <f>'Fig. 7'!CU26</f>
        <v>0</v>
      </c>
      <c r="CQ26">
        <f>'Fig. 7'!CV26</f>
        <v>0</v>
      </c>
      <c r="CR26" t="str">
        <f>'Fig. 7'!CW26</f>
        <v>2AD@211</v>
      </c>
      <c r="CS26">
        <f>'Fig. 7'!CX26</f>
        <v>-2.2086956521739101</v>
      </c>
      <c r="CT26">
        <f>'Fig. 7'!CY26</f>
        <v>-2.37571542690059</v>
      </c>
      <c r="CU26">
        <f>'Fig. 7'!CZ26</f>
        <v>0</v>
      </c>
      <c r="CV26">
        <f>'Fig. 7'!DA26</f>
        <v>0</v>
      </c>
      <c r="CW26" t="str">
        <f>'Fig. 7'!DB26</f>
        <v>211 KSE (CN=8)</v>
      </c>
      <c r="CX26">
        <f>'Fig. 7'!DC26</f>
        <v>-2.9678362573099402</v>
      </c>
      <c r="CY26">
        <f>'Fig. 7'!DD26</f>
        <v>-3.0406949279581901</v>
      </c>
    </row>
    <row r="27" spans="1:103">
      <c r="A27" t="str">
        <f>'Fig. 7'!C27</f>
        <v>Pd(111)</v>
      </c>
      <c r="B27">
        <f>'Fig. 7'!D27</f>
        <v>-0.79569199999999995</v>
      </c>
      <c r="C27">
        <f>'Fig. 7'!E27</f>
        <v>-0.94673636363636005</v>
      </c>
      <c r="D27" t="str">
        <f>'Fig. 7'!H27</f>
        <v>Pd(111)</v>
      </c>
      <c r="E27">
        <f>'Fig. 7'!I27</f>
        <v>-1.4020170000000001</v>
      </c>
      <c r="F27">
        <f>'Fig. 7'!J27</f>
        <v>-1.59992727272727</v>
      </c>
      <c r="G27">
        <f>'Fig. 7'!K27</f>
        <v>0</v>
      </c>
      <c r="H27" t="str">
        <f>'Fig. 7'!L27</f>
        <v>TMs</v>
      </c>
      <c r="I27" t="str">
        <f>'Fig. 7'!M27</f>
        <v>Pd(111)</v>
      </c>
      <c r="J27">
        <f>'Fig. 7'!N27</f>
        <v>-1.4314077000000001</v>
      </c>
      <c r="K27">
        <f>'Fig. 7'!O27</f>
        <v>-1.66441818181818</v>
      </c>
      <c r="L27">
        <f>'Fig. 7'!P27</f>
        <v>0</v>
      </c>
      <c r="M27" t="str">
        <f>'Fig. 7'!Q27</f>
        <v>TMs</v>
      </c>
      <c r="N27" t="str">
        <f>'Fig. 7'!R27</f>
        <v>Pd(111)</v>
      </c>
      <c r="O27">
        <f>'Fig. 7'!S27</f>
        <v>-1.8920665999999999</v>
      </c>
      <c r="P27">
        <f>'Fig. 7'!T27</f>
        <v>-2.08590909090909</v>
      </c>
      <c r="Q27">
        <f>'Fig. 7'!U27</f>
        <v>0</v>
      </c>
      <c r="R27" t="str">
        <f>'Fig. 7'!V27</f>
        <v>TMs (top)</v>
      </c>
      <c r="S27" t="str">
        <f>'Fig. 7'!W27</f>
        <v>Mo(110)</v>
      </c>
      <c r="T27">
        <f>'Fig. 7'!X27</f>
        <v>-2.0499999999999998</v>
      </c>
      <c r="U27">
        <f>'Fig. 7'!Y27</f>
        <v>-2.1855068000000002</v>
      </c>
      <c r="V27">
        <f>'Fig. 7'!Z27</f>
        <v>0</v>
      </c>
      <c r="W27">
        <f>'Fig. 7'!AA27</f>
        <v>0</v>
      </c>
      <c r="X27" t="str">
        <f>'Fig. 7'!AB27</f>
        <v>Cu(111)</v>
      </c>
      <c r="Y27">
        <f>'Fig. 7'!AC27</f>
        <v>-2.4300000000000002</v>
      </c>
      <c r="Z27">
        <f>'Fig. 7'!AD27</f>
        <v>-2.4404243800000001</v>
      </c>
      <c r="AA27">
        <f>'Fig. 7'!AE27</f>
        <v>0</v>
      </c>
      <c r="AB27">
        <f>'Fig. 7'!AF27</f>
        <v>0</v>
      </c>
      <c r="AC27" t="str">
        <f>'Fig. 7'!AG27</f>
        <v>Pd(111)</v>
      </c>
      <c r="AD27">
        <f>'Fig. 7'!AH27</f>
        <v>-1.2</v>
      </c>
      <c r="AE27">
        <f>'Fig. 7'!AI27</f>
        <v>-1.0340635</v>
      </c>
      <c r="AF27">
        <f>'Fig. 7'!AJ27</f>
        <v>0</v>
      </c>
      <c r="AG27">
        <f>'Fig. 7'!AK27</f>
        <v>0</v>
      </c>
      <c r="AH27" t="str">
        <f>'Fig. 7'!AL27</f>
        <v>Pt(111)</v>
      </c>
      <c r="AI27">
        <f>'Fig. 7'!AM27</f>
        <v>-1.42</v>
      </c>
      <c r="AJ27">
        <f>'Fig. 7'!AN27</f>
        <v>-1.1511034499999999</v>
      </c>
      <c r="AK27">
        <f>'Fig. 7'!AO27</f>
        <v>0</v>
      </c>
      <c r="AL27">
        <f>'Fig. 7'!AP27</f>
        <v>0</v>
      </c>
      <c r="AM27" t="str">
        <f>'Fig. 7'!AQ27</f>
        <v>Ir(111)</v>
      </c>
      <c r="AN27">
        <f>'Fig. 7'!AR27</f>
        <v>-1.21</v>
      </c>
      <c r="AO27">
        <f>'Fig. 7'!AS27</f>
        <v>-1.56184554</v>
      </c>
      <c r="AV27">
        <f>'Fig. 7'!AZ27</f>
        <v>0</v>
      </c>
      <c r="AW27">
        <f>'Fig. 7'!BA27</f>
        <v>0</v>
      </c>
      <c r="AX27" t="str">
        <f>'Fig. 7'!BB27</f>
        <v>Rh(211)</v>
      </c>
      <c r="AY27">
        <f>'Fig. 7'!BC27</f>
        <v>-3.671E-2</v>
      </c>
      <c r="AZ27">
        <f>'Fig. 7'!BD27</f>
        <v>-0.23222599999999999</v>
      </c>
      <c r="BA27">
        <f>'Fig. 7'!BE27</f>
        <v>0</v>
      </c>
      <c r="BB27">
        <f>'Fig. 7'!BF27</f>
        <v>0</v>
      </c>
      <c r="BC27" t="str">
        <f>'Fig. 7'!BG27</f>
        <v>Cu(211)</v>
      </c>
      <c r="BD27">
        <f>'Fig. 7'!BH27</f>
        <v>0.29459000000000002</v>
      </c>
      <c r="BE27">
        <f>'Fig. 7'!BI27</f>
        <v>0.16621050000000001</v>
      </c>
      <c r="BK27">
        <f>'Fig. 7'!BO27</f>
        <v>0</v>
      </c>
      <c r="BL27">
        <f>'Fig. 7'!BP27</f>
        <v>0</v>
      </c>
      <c r="BM27" t="str">
        <f>'Fig. 7'!BQ27</f>
        <v>Cu(211)</v>
      </c>
      <c r="BN27">
        <f>'Fig. 7'!BR27</f>
        <v>-0.93513999999999997</v>
      </c>
      <c r="BO27">
        <f>'Fig. 7'!BS27</f>
        <v>-0.78239475000000003</v>
      </c>
      <c r="BP27">
        <f>'Fig. 7'!BT27</f>
        <v>0</v>
      </c>
      <c r="BQ27">
        <f>'Fig. 7'!BU27</f>
        <v>0</v>
      </c>
      <c r="BR27" t="str">
        <f>'Fig. 7'!BV27</f>
        <v>Pt</v>
      </c>
      <c r="BS27">
        <f>'Fig. 7'!BX27</f>
        <v>-2.9346999999999999</v>
      </c>
      <c r="BT27">
        <f>'Fig. 7'!BY27</f>
        <v>-3.0013693216140398</v>
      </c>
      <c r="BU27">
        <f>'Fig. 7'!BZ27</f>
        <v>0</v>
      </c>
      <c r="BV27">
        <f>'Fig. 7'!CA27</f>
        <v>0</v>
      </c>
      <c r="BW27" t="str">
        <f>'Fig. 7'!CB27</f>
        <v>Pt</v>
      </c>
      <c r="BX27">
        <f>'Fig. 7'!CC27</f>
        <v>-2.4757500000000001</v>
      </c>
      <c r="BY27">
        <f>'Fig. 7'!CD27</f>
        <v>-2.45285932161404</v>
      </c>
      <c r="BZ27">
        <f>'Fig. 7'!CE27</f>
        <v>0</v>
      </c>
      <c r="CA27">
        <f>'Fig. 7'!CF27</f>
        <v>0</v>
      </c>
      <c r="CB27" t="str">
        <f>'Fig. 7'!CG27</f>
        <v>Pd</v>
      </c>
      <c r="CC27">
        <f>'Fig. 7'!CH27</f>
        <v>-2.9966400000000002</v>
      </c>
      <c r="CD27">
        <f>'Fig. 7'!CI27</f>
        <v>-2.8094463490219201</v>
      </c>
      <c r="CE27">
        <f>'Fig. 7'!CJ27</f>
        <v>0</v>
      </c>
      <c r="CF27">
        <f>'Fig. 7'!CK27</f>
        <v>0</v>
      </c>
      <c r="CG27">
        <f>'Fig. 7'!CL27</f>
        <v>0</v>
      </c>
      <c r="CH27" t="str">
        <f>'Fig. 7'!CM27</f>
        <v>Ti(111)</v>
      </c>
      <c r="CI27">
        <f>'Fig. 7'!CN27</f>
        <v>-4.62</v>
      </c>
      <c r="CJ27">
        <f>'Fig. 7'!CO27</f>
        <v>-4.7213630130000004</v>
      </c>
      <c r="CK27">
        <f>'Fig. 7'!CP27</f>
        <v>0</v>
      </c>
      <c r="CL27">
        <f>'Fig. 7'!CQ27</f>
        <v>0</v>
      </c>
      <c r="CM27" t="str">
        <f>'Fig. 7'!CR27</f>
        <v>100 T</v>
      </c>
      <c r="CN27">
        <f>'Fig. 7'!CS27</f>
        <v>-3.9298245614035099</v>
      </c>
      <c r="CO27">
        <f>'Fig. 7'!CT27</f>
        <v>-4.0571525302973699</v>
      </c>
      <c r="CP27">
        <f>'Fig. 7'!CU27</f>
        <v>0</v>
      </c>
      <c r="CQ27" t="str">
        <f>'Fig. 7'!CV27</f>
        <v>Co</v>
      </c>
      <c r="CR27" t="str">
        <f>'Fig. 7'!CW27</f>
        <v>111 T</v>
      </c>
      <c r="CS27">
        <f>'Fig. 7'!CX27</f>
        <v>-2.0517241379310298</v>
      </c>
      <c r="CT27">
        <f>'Fig. 7'!CY27</f>
        <v>-2.27969686363071</v>
      </c>
      <c r="CU27">
        <f>'Fig. 7'!CZ27</f>
        <v>0</v>
      </c>
      <c r="CV27">
        <f>'Fig. 7'!DA27</f>
        <v>0</v>
      </c>
      <c r="CW27" t="str">
        <f>'Fig. 7'!DB27</f>
        <v>553 SE</v>
      </c>
      <c r="CX27">
        <f>'Fig. 7'!DC27</f>
        <v>-3.1345029239766098</v>
      </c>
      <c r="CY27">
        <f>'Fig. 7'!DD27</f>
        <v>-3.1626559279581898</v>
      </c>
    </row>
    <row r="28" spans="1:103">
      <c r="A28" t="str">
        <f>'Fig. 7'!C28</f>
        <v>Ag(111)</v>
      </c>
      <c r="B28">
        <f>'Fig. 7'!D28</f>
        <v>2.2577004000000001</v>
      </c>
      <c r="C28">
        <f>'Fig. 7'!E28</f>
        <v>2.38471646724736</v>
      </c>
      <c r="D28" t="str">
        <f>'Fig. 7'!H28</f>
        <v>Ag(111)</v>
      </c>
      <c r="E28">
        <f>'Fig. 7'!I28</f>
        <v>0.8072416</v>
      </c>
      <c r="F28">
        <f>'Fig. 7'!J28</f>
        <v>0.89866235043552001</v>
      </c>
      <c r="G28">
        <f>'Fig. 7'!K28</f>
        <v>0</v>
      </c>
      <c r="H28" t="str">
        <f>'Fig. 7'!L28</f>
        <v>TMs</v>
      </c>
      <c r="I28" t="str">
        <f>'Fig. 7'!M28</f>
        <v>Ag(111)</v>
      </c>
      <c r="J28">
        <f>'Fig. 7'!N28</f>
        <v>5.8144000000000001E-2</v>
      </c>
      <c r="K28">
        <f>'Fig. 7'!O28</f>
        <v>1.30823362368027E-3</v>
      </c>
      <c r="L28">
        <f>'Fig. 7'!P28</f>
        <v>0</v>
      </c>
      <c r="M28" t="str">
        <f>'Fig. 7'!Q28</f>
        <v>TMs</v>
      </c>
      <c r="N28" t="str">
        <f>'Fig. 7'!R28</f>
        <v>Ag(111)</v>
      </c>
      <c r="O28">
        <f>'Fig. 7'!S28</f>
        <v>-1.1534082000000001</v>
      </c>
      <c r="P28">
        <f>'Fig. 7'!T28</f>
        <v>-1.2530458831881599</v>
      </c>
      <c r="Q28">
        <f>'Fig. 7'!U28</f>
        <v>0</v>
      </c>
      <c r="R28" t="str">
        <f>'Fig. 7'!V28</f>
        <v>TMs (top)</v>
      </c>
      <c r="S28" t="str">
        <f>'Fig. 7'!W28</f>
        <v>Ru(0001)</v>
      </c>
      <c r="T28">
        <f>'Fig. 7'!X28</f>
        <v>-2.21</v>
      </c>
      <c r="U28">
        <f>'Fig. 7'!Y28</f>
        <v>-2.2632496</v>
      </c>
      <c r="V28">
        <f>'Fig. 7'!Z28</f>
        <v>0</v>
      </c>
      <c r="W28">
        <f>'Fig. 7'!AA28</f>
        <v>0</v>
      </c>
      <c r="X28" t="str">
        <f>'Fig. 7'!AB28</f>
        <v>Zn(0001)</v>
      </c>
      <c r="Y28">
        <f>'Fig. 7'!AC28</f>
        <v>-1.72</v>
      </c>
      <c r="Z28">
        <f>'Fig. 7'!AD28</f>
        <v>-1.8035343399999999</v>
      </c>
      <c r="AA28">
        <f>'Fig. 7'!AE28</f>
        <v>0</v>
      </c>
      <c r="AB28">
        <f>'Fig. 7'!AF28</f>
        <v>0</v>
      </c>
      <c r="AC28" t="str">
        <f>'Fig. 7'!AG28</f>
        <v>Pt(111)</v>
      </c>
      <c r="AD28">
        <f>'Fig. 7'!AH28</f>
        <v>-1.31</v>
      </c>
      <c r="AE28">
        <f>'Fig. 7'!AI28</f>
        <v>-1.0819105</v>
      </c>
      <c r="AF28">
        <f>'Fig. 7'!AJ28</f>
        <v>0</v>
      </c>
      <c r="AG28">
        <f>'Fig. 7'!AK28</f>
        <v>0</v>
      </c>
      <c r="AH28" t="str">
        <f>'Fig. 7'!AL28</f>
        <v>Rh(111)</v>
      </c>
      <c r="AI28">
        <f>'Fig. 7'!AM28</f>
        <v>-1.43</v>
      </c>
      <c r="AJ28">
        <f>'Fig. 7'!AN28</f>
        <v>-1.7094365600000001</v>
      </c>
      <c r="AK28">
        <f>'Fig. 7'!AO28</f>
        <v>0</v>
      </c>
      <c r="AL28">
        <f>'Fig. 7'!AP28</f>
        <v>0</v>
      </c>
      <c r="AM28" t="str">
        <f>'Fig. 7'!AQ28</f>
        <v>Ag(211)</v>
      </c>
      <c r="AN28">
        <f>'Fig. 7'!AR28</f>
        <v>0.4</v>
      </c>
      <c r="AO28">
        <f>'Fig. 7'!AS28</f>
        <v>0.58929237000000101</v>
      </c>
      <c r="AV28">
        <f>'Fig. 7'!AZ28</f>
        <v>0</v>
      </c>
      <c r="AW28">
        <f>'Fig. 7'!BA28</f>
        <v>0</v>
      </c>
      <c r="AX28" t="str">
        <f>'Fig. 7'!BB28</f>
        <v>Ag(211)</v>
      </c>
      <c r="AY28">
        <f>'Fig. 7'!BC28</f>
        <v>3.5805500000000001</v>
      </c>
      <c r="AZ28">
        <f>'Fig. 7'!BD28</f>
        <v>3.6356282499999999</v>
      </c>
      <c r="BA28">
        <f>'Fig. 7'!BE28</f>
        <v>0</v>
      </c>
      <c r="BB28">
        <f>'Fig. 7'!BF28</f>
        <v>0</v>
      </c>
      <c r="BC28" t="str">
        <f>'Fig. 7'!BG28</f>
        <v>Y(211)</v>
      </c>
      <c r="BD28">
        <f>'Fig. 7'!BH28</f>
        <v>-2.8648600000000002</v>
      </c>
      <c r="BE28">
        <f>'Fig. 7'!BI28</f>
        <v>-2.6491475000000002</v>
      </c>
      <c r="BK28">
        <f>'Fig. 7'!BO28</f>
        <v>0</v>
      </c>
      <c r="BL28">
        <f>'Fig. 7'!BP28</f>
        <v>0</v>
      </c>
      <c r="BM28" t="str">
        <f>'Fig. 7'!BQ28</f>
        <v>Y(211)</v>
      </c>
      <c r="BN28">
        <f>'Fig. 7'!BR28</f>
        <v>-2.56216</v>
      </c>
      <c r="BO28">
        <f>'Fig. 7'!BS28</f>
        <v>-2.1900737499999998</v>
      </c>
      <c r="BP28">
        <f>'Fig. 7'!BT28</f>
        <v>0</v>
      </c>
      <c r="BQ28">
        <f>'Fig. 7'!BU28</f>
        <v>0</v>
      </c>
      <c r="BR28" t="str">
        <f>'Fig. 7'!BV28</f>
        <v>Pd</v>
      </c>
      <c r="BS28">
        <f>'Fig. 7'!BX28</f>
        <v>-2.8955199999999999</v>
      </c>
      <c r="BT28">
        <f>'Fig. 7'!BY28</f>
        <v>-2.97774423268128</v>
      </c>
      <c r="BU28">
        <f>'Fig. 7'!BZ28</f>
        <v>0</v>
      </c>
      <c r="BV28">
        <f>'Fig. 7'!CA28</f>
        <v>0</v>
      </c>
      <c r="BW28" t="str">
        <f>'Fig. 7'!CB28</f>
        <v>Pd</v>
      </c>
      <c r="BX28">
        <f>'Fig. 7'!CC28</f>
        <v>-2.3973900000000001</v>
      </c>
      <c r="BY28">
        <f>'Fig. 7'!CD28</f>
        <v>-2.4292342326812801</v>
      </c>
      <c r="BZ28">
        <f>'Fig. 7'!CE28</f>
        <v>0</v>
      </c>
      <c r="CA28">
        <f>'Fig. 7'!CF28</f>
        <v>0</v>
      </c>
      <c r="CB28" t="str">
        <f>'Fig. 7'!CG28</f>
        <v>Ni</v>
      </c>
      <c r="CC28">
        <f>'Fig. 7'!CH28</f>
        <v>-2.66107</v>
      </c>
      <c r="CD28">
        <f>'Fig. 7'!CI28</f>
        <v>-2.6654170905760299</v>
      </c>
      <c r="CE28">
        <f>'Fig. 7'!CJ28</f>
        <v>0</v>
      </c>
      <c r="CF28">
        <f>'Fig. 7'!CK28</f>
        <v>0</v>
      </c>
      <c r="CG28">
        <f>'Fig. 7'!CL28</f>
        <v>0</v>
      </c>
      <c r="CH28" t="str">
        <f>'Fig. 7'!CM28</f>
        <v>Mn(111)</v>
      </c>
      <c r="CI28">
        <f>'Fig. 7'!CN28</f>
        <v>-3.73</v>
      </c>
      <c r="CJ28">
        <f>'Fig. 7'!CO28</f>
        <v>-3.3057695699999998</v>
      </c>
      <c r="CK28">
        <f>'Fig. 7'!CP28</f>
        <v>0</v>
      </c>
      <c r="CL28">
        <f>'Fig. 7'!CQ28</f>
        <v>0</v>
      </c>
      <c r="CM28" t="str">
        <f>'Fig. 7'!CR28</f>
        <v>211 KSE (CN=8)</v>
      </c>
      <c r="CN28">
        <f>'Fig. 7'!CS28</f>
        <v>-3.9766081871345</v>
      </c>
      <c r="CO28">
        <f>'Fig. 7'!CT28</f>
        <v>-4.0904025302973697</v>
      </c>
      <c r="CP28">
        <f>'Fig. 7'!CU28</f>
        <v>0</v>
      </c>
      <c r="CQ28">
        <f>'Fig. 7'!CV28</f>
        <v>0</v>
      </c>
      <c r="CR28" t="str">
        <f>'Fig. 7'!CW28</f>
        <v>100 T</v>
      </c>
      <c r="CS28">
        <f>'Fig. 7'!CX28</f>
        <v>-2.3947368421052602</v>
      </c>
      <c r="CT28">
        <f>'Fig. 7'!CY28</f>
        <v>-2.39048586363071</v>
      </c>
      <c r="CU28">
        <f>'Fig. 7'!CZ28</f>
        <v>0</v>
      </c>
      <c r="CV28">
        <f>'Fig. 7'!DA28</f>
        <v>0</v>
      </c>
      <c r="CW28" t="str">
        <f>'Fig. 7'!DB28</f>
        <v>110 SE</v>
      </c>
      <c r="CX28">
        <f>'Fig. 7'!DC28</f>
        <v>-3.0614035087719298</v>
      </c>
      <c r="CY28">
        <f>'Fig. 7'!DD28</f>
        <v>-3.1183669279581898</v>
      </c>
    </row>
    <row r="29" spans="1:103">
      <c r="A29" t="str">
        <f>'Fig. 7'!C29</f>
        <v>Ir(111)</v>
      </c>
      <c r="B29">
        <f>'Fig. 7'!D29</f>
        <v>-1.4118835999999999</v>
      </c>
      <c r="C29">
        <f>'Fig. 7'!E29</f>
        <v>-1.63764545454546</v>
      </c>
      <c r="D29" t="str">
        <f>'Fig. 7'!H29</f>
        <v>Ir(111)</v>
      </c>
      <c r="E29">
        <f>'Fig. 7'!I29</f>
        <v>-2.1833320000000001</v>
      </c>
      <c r="F29">
        <f>'Fig. 7'!J29</f>
        <v>-2.1181090909090901</v>
      </c>
      <c r="G29">
        <f>'Fig. 7'!K29</f>
        <v>0</v>
      </c>
      <c r="H29" t="str">
        <f>'Fig. 7'!L29</f>
        <v>TMs</v>
      </c>
      <c r="I29" t="str">
        <f>'Fig. 7'!M29</f>
        <v>Ir(111)</v>
      </c>
      <c r="J29">
        <f>'Fig. 7'!N29</f>
        <v>-1.8217194999999999</v>
      </c>
      <c r="K29">
        <f>'Fig. 7'!O29</f>
        <v>-2.0098727272727301</v>
      </c>
      <c r="L29">
        <f>'Fig. 7'!P29</f>
        <v>0</v>
      </c>
      <c r="M29" t="str">
        <f>'Fig. 7'!Q29</f>
        <v>TMs</v>
      </c>
      <c r="N29" t="str">
        <f>'Fig. 7'!R29</f>
        <v>Ir(111)</v>
      </c>
      <c r="O29">
        <f>'Fig. 7'!S29</f>
        <v>-2.2197941000000001</v>
      </c>
      <c r="P29">
        <f>'Fig. 7'!T29</f>
        <v>-2.2586363636363598</v>
      </c>
      <c r="Q29">
        <f>'Fig. 7'!U29</f>
        <v>0</v>
      </c>
      <c r="R29" t="str">
        <f>'Fig. 7'!V29</f>
        <v>TMs (top)</v>
      </c>
      <c r="S29" t="str">
        <f>'Fig. 7'!W29</f>
        <v>Rh(111)</v>
      </c>
      <c r="T29">
        <f>'Fig. 7'!X29</f>
        <v>-1.99</v>
      </c>
      <c r="U29">
        <f>'Fig. 7'!Y29</f>
        <v>-2.0058332000000001</v>
      </c>
      <c r="V29">
        <f>'Fig. 7'!Z29</f>
        <v>0</v>
      </c>
      <c r="W29">
        <f>'Fig. 7'!AA29</f>
        <v>0</v>
      </c>
      <c r="X29" t="str">
        <f>'Fig. 7'!AB29</f>
        <v>Rh(111)</v>
      </c>
      <c r="Y29">
        <f>'Fig. 7'!AC29</f>
        <v>-3.01</v>
      </c>
      <c r="Z29">
        <f>'Fig. 7'!AD29</f>
        <v>-3.20068741</v>
      </c>
      <c r="AA29">
        <f>'Fig. 7'!AE29</f>
        <v>0</v>
      </c>
      <c r="AB29">
        <f>'Fig. 7'!AF29</f>
        <v>0</v>
      </c>
      <c r="AC29" t="str">
        <f>'Fig. 7'!AG29</f>
        <v>Rh(111)</v>
      </c>
      <c r="AD29">
        <f>'Fig. 7'!AH29</f>
        <v>-1.33</v>
      </c>
      <c r="AE29">
        <f>'Fig. 7'!AI29</f>
        <v>-1.3319103999999999</v>
      </c>
      <c r="AF29">
        <f>'Fig. 7'!AJ29</f>
        <v>0</v>
      </c>
      <c r="AG29">
        <f>'Fig. 7'!AK29</f>
        <v>0</v>
      </c>
      <c r="AH29" t="str">
        <f>'Fig. 7'!AL29</f>
        <v>Ir(111)</v>
      </c>
      <c r="AI29">
        <f>'Fig. 7'!AM29</f>
        <v>-1.56</v>
      </c>
      <c r="AJ29">
        <f>'Fig. 7'!AN29</f>
        <v>-1.6228819400000001</v>
      </c>
      <c r="AK29">
        <f>'Fig. 7'!AO29</f>
        <v>0</v>
      </c>
      <c r="AL29">
        <f>'Fig. 7'!AP29</f>
        <v>0</v>
      </c>
      <c r="AM29" t="str">
        <f>'Fig. 7'!AQ29</f>
        <v>Au(211)</v>
      </c>
      <c r="AN29">
        <f>'Fig. 7'!AR29</f>
        <v>-0.19</v>
      </c>
      <c r="AO29">
        <f>'Fig. 7'!AS29</f>
        <v>6.4041050000000196E-2</v>
      </c>
      <c r="AV29">
        <f>'Fig. 7'!AZ29</f>
        <v>0</v>
      </c>
      <c r="AW29">
        <f>'Fig. 7'!BA29</f>
        <v>0</v>
      </c>
      <c r="AX29" t="str">
        <f>'Fig. 7'!BB29</f>
        <v>W(211)</v>
      </c>
      <c r="AY29">
        <f>'Fig. 7'!BC29</f>
        <v>-1.53301</v>
      </c>
      <c r="AZ29">
        <f>'Fig. 7'!BD29</f>
        <v>-1.752632</v>
      </c>
      <c r="BA29">
        <f>'Fig. 7'!BE29</f>
        <v>0</v>
      </c>
      <c r="BB29">
        <f>'Fig. 7'!BF29</f>
        <v>0</v>
      </c>
      <c r="BC29" t="str">
        <f>'Fig. 7'!BG29</f>
        <v>Zr(211)</v>
      </c>
      <c r="BD29">
        <f>'Fig. 7'!BH29</f>
        <v>-2.6945899999999998</v>
      </c>
      <c r="BE29">
        <f>'Fig. 7'!BI29</f>
        <v>-2.416496</v>
      </c>
      <c r="BK29">
        <f>'Fig. 7'!BO29</f>
        <v>0</v>
      </c>
      <c r="BL29">
        <f>'Fig. 7'!BP29</f>
        <v>0</v>
      </c>
      <c r="BM29" t="str">
        <f>'Fig. 7'!BQ29</f>
        <v>Zr(211)</v>
      </c>
      <c r="BN29">
        <f>'Fig. 7'!BR29</f>
        <v>-2.4486500000000002</v>
      </c>
      <c r="BO29">
        <f>'Fig. 7'!BS29</f>
        <v>-2.0737480000000001</v>
      </c>
      <c r="BP29">
        <f>'Fig. 7'!BT29</f>
        <v>0</v>
      </c>
      <c r="BQ29">
        <f>'Fig. 7'!BU29</f>
        <v>0</v>
      </c>
      <c r="BR29" t="str">
        <f>'Fig. 7'!BV29</f>
        <v>Ni</v>
      </c>
      <c r="BS29">
        <f>'Fig. 7'!BX29</f>
        <v>-2.8451499999999998</v>
      </c>
      <c r="BT29">
        <f>'Fig. 7'!BY29</f>
        <v>-2.88172472705069</v>
      </c>
      <c r="BU29">
        <f>'Fig. 7'!BZ29</f>
        <v>0</v>
      </c>
      <c r="BV29">
        <f>'Fig. 7'!CA29</f>
        <v>0</v>
      </c>
      <c r="BW29" t="str">
        <f>'Fig. 7'!CB29</f>
        <v>Ni</v>
      </c>
      <c r="BX29">
        <f>'Fig. 7'!CC29</f>
        <v>-2.375</v>
      </c>
      <c r="BY29">
        <f>'Fig. 7'!CD29</f>
        <v>-2.33321472705068</v>
      </c>
      <c r="BZ29">
        <f>'Fig. 7'!CE29</f>
        <v>0</v>
      </c>
      <c r="CA29">
        <f>'Fig. 7'!CF29</f>
        <v>0</v>
      </c>
      <c r="CB29" t="str">
        <f>'Fig. 7'!CG29</f>
        <v>Au</v>
      </c>
      <c r="CC29">
        <f>'Fig. 7'!CH29</f>
        <v>-2.80369</v>
      </c>
      <c r="CD29">
        <f>'Fig. 7'!CI29</f>
        <v>-2.7623203926758801</v>
      </c>
      <c r="CE29">
        <f>'Fig. 7'!CJ29</f>
        <v>0</v>
      </c>
      <c r="CF29">
        <f>'Fig. 7'!CK29</f>
        <v>0</v>
      </c>
      <c r="CG29">
        <f>'Fig. 7'!CL29</f>
        <v>0</v>
      </c>
      <c r="CH29" t="str">
        <f>'Fig. 7'!CM29</f>
        <v>Fe(111)</v>
      </c>
      <c r="CI29">
        <f>'Fig. 7'!CN29</f>
        <v>-2.73</v>
      </c>
      <c r="CJ29">
        <f>'Fig. 7'!CO29</f>
        <v>-3.0816722439999999</v>
      </c>
      <c r="CK29">
        <f>'Fig. 7'!CP29</f>
        <v>0</v>
      </c>
      <c r="CL29">
        <f>'Fig. 7'!CQ29</f>
        <v>0</v>
      </c>
      <c r="CM29" t="str">
        <f>'Fig. 7'!CR29</f>
        <v>553 SE</v>
      </c>
      <c r="CN29">
        <f>'Fig. 7'!CS29</f>
        <v>-4.1374269005848001</v>
      </c>
      <c r="CO29">
        <f>'Fig. 7'!CT29</f>
        <v>-4.2123635302973703</v>
      </c>
      <c r="CP29">
        <f>'Fig. 7'!CU29</f>
        <v>0</v>
      </c>
      <c r="CQ29">
        <f>'Fig. 7'!CV29</f>
        <v>0</v>
      </c>
      <c r="CR29" t="str">
        <f>'Fig. 7'!CW29</f>
        <v>211 KSE (CN=8)</v>
      </c>
      <c r="CS29">
        <f>'Fig. 7'!CX29</f>
        <v>-2.26900584795322</v>
      </c>
      <c r="CT29">
        <f>'Fig. 7'!CY29</f>
        <v>-2.4237358636307098</v>
      </c>
      <c r="CU29">
        <f>'Fig. 7'!CZ29</f>
        <v>0</v>
      </c>
      <c r="CV29">
        <f>'Fig. 7'!DA29</f>
        <v>0</v>
      </c>
      <c r="CW29" t="str">
        <f>'Fig. 7'!DB29</f>
        <v>211 SE</v>
      </c>
      <c r="CX29">
        <f>'Fig. 7'!DC29</f>
        <v>-3.27485380116959</v>
      </c>
      <c r="CY29">
        <f>'Fig. 7'!DD29</f>
        <v>-3.1626559279581898</v>
      </c>
    </row>
    <row r="30" spans="1:103">
      <c r="A30" t="str">
        <f>'Fig. 7'!C30</f>
        <v>Pt(111)</v>
      </c>
      <c r="B30">
        <f>'Fig. 7'!D30</f>
        <v>-1.1589973</v>
      </c>
      <c r="C30">
        <f>'Fig. 7'!E30</f>
        <v>-1.0743280701754401</v>
      </c>
      <c r="D30" t="str">
        <f>'Fig. 7'!H30</f>
        <v>Pt(111)</v>
      </c>
      <c r="E30">
        <f>'Fig. 7'!I30</f>
        <v>-1.9412125</v>
      </c>
      <c r="F30">
        <f>'Fig. 7'!J30</f>
        <v>-1.69562105263158</v>
      </c>
      <c r="G30">
        <f>'Fig. 7'!K30</f>
        <v>0</v>
      </c>
      <c r="H30" t="str">
        <f>'Fig. 7'!L30</f>
        <v>TMs</v>
      </c>
      <c r="I30" t="str">
        <f>'Fig. 7'!M30</f>
        <v>Pt(111)</v>
      </c>
      <c r="J30">
        <f>'Fig. 7'!N30</f>
        <v>-1.775083</v>
      </c>
      <c r="K30">
        <f>'Fig. 7'!O30</f>
        <v>-1.72821403508772</v>
      </c>
      <c r="L30">
        <f>'Fig. 7'!P30</f>
        <v>0</v>
      </c>
      <c r="M30" t="str">
        <f>'Fig. 7'!Q30</f>
        <v>TMs</v>
      </c>
      <c r="N30" t="str">
        <f>'Fig. 7'!R30</f>
        <v>Pt(111)</v>
      </c>
      <c r="O30">
        <f>'Fig. 7'!S30</f>
        <v>-2.3296600000000001</v>
      </c>
      <c r="P30">
        <f>'Fig. 7'!T30</f>
        <v>-2.1178070175438601</v>
      </c>
      <c r="Q30">
        <f>'Fig. 7'!U30</f>
        <v>0</v>
      </c>
      <c r="R30" t="str">
        <f>'Fig. 7'!V30</f>
        <v>TMs (top)</v>
      </c>
      <c r="S30" t="str">
        <f>'Fig. 7'!W30</f>
        <v>Pd(111)</v>
      </c>
      <c r="T30">
        <f>'Fig. 7'!X30</f>
        <v>-1.69</v>
      </c>
      <c r="U30">
        <f>'Fig. 7'!Y30</f>
        <v>-1.6087039999999999</v>
      </c>
      <c r="V30">
        <f>'Fig. 7'!Z30</f>
        <v>0</v>
      </c>
      <c r="W30">
        <f>'Fig. 7'!AA30</f>
        <v>0</v>
      </c>
      <c r="X30" t="str">
        <f>'Fig. 7'!AB30</f>
        <v>Pd(111)</v>
      </c>
      <c r="Y30">
        <f>'Fig. 7'!AC30</f>
        <v>-2.94</v>
      </c>
      <c r="Z30">
        <f>'Fig. 7'!AD30</f>
        <v>-2.9326251999999999</v>
      </c>
      <c r="AA30">
        <f>'Fig. 7'!AE30</f>
        <v>0</v>
      </c>
      <c r="AB30">
        <f>'Fig. 7'!AF30</f>
        <v>0</v>
      </c>
      <c r="AC30" t="str">
        <f>'Fig. 7'!AG30</f>
        <v>Ni(111)</v>
      </c>
      <c r="AD30">
        <f>'Fig. 7'!AH30</f>
        <v>-1.33</v>
      </c>
      <c r="AE30">
        <f>'Fig. 7'!AI30</f>
        <v>-0.82701939999999996</v>
      </c>
      <c r="AF30">
        <f>'Fig. 7'!AJ30</f>
        <v>0</v>
      </c>
      <c r="AG30">
        <f>'Fig. 7'!AK30</f>
        <v>0</v>
      </c>
      <c r="AH30" t="str">
        <f>'Fig. 7'!AL30</f>
        <v>Ag(211)</v>
      </c>
      <c r="AI30">
        <f>'Fig. 7'!AM30</f>
        <v>1.64</v>
      </c>
      <c r="AJ30">
        <f>'Fig. 7'!AN30</f>
        <v>1.61184657</v>
      </c>
      <c r="AK30">
        <f>'Fig. 7'!AO30</f>
        <v>0</v>
      </c>
      <c r="AL30">
        <f>'Fig. 7'!AP30</f>
        <v>0</v>
      </c>
      <c r="AM30" t="str">
        <f>'Fig. 7'!AQ30</f>
        <v>Cu(211)</v>
      </c>
      <c r="AN30">
        <f>'Fig. 7'!AR30</f>
        <v>-0.4</v>
      </c>
      <c r="AO30">
        <f>'Fig. 7'!AS30</f>
        <v>-0.51114212999999997</v>
      </c>
      <c r="AV30">
        <f>'Fig. 7'!AZ30</f>
        <v>0</v>
      </c>
      <c r="AW30">
        <f>'Fig. 7'!BA30</f>
        <v>0</v>
      </c>
      <c r="AX30" t="str">
        <f>'Fig. 7'!BB30</f>
        <v>Pt(211)</v>
      </c>
      <c r="AY30">
        <f>'Fig. 7'!BC30</f>
        <v>1.08843</v>
      </c>
      <c r="AZ30">
        <f>'Fig. 7'!BD30</f>
        <v>0.39277374999999998</v>
      </c>
      <c r="BA30">
        <f>'Fig. 7'!BE30</f>
        <v>0</v>
      </c>
      <c r="BB30">
        <f>'Fig. 7'!BF30</f>
        <v>0</v>
      </c>
      <c r="BC30" t="str">
        <f>'Fig. 7'!BG30</f>
        <v>Ru(211)</v>
      </c>
      <c r="BD30">
        <f>'Fig. 7'!BH30</f>
        <v>-1.08649</v>
      </c>
      <c r="BE30">
        <f>'Fig. 7'!BI30</f>
        <v>-1.5634545</v>
      </c>
      <c r="BK30">
        <f>'Fig. 7'!BO30</f>
        <v>0</v>
      </c>
      <c r="BL30">
        <f>'Fig. 7'!BP30</f>
        <v>0</v>
      </c>
      <c r="BM30" t="str">
        <f>'Fig. 7'!BQ30</f>
        <v>Ru(211)</v>
      </c>
      <c r="BN30">
        <f>'Fig. 7'!BR30</f>
        <v>-1.80541</v>
      </c>
      <c r="BO30">
        <f>'Fig. 7'!BS30</f>
        <v>-1.64722725</v>
      </c>
      <c r="BP30">
        <f>'Fig. 7'!BT30</f>
        <v>0</v>
      </c>
      <c r="BQ30">
        <f>'Fig. 7'!BU30</f>
        <v>0</v>
      </c>
      <c r="BR30" t="str">
        <f>'Fig. 7'!BV30</f>
        <v>Au</v>
      </c>
      <c r="BS30">
        <f>'Fig. 7'!BX30</f>
        <v>-2.7052200000000002</v>
      </c>
      <c r="BT30">
        <f>'Fig. 7'!BY30</f>
        <v>-2.94632692845058</v>
      </c>
      <c r="BU30">
        <f>'Fig. 7'!BZ30</f>
        <v>0</v>
      </c>
      <c r="BV30">
        <f>'Fig. 7'!CA30</f>
        <v>0</v>
      </c>
      <c r="BW30" t="str">
        <f>'Fig. 7'!CB30</f>
        <v>Au</v>
      </c>
      <c r="BX30">
        <f>'Fig. 7'!CC30</f>
        <v>-2.2742499999999999</v>
      </c>
      <c r="BY30">
        <f>'Fig. 7'!CD30</f>
        <v>-2.3978169284505801</v>
      </c>
      <c r="BZ30">
        <f>'Fig. 7'!CE30</f>
        <v>0</v>
      </c>
      <c r="CA30">
        <f>'Fig. 7'!CF30</f>
        <v>0</v>
      </c>
      <c r="CB30" t="str">
        <f>'Fig. 7'!CG30</f>
        <v>Ag</v>
      </c>
      <c r="CC30">
        <f>'Fig. 7'!CH30</f>
        <v>-2.5352299999999999</v>
      </c>
      <c r="CD30">
        <f>'Fig. 7'!CI30</f>
        <v>-2.4727206582283099</v>
      </c>
      <c r="CE30">
        <f>'Fig. 7'!CJ30</f>
        <v>0</v>
      </c>
      <c r="CF30">
        <f>'Fig. 7'!CK30</f>
        <v>0</v>
      </c>
      <c r="CG30">
        <f>'Fig. 7'!CL30</f>
        <v>0</v>
      </c>
      <c r="CH30" t="str">
        <f>'Fig. 7'!CM30</f>
        <v>Co(111)</v>
      </c>
      <c r="CI30">
        <f>'Fig. 7'!CN30</f>
        <v>-2.2200000000000002</v>
      </c>
      <c r="CJ30">
        <f>'Fig. 7'!CO30</f>
        <v>-2.5405731629999999</v>
      </c>
      <c r="CK30">
        <f>'Fig. 7'!CP30</f>
        <v>0</v>
      </c>
      <c r="CL30">
        <f>'Fig. 7'!CQ30</f>
        <v>0</v>
      </c>
      <c r="CM30" t="str">
        <f>'Fig. 7'!CR30</f>
        <v>110 SE</v>
      </c>
      <c r="CN30">
        <f>'Fig. 7'!CS30</f>
        <v>-4.04385964912281</v>
      </c>
      <c r="CO30">
        <f>'Fig. 7'!CT30</f>
        <v>-4.1680745302973703</v>
      </c>
      <c r="CP30">
        <f>'Fig. 7'!CU30</f>
        <v>0</v>
      </c>
      <c r="CQ30">
        <f>'Fig. 7'!CV30</f>
        <v>0</v>
      </c>
      <c r="CR30" t="str">
        <f>'Fig. 7'!CW30</f>
        <v>553 SE</v>
      </c>
      <c r="CS30">
        <f>'Fig. 7'!CX30</f>
        <v>-2.52923976608187</v>
      </c>
      <c r="CT30">
        <f>'Fig. 7'!CY30</f>
        <v>-2.54569686363071</v>
      </c>
      <c r="CU30">
        <f>'Fig. 7'!CZ30</f>
        <v>0</v>
      </c>
      <c r="CV30">
        <f>'Fig. 7'!DA30</f>
        <v>0</v>
      </c>
      <c r="CW30" t="str">
        <f>'Fig. 7'!DB30</f>
        <v>4AD@100</v>
      </c>
      <c r="CX30">
        <f>'Fig. 7'!DC30</f>
        <v>-3.2173913043478302</v>
      </c>
      <c r="CY30">
        <f>'Fig. 7'!DD30</f>
        <v>-3.3066949279581901</v>
      </c>
    </row>
    <row r="31" spans="1:103">
      <c r="A31" t="str">
        <f>'Fig. 7'!C31</f>
        <v>Au(111)</v>
      </c>
      <c r="B31">
        <f>'Fig. 7'!D31</f>
        <v>1.4536937999999999</v>
      </c>
      <c r="C31">
        <f>'Fig. 7'!E31</f>
        <v>1.4906721937373799</v>
      </c>
      <c r="D31" t="str">
        <f>'Fig. 7'!H31</f>
        <v>Au(111)</v>
      </c>
      <c r="E31">
        <f>'Fig. 7'!I31</f>
        <v>8.0947000000000102E-2</v>
      </c>
      <c r="F31">
        <f>'Fig. 7'!J31</f>
        <v>0.22812914530303199</v>
      </c>
      <c r="G31">
        <f>'Fig. 7'!K31</f>
        <v>0</v>
      </c>
      <c r="H31" t="str">
        <f>'Fig. 7'!L31</f>
        <v>TMs</v>
      </c>
      <c r="I31" t="str">
        <f>'Fig. 7'!M31</f>
        <v>Au(111)</v>
      </c>
      <c r="J31">
        <f>'Fig. 7'!N31</f>
        <v>-0.33180860000000001</v>
      </c>
      <c r="K31">
        <f>'Fig. 7'!O31</f>
        <v>-0.44571390313131198</v>
      </c>
      <c r="L31">
        <f>'Fig. 7'!P31</f>
        <v>0</v>
      </c>
      <c r="M31" t="str">
        <f>'Fig. 7'!Q31</f>
        <v>TMs</v>
      </c>
      <c r="N31" t="str">
        <f>'Fig. 7'!R31</f>
        <v>Au(111)</v>
      </c>
      <c r="O31">
        <f>'Fig. 7'!S31</f>
        <v>-1.53555737</v>
      </c>
      <c r="P31">
        <f>'Fig. 7'!T31</f>
        <v>-1.47655695156566</v>
      </c>
      <c r="Q31">
        <f>'Fig. 7'!U31</f>
        <v>0</v>
      </c>
      <c r="R31" t="str">
        <f>'Fig. 7'!V31</f>
        <v>TMs (top)</v>
      </c>
      <c r="S31" t="str">
        <f>'Fig. 7'!W31</f>
        <v>Cd(0001)</v>
      </c>
      <c r="T31">
        <f>'Fig. 7'!X31</f>
        <v>-0.13</v>
      </c>
      <c r="U31">
        <f>'Fig. 7'!Y31</f>
        <v>-1.8602E-2</v>
      </c>
      <c r="V31">
        <f>'Fig. 7'!Z31</f>
        <v>0</v>
      </c>
      <c r="W31">
        <f>'Fig. 7'!AA31</f>
        <v>0</v>
      </c>
      <c r="X31" t="str">
        <f>'Fig. 7'!AB31</f>
        <v>Ag(111)</v>
      </c>
      <c r="Y31">
        <f>'Fig. 7'!AC31</f>
        <v>-2.0099999999999998</v>
      </c>
      <c r="Z31">
        <f>'Fig. 7'!AD31</f>
        <v>-1.80825988</v>
      </c>
      <c r="AA31">
        <f>'Fig. 7'!AE31</f>
        <v>0</v>
      </c>
      <c r="AB31">
        <f>'Fig. 7'!AF31</f>
        <v>0</v>
      </c>
      <c r="AC31" t="str">
        <f>'Fig. 7'!AG31</f>
        <v>Ir(111)</v>
      </c>
      <c r="AD31">
        <f>'Fig. 7'!AH31</f>
        <v>-1.1399999999999999</v>
      </c>
      <c r="AE31">
        <f>'Fig. 7'!AI31</f>
        <v>-1.2931546</v>
      </c>
      <c r="AF31">
        <f>'Fig. 7'!AJ31</f>
        <v>0</v>
      </c>
      <c r="AG31">
        <f>'Fig. 7'!AK31</f>
        <v>0</v>
      </c>
      <c r="AH31" t="str">
        <f>'Fig. 7'!AL31</f>
        <v>Au(211)</v>
      </c>
      <c r="AI31">
        <f>'Fig. 7'!AM31</f>
        <v>0.76</v>
      </c>
      <c r="AJ31">
        <f>'Fig. 7'!AN31</f>
        <v>0.86308404999999999</v>
      </c>
      <c r="AK31">
        <f>'Fig. 7'!AO31</f>
        <v>0</v>
      </c>
      <c r="AL31">
        <f>'Fig. 7'!AP31</f>
        <v>0</v>
      </c>
      <c r="AM31" t="str">
        <f>'Fig. 7'!AQ31</f>
        <v>Pd(211)</v>
      </c>
      <c r="AN31">
        <f>'Fig. 7'!AR31</f>
        <v>-1.47</v>
      </c>
      <c r="AO31">
        <f>'Fig. 7'!AS31</f>
        <v>-1.36793615</v>
      </c>
      <c r="AV31">
        <f>'Fig. 7'!AZ31</f>
        <v>0</v>
      </c>
      <c r="AW31">
        <f>'Fig. 7'!BA31</f>
        <v>0</v>
      </c>
      <c r="AX31" t="str">
        <f>'Fig. 7'!BB31</f>
        <v>Au(211)</v>
      </c>
      <c r="AY31">
        <f>'Fig. 7'!BC31</f>
        <v>3.4243199999999998</v>
      </c>
      <c r="AZ31">
        <f>'Fig. 7'!BD31</f>
        <v>2.79746125</v>
      </c>
      <c r="BA31">
        <f>'Fig. 7'!BE31</f>
        <v>0</v>
      </c>
      <c r="BB31">
        <f>'Fig. 7'!BF31</f>
        <v>0</v>
      </c>
      <c r="BC31" t="str">
        <f>'Fig. 7'!BG31</f>
        <v>Rh(211)</v>
      </c>
      <c r="BD31">
        <f>'Fig. 7'!BH31</f>
        <v>-0.82162000000000002</v>
      </c>
      <c r="BE31">
        <f>'Fig. 7'!BI31</f>
        <v>-1.241684</v>
      </c>
      <c r="BK31">
        <f>'Fig. 7'!BO31</f>
        <v>0</v>
      </c>
      <c r="BL31">
        <f>'Fig. 7'!BP31</f>
        <v>0</v>
      </c>
      <c r="BM31" t="str">
        <f>'Fig. 7'!BQ31</f>
        <v>Rh(211)</v>
      </c>
      <c r="BN31">
        <f>'Fig. 7'!BR31</f>
        <v>-1.52162</v>
      </c>
      <c r="BO31">
        <f>'Fig. 7'!BS31</f>
        <v>-1.4863420000000001</v>
      </c>
      <c r="BP31">
        <f>'Fig. 7'!BT31</f>
        <v>0</v>
      </c>
      <c r="BQ31">
        <f>'Fig. 7'!BU31</f>
        <v>0</v>
      </c>
      <c r="BR31" t="str">
        <f>'Fig. 7'!BV31</f>
        <v>Ag</v>
      </c>
      <c r="BS31">
        <f>'Fig. 7'!BX31</f>
        <v>-2.5988799999999999</v>
      </c>
      <c r="BT31">
        <f>'Fig. 7'!BY31</f>
        <v>-2.7532604388188702</v>
      </c>
      <c r="BU31">
        <f>'Fig. 7'!BZ31</f>
        <v>0</v>
      </c>
      <c r="BV31">
        <f>'Fig. 7'!CA31</f>
        <v>0</v>
      </c>
      <c r="BW31" t="str">
        <f>'Fig. 7'!CB31</f>
        <v>Ag</v>
      </c>
      <c r="BX31">
        <f>'Fig. 7'!CC31</f>
        <v>-2.1511200000000001</v>
      </c>
      <c r="BY31">
        <f>'Fig. 7'!CD31</f>
        <v>-2.2047504388188699</v>
      </c>
      <c r="BZ31">
        <f>'Fig. 7'!CE31</f>
        <v>0</v>
      </c>
      <c r="CA31">
        <f>'Fig. 7'!CF31</f>
        <v>0</v>
      </c>
      <c r="CB31" t="str">
        <f>'Fig. 7'!CG31</f>
        <v>Cu</v>
      </c>
      <c r="CC31">
        <f>'Fig. 7'!CH31</f>
        <v>-2.4429500000000002</v>
      </c>
      <c r="CD31">
        <f>'Fig. 7'!CI31</f>
        <v>-2.4554710650037301</v>
      </c>
      <c r="CE31">
        <f>'Fig. 7'!CJ31</f>
        <v>0</v>
      </c>
      <c r="CF31">
        <f>'Fig. 7'!CK31</f>
        <v>0</v>
      </c>
      <c r="CG31">
        <f>'Fig. 7'!CL31</f>
        <v>0</v>
      </c>
      <c r="CH31" t="str">
        <f>'Fig. 7'!CM31</f>
        <v>Ni(111)</v>
      </c>
      <c r="CI31">
        <f>'Fig. 7'!CN31</f>
        <v>-1.77</v>
      </c>
      <c r="CJ31">
        <f>'Fig. 7'!CO31</f>
        <v>-1.922203466</v>
      </c>
      <c r="CK31">
        <f>'Fig. 7'!CP31</f>
        <v>0</v>
      </c>
      <c r="CL31">
        <f>'Fig. 7'!CQ31</f>
        <v>0</v>
      </c>
      <c r="CM31" t="str">
        <f>'Fig. 7'!CR31</f>
        <v>211 SE</v>
      </c>
      <c r="CN31">
        <f>'Fig. 7'!CS31</f>
        <v>-4.2777777777777803</v>
      </c>
      <c r="CO31">
        <f>'Fig. 7'!CT31</f>
        <v>-4.2123635302973703</v>
      </c>
      <c r="CP31">
        <f>'Fig. 7'!CU31</f>
        <v>0</v>
      </c>
      <c r="CQ31">
        <f>'Fig. 7'!CV31</f>
        <v>0</v>
      </c>
      <c r="CR31" t="str">
        <f>'Fig. 7'!CW31</f>
        <v>110 SE</v>
      </c>
      <c r="CS31">
        <f>'Fig. 7'!CX31</f>
        <v>-2.5467836257309902</v>
      </c>
      <c r="CT31">
        <f>'Fig. 7'!CY31</f>
        <v>-2.50140786363071</v>
      </c>
      <c r="CU31">
        <f>'Fig. 7'!CZ31</f>
        <v>0</v>
      </c>
      <c r="CV31">
        <f>'Fig. 7'!DA31</f>
        <v>0</v>
      </c>
      <c r="CW31" t="str">
        <f>'Fig. 7'!DB31</f>
        <v>211 KSE (CN=6)</v>
      </c>
      <c r="CX31">
        <f>'Fig. 7'!DC31</f>
        <v>-3.2463768115942</v>
      </c>
      <c r="CY31">
        <f>'Fig. 7'!DD31</f>
        <v>-3.2734449279581899</v>
      </c>
    </row>
    <row r="32" spans="1:103">
      <c r="A32" t="str">
        <f>'Fig. 7'!C32</f>
        <v>Cu(211)</v>
      </c>
      <c r="B32">
        <f>'Fig. 7'!D32</f>
        <v>0.32043569999999999</v>
      </c>
      <c r="C32">
        <f>'Fig. 7'!E32</f>
        <v>0.43163684210526398</v>
      </c>
      <c r="D32" t="str">
        <f>'Fig. 7'!H32</f>
        <v>Cu(211)</v>
      </c>
      <c r="E32">
        <f>'Fig. 7'!I32</f>
        <v>-0.48080599999999901</v>
      </c>
      <c r="F32">
        <f>'Fig. 7'!J32</f>
        <v>-0.66614736842105104</v>
      </c>
      <c r="G32">
        <f>'Fig. 7'!K32</f>
        <v>0</v>
      </c>
      <c r="H32" t="str">
        <f>'Fig. 7'!L32</f>
        <v>TMs</v>
      </c>
      <c r="I32" t="str">
        <f>'Fig. 7'!M32</f>
        <v>Ni(211)</v>
      </c>
      <c r="J32">
        <f>'Fig. 7'!N32</f>
        <v>-1.8009027</v>
      </c>
      <c r="K32">
        <f>'Fig. 7'!O32</f>
        <v>-1.62835916230366</v>
      </c>
      <c r="L32">
        <f>'Fig. 7'!P32</f>
        <v>0</v>
      </c>
      <c r="M32" t="str">
        <f>'Fig. 7'!Q32</f>
        <v>TMs</v>
      </c>
      <c r="N32" t="str">
        <f>'Fig. 7'!R32</f>
        <v>Ni(211)</v>
      </c>
      <c r="O32">
        <f>'Fig. 7'!S32</f>
        <v>-2.3710589</v>
      </c>
      <c r="P32">
        <f>'Fig. 7'!T32</f>
        <v>-2.26787958115183</v>
      </c>
      <c r="Q32">
        <f>'Fig. 7'!U32</f>
        <v>0</v>
      </c>
      <c r="R32" t="str">
        <f>'Fig. 7'!V32</f>
        <v>TMs (top)</v>
      </c>
      <c r="S32" t="str">
        <f>'Fig. 7'!W32</f>
        <v>Os(0001)</v>
      </c>
      <c r="T32">
        <f>'Fig. 7'!X32</f>
        <v>-2.33</v>
      </c>
      <c r="U32">
        <f>'Fig. 7'!Y32</f>
        <v>-2.2632496</v>
      </c>
      <c r="V32">
        <f>'Fig. 7'!Z32</f>
        <v>0</v>
      </c>
      <c r="W32">
        <f>'Fig. 7'!AA32</f>
        <v>0</v>
      </c>
      <c r="X32" t="str">
        <f>'Fig. 7'!AB32</f>
        <v>Cd(0001)</v>
      </c>
      <c r="Y32">
        <f>'Fig. 7'!AC32</f>
        <v>-1.71</v>
      </c>
      <c r="Z32">
        <f>'Fig. 7'!AD32</f>
        <v>-1.85930635</v>
      </c>
      <c r="AA32">
        <f>'Fig. 7'!AE32</f>
        <v>0</v>
      </c>
      <c r="AB32">
        <f>'Fig. 7'!AF32</f>
        <v>0</v>
      </c>
      <c r="AC32" t="str">
        <f>'Fig. 7'!AG32</f>
        <v>Ag(211)</v>
      </c>
      <c r="AD32">
        <f>'Fig. 7'!AH32</f>
        <v>0.01</v>
      </c>
      <c r="AE32">
        <f>'Fig. 7'!AI32</f>
        <v>-6.4768700000000096E-2</v>
      </c>
      <c r="AF32">
        <f>'Fig. 7'!AJ32</f>
        <v>0</v>
      </c>
      <c r="AG32">
        <f>'Fig. 7'!AK32</f>
        <v>0</v>
      </c>
      <c r="AH32" t="str">
        <f>'Fig. 7'!AL32</f>
        <v>Cu(211)</v>
      </c>
      <c r="AI32">
        <f>'Fig. 7'!AM32</f>
        <v>0.57999999999999996</v>
      </c>
      <c r="AJ32">
        <f>'Fig. 7'!AN32</f>
        <v>4.3142069999999998E-2</v>
      </c>
      <c r="AK32">
        <f>'Fig. 7'!AO32</f>
        <v>0</v>
      </c>
      <c r="AL32">
        <f>'Fig. 7'!AP32</f>
        <v>0</v>
      </c>
      <c r="AM32" t="str">
        <f>'Fig. 7'!AQ32</f>
        <v>Pt(211)</v>
      </c>
      <c r="AN32">
        <f>'Fig. 7'!AR32</f>
        <v>-1.85</v>
      </c>
      <c r="AO32">
        <f>'Fig. 7'!AS32</f>
        <v>-1.4428964500000001</v>
      </c>
      <c r="AV32" t="str">
        <f>'Fig. 7'!AZ32</f>
        <v>J. Am. Chem. Soc. 136, 15694–15701 (2014)</v>
      </c>
      <c r="AW32" t="str">
        <f>'Fig. 7'!BA32</f>
        <v>Pt</v>
      </c>
      <c r="AX32" t="str">
        <f>'Fig. 7'!BB32</f>
        <v>2AD @ 100</v>
      </c>
      <c r="AY32">
        <f>'Fig. 7'!BC32</f>
        <v>0.83608499999999997</v>
      </c>
      <c r="AZ32">
        <f>'Fig. 7'!BD32</f>
        <v>0.87442768421051997</v>
      </c>
      <c r="BA32">
        <f>'Fig. 7'!BE32</f>
        <v>0</v>
      </c>
      <c r="BB32">
        <f>'Fig. 7'!BF32</f>
        <v>0</v>
      </c>
      <c r="BC32" t="str">
        <f>'Fig. 7'!BG32</f>
        <v>Pd(211)</v>
      </c>
      <c r="BD32">
        <f>'Fig. 7'!BH32</f>
        <v>0.18107999999999999</v>
      </c>
      <c r="BE32">
        <f>'Fig. 7'!BI32</f>
        <v>-0.7452725</v>
      </c>
      <c r="BK32">
        <f>'Fig. 7'!BO32</f>
        <v>0</v>
      </c>
      <c r="BL32">
        <f>'Fig. 7'!BP32</f>
        <v>0</v>
      </c>
      <c r="BM32" t="str">
        <f>'Fig. 7'!BQ32</f>
        <v>Pd(211)</v>
      </c>
      <c r="BN32">
        <f>'Fig. 7'!BR32</f>
        <v>-0.87838000000000005</v>
      </c>
      <c r="BO32">
        <f>'Fig. 7'!BS32</f>
        <v>-1.2381362499999999</v>
      </c>
      <c r="BP32">
        <f>'Fig. 7'!BT32</f>
        <v>0</v>
      </c>
      <c r="BQ32">
        <f>'Fig. 7'!BU32</f>
        <v>0</v>
      </c>
      <c r="BR32" t="str">
        <f>'Fig. 7'!BV32</f>
        <v>Cu</v>
      </c>
      <c r="BS32">
        <f>'Fig. 7'!BX32</f>
        <v>-2.49254</v>
      </c>
      <c r="BT32">
        <f>'Fig. 7'!BY32</f>
        <v>-2.7417607100024899</v>
      </c>
      <c r="BU32">
        <f>'Fig. 7'!BZ32</f>
        <v>0</v>
      </c>
      <c r="BV32">
        <f>'Fig. 7'!CA32</f>
        <v>0</v>
      </c>
      <c r="BW32" t="str">
        <f>'Fig. 7'!CB32</f>
        <v>Cu</v>
      </c>
      <c r="BX32">
        <f>'Fig. 7'!CC32</f>
        <v>-2.07836</v>
      </c>
      <c r="BY32">
        <f>'Fig. 7'!CD32</f>
        <v>-2.1932507100024901</v>
      </c>
      <c r="BZ32">
        <f>'Fig. 7'!CE32</f>
        <v>0</v>
      </c>
      <c r="CA32">
        <f>'Fig. 7'!CF32</f>
        <v>0</v>
      </c>
      <c r="CB32" t="str">
        <f>'Fig. 7'!CG32</f>
        <v>Hg</v>
      </c>
      <c r="CC32">
        <f>'Fig. 7'!CH32</f>
        <v>-2.5352299999999999</v>
      </c>
      <c r="CD32">
        <f>'Fig. 7'!CI32</f>
        <v>-2.3174942493832398</v>
      </c>
      <c r="CE32">
        <f>'Fig. 7'!CJ32</f>
        <v>0</v>
      </c>
      <c r="CF32">
        <f>'Fig. 7'!CK32</f>
        <v>0</v>
      </c>
      <c r="CG32">
        <f>'Fig. 7'!CL32</f>
        <v>0</v>
      </c>
      <c r="CH32" t="str">
        <f>'Fig. 7'!CM32</f>
        <v>Cu(111)</v>
      </c>
      <c r="CI32">
        <f>'Fig. 7'!CN32</f>
        <v>-1.1000000000000001</v>
      </c>
      <c r="CJ32">
        <f>'Fig. 7'!CO32</f>
        <v>-1.1666131930000001</v>
      </c>
      <c r="CK32">
        <f>'Fig. 7'!CP32</f>
        <v>0</v>
      </c>
      <c r="CL32">
        <f>'Fig. 7'!CQ32</f>
        <v>0</v>
      </c>
      <c r="CM32" t="str">
        <f>'Fig. 7'!CR32</f>
        <v>4AD@100</v>
      </c>
      <c r="CN32">
        <f>'Fig. 7'!CS32</f>
        <v>-4.1768115942029</v>
      </c>
      <c r="CO32">
        <f>'Fig. 7'!CT32</f>
        <v>-4.3564025302973697</v>
      </c>
      <c r="CP32">
        <f>'Fig. 7'!CU32</f>
        <v>0</v>
      </c>
      <c r="CQ32">
        <f>'Fig. 7'!CV32</f>
        <v>0</v>
      </c>
      <c r="CR32" t="str">
        <f>'Fig. 7'!CW32</f>
        <v>211 SE</v>
      </c>
      <c r="CS32">
        <f>'Fig. 7'!CX32</f>
        <v>-2.7076023391812898</v>
      </c>
      <c r="CT32">
        <f>'Fig. 7'!CY32</f>
        <v>-2.54569686363071</v>
      </c>
      <c r="CU32">
        <f>'Fig. 7'!CZ32</f>
        <v>0</v>
      </c>
      <c r="CV32">
        <f>'Fig. 7'!DA32</f>
        <v>0</v>
      </c>
      <c r="CW32" t="str">
        <f>'Fig. 7'!DB32</f>
        <v>3AD@111</v>
      </c>
      <c r="CX32">
        <f>'Fig. 7'!DC32</f>
        <v>-3.4173913043478299</v>
      </c>
      <c r="CY32">
        <f>'Fig. 7'!DD32</f>
        <v>-3.4286559279581899</v>
      </c>
    </row>
    <row r="33" spans="1:103">
      <c r="A33" t="str">
        <f>'Fig. 7'!C33</f>
        <v>Rh(211)</v>
      </c>
      <c r="B33">
        <f>'Fig. 7'!D33</f>
        <v>-1.8303297000000001</v>
      </c>
      <c r="C33">
        <f>'Fig. 7'!E33</f>
        <v>-1.8209947368421</v>
      </c>
      <c r="D33" t="str">
        <f>'Fig. 7'!H33</f>
        <v>Rh(211)</v>
      </c>
      <c r="E33">
        <f>'Fig. 7'!I33</f>
        <v>-2.0608304</v>
      </c>
      <c r="F33">
        <f>'Fig. 7'!J33</f>
        <v>-2.3556210526315802</v>
      </c>
      <c r="G33">
        <f>'Fig. 7'!K33</f>
        <v>0</v>
      </c>
      <c r="H33" t="str">
        <f>'Fig. 7'!L33</f>
        <v>TMs</v>
      </c>
      <c r="I33" t="str">
        <f>'Fig. 7'!M33</f>
        <v>Cu(211)</v>
      </c>
      <c r="J33">
        <f>'Fig. 7'!N33</f>
        <v>-0.87791799999999998</v>
      </c>
      <c r="K33">
        <f>'Fig. 7'!O33</f>
        <v>-1.17523157894737</v>
      </c>
      <c r="L33">
        <f>'Fig. 7'!P33</f>
        <v>0</v>
      </c>
      <c r="M33" t="str">
        <f>'Fig. 7'!Q33</f>
        <v>TMs</v>
      </c>
      <c r="N33" t="str">
        <f>'Fig. 7'!R33</f>
        <v>Cu(211)</v>
      </c>
      <c r="O33">
        <f>'Fig. 7'!S33</f>
        <v>-1.9330324999999999</v>
      </c>
      <c r="P33">
        <f>'Fig. 7'!T33</f>
        <v>-2.0413157894736802</v>
      </c>
      <c r="Q33">
        <f>'Fig. 7'!U33</f>
        <v>0</v>
      </c>
      <c r="R33" t="str">
        <f>'Fig. 7'!V33</f>
        <v>TMs (top)</v>
      </c>
      <c r="S33" t="str">
        <f>'Fig. 7'!W33</f>
        <v>Ir(111)</v>
      </c>
      <c r="T33">
        <f>'Fig. 7'!X33</f>
        <v>-2.3199999999999998</v>
      </c>
      <c r="U33">
        <f>'Fig. 7'!Y33</f>
        <v>-1.9541588000000001</v>
      </c>
      <c r="V33">
        <f>'Fig. 7'!Z33</f>
        <v>0</v>
      </c>
      <c r="W33">
        <f>'Fig. 7'!AA33</f>
        <v>0</v>
      </c>
      <c r="X33" t="str">
        <f>'Fig. 7'!AB33</f>
        <v>Ir(111)</v>
      </c>
      <c r="Y33">
        <f>'Fig. 7'!AC33</f>
        <v>-3.11</v>
      </c>
      <c r="Z33">
        <f>'Fig. 7'!AD33</f>
        <v>-3.1658071900000002</v>
      </c>
      <c r="AA33">
        <f>'Fig. 7'!AE33</f>
        <v>0</v>
      </c>
      <c r="AB33">
        <f>'Fig. 7'!AF33</f>
        <v>0</v>
      </c>
      <c r="AC33" t="str">
        <f>'Fig. 7'!AG33</f>
        <v>Au(211)</v>
      </c>
      <c r="AD33">
        <f>'Fig. 7'!AH33</f>
        <v>-0.35</v>
      </c>
      <c r="AE33">
        <f>'Fig. 7'!AI33</f>
        <v>-0.40003549999999999</v>
      </c>
      <c r="AF33">
        <f>'Fig. 7'!AJ33</f>
        <v>0</v>
      </c>
      <c r="AG33">
        <f>'Fig. 7'!AK33</f>
        <v>0</v>
      </c>
      <c r="AH33" t="str">
        <f>'Fig. 7'!AL33</f>
        <v>Pd(211)</v>
      </c>
      <c r="AI33">
        <f>'Fig. 7'!AM33</f>
        <v>-0.72</v>
      </c>
      <c r="AJ33">
        <f>'Fig. 7'!AN33</f>
        <v>-1.17824515</v>
      </c>
      <c r="AK33">
        <f>'Fig. 7'!AO33</f>
        <v>0</v>
      </c>
      <c r="AL33">
        <f>'Fig. 7'!AP33</f>
        <v>0</v>
      </c>
      <c r="AM33" t="str">
        <f>'Fig. 7'!AQ33</f>
        <v>Rh(211)</v>
      </c>
      <c r="AN33">
        <f>'Fig. 7'!AR33</f>
        <v>-1.66</v>
      </c>
      <c r="AO33">
        <f>'Fig. 7'!AS33</f>
        <v>-1.83456296</v>
      </c>
      <c r="AV33">
        <f>'Fig. 7'!AZ33</f>
        <v>0</v>
      </c>
      <c r="AW33">
        <f>'Fig. 7'!BA33</f>
        <v>0</v>
      </c>
      <c r="AX33" t="str">
        <f>'Fig. 7'!BB33</f>
        <v>4AD @ 100</v>
      </c>
      <c r="AY33">
        <f>'Fig. 7'!BC33</f>
        <v>0.97759399999999996</v>
      </c>
      <c r="AZ33">
        <f>'Fig. 7'!BD33</f>
        <v>0.93011968421052005</v>
      </c>
      <c r="BA33">
        <f>'Fig. 7'!BE33</f>
        <v>0</v>
      </c>
      <c r="BB33">
        <f>'Fig. 7'!BF33</f>
        <v>0</v>
      </c>
      <c r="BC33" t="str">
        <f>'Fig. 7'!BG33</f>
        <v>Ag(211)</v>
      </c>
      <c r="BD33">
        <f>'Fig. 7'!BH33</f>
        <v>1.37297</v>
      </c>
      <c r="BE33">
        <f>'Fig. 7'!BI33</f>
        <v>1.3368854999999999</v>
      </c>
      <c r="BK33">
        <f>'Fig. 7'!BO33</f>
        <v>0</v>
      </c>
      <c r="BL33">
        <f>'Fig. 7'!BP33</f>
        <v>0</v>
      </c>
      <c r="BM33" t="str">
        <f>'Fig. 7'!BQ33</f>
        <v>Ag(211)</v>
      </c>
      <c r="BN33">
        <f>'Fig. 7'!BR33</f>
        <v>-0.31080999999999998</v>
      </c>
      <c r="BO33">
        <f>'Fig. 7'!BS33</f>
        <v>-0.19705724999999999</v>
      </c>
      <c r="BP33">
        <f>'Fig. 7'!BT33</f>
        <v>0</v>
      </c>
      <c r="BQ33">
        <f>'Fig. 7'!BU33</f>
        <v>0</v>
      </c>
      <c r="BR33" t="str">
        <f>'Fig. 7'!BV33</f>
        <v>Hg</v>
      </c>
      <c r="BS33">
        <f>'Fig. 7'!BX33</f>
        <v>-2.6828400000000001</v>
      </c>
      <c r="BT33">
        <f>'Fig. 7'!BY33</f>
        <v>-2.64977616625549</v>
      </c>
      <c r="BU33">
        <f>'Fig. 7'!BZ33</f>
        <v>0</v>
      </c>
      <c r="BV33">
        <f>'Fig. 7'!CA33</f>
        <v>0</v>
      </c>
      <c r="BW33" t="str">
        <f>'Fig. 7'!CB33</f>
        <v>Hg</v>
      </c>
      <c r="BX33">
        <f>'Fig. 7'!CC33</f>
        <v>-2.25746</v>
      </c>
      <c r="BY33">
        <f>'Fig. 7'!CD33</f>
        <v>-2.1012661662554901</v>
      </c>
      <c r="BZ33">
        <f>'Fig. 7'!CE33</f>
        <v>0</v>
      </c>
      <c r="CA33">
        <f>'Fig. 7'!CF33</f>
        <v>0</v>
      </c>
      <c r="CB33" t="str">
        <f>'Fig. 7'!CG33</f>
        <v>Cd</v>
      </c>
      <c r="CC33">
        <f>'Fig. 7'!CH33</f>
        <v>-2.1241599999999998</v>
      </c>
      <c r="CD33">
        <f>'Fig. 7'!CI33</f>
        <v>-2.11968994045281</v>
      </c>
      <c r="CE33">
        <f>'Fig. 7'!CJ33</f>
        <v>0</v>
      </c>
      <c r="CF33">
        <f>'Fig. 7'!CK33</f>
        <v>0</v>
      </c>
      <c r="CG33">
        <f>'Fig. 7'!CL33</f>
        <v>0</v>
      </c>
      <c r="CH33" t="str">
        <f>'Fig. 7'!CM33</f>
        <v>Au(111)</v>
      </c>
      <c r="CI33">
        <f>'Fig. 7'!CN33</f>
        <v>0.08</v>
      </c>
      <c r="CJ33">
        <f>'Fig. 7'!CO33</f>
        <v>-0.35034259499999998</v>
      </c>
      <c r="CK33">
        <f>'Fig. 7'!CP33</f>
        <v>0</v>
      </c>
      <c r="CL33">
        <f>'Fig. 7'!CQ33</f>
        <v>0</v>
      </c>
      <c r="CM33" t="str">
        <f>'Fig. 7'!CR33</f>
        <v>211 KSE (CN=6)</v>
      </c>
      <c r="CN33">
        <f>'Fig. 7'!CS33</f>
        <v>-4.2318840579710102</v>
      </c>
      <c r="CO33">
        <f>'Fig. 7'!CT33</f>
        <v>-4.3231525302973699</v>
      </c>
      <c r="CP33">
        <f>'Fig. 7'!CU33</f>
        <v>0</v>
      </c>
      <c r="CQ33">
        <f>'Fig. 7'!CV33</f>
        <v>0</v>
      </c>
      <c r="CR33" t="str">
        <f>'Fig. 7'!CW33</f>
        <v>4AD@100</v>
      </c>
      <c r="CS33">
        <f>'Fig. 7'!CX33</f>
        <v>-2.5913043478260902</v>
      </c>
      <c r="CT33">
        <f>'Fig. 7'!CY33</f>
        <v>-2.6897358636307098</v>
      </c>
      <c r="CU33">
        <f>'Fig. 7'!CZ33</f>
        <v>0</v>
      </c>
      <c r="CV33">
        <f>'Fig. 7'!DA33</f>
        <v>0</v>
      </c>
      <c r="CW33" t="str">
        <f>'Fig. 7'!DB33</f>
        <v>2AD@100</v>
      </c>
      <c r="CX33">
        <f>'Fig. 7'!DC33</f>
        <v>-3.4231884057971</v>
      </c>
      <c r="CY33">
        <f>'Fig. 7'!DD33</f>
        <v>-3.4176169279581901</v>
      </c>
    </row>
    <row r="34" spans="1:103">
      <c r="A34" t="str">
        <f>'Fig. 7'!C34</f>
        <v>Pd(211)</v>
      </c>
      <c r="B34">
        <f>'Fig. 7'!D34</f>
        <v>-1.746113</v>
      </c>
      <c r="C34">
        <f>'Fig. 7'!E34</f>
        <v>-1.02673636363636</v>
      </c>
      <c r="D34" t="str">
        <f>'Fig. 7'!H34</f>
        <v>Pd(211)</v>
      </c>
      <c r="E34">
        <f>'Fig. 7'!I34</f>
        <v>-1.661913</v>
      </c>
      <c r="F34">
        <f>'Fig. 7'!J34</f>
        <v>-1.7599272727272699</v>
      </c>
      <c r="G34">
        <f>'Fig. 7'!K34</f>
        <v>0</v>
      </c>
      <c r="H34" t="str">
        <f>'Fig. 7'!L34</f>
        <v>TMs</v>
      </c>
      <c r="I34" t="str">
        <f>'Fig. 7'!M34</f>
        <v>Rh(211)</v>
      </c>
      <c r="J34">
        <f>'Fig. 7'!N34</f>
        <v>-1.9964500000000001</v>
      </c>
      <c r="K34">
        <f>'Fig. 7'!O34</f>
        <v>-2.3015473684210499</v>
      </c>
      <c r="L34">
        <f>'Fig. 7'!P34</f>
        <v>0</v>
      </c>
      <c r="M34" t="str">
        <f>'Fig. 7'!Q34</f>
        <v>TMs</v>
      </c>
      <c r="N34" t="str">
        <f>'Fig. 7'!R34</f>
        <v>Rh(211)</v>
      </c>
      <c r="O34">
        <f>'Fig. 7'!S34</f>
        <v>-2.3554151999999999</v>
      </c>
      <c r="P34">
        <f>'Fig. 7'!T34</f>
        <v>-2.60447368421053</v>
      </c>
      <c r="Q34">
        <f>'Fig. 7'!U34</f>
        <v>0</v>
      </c>
      <c r="R34" t="str">
        <f>'Fig. 7'!V34</f>
        <v>TMs (top)</v>
      </c>
      <c r="S34" t="str">
        <f>'Fig. 7'!W34</f>
        <v>Pt(111)</v>
      </c>
      <c r="T34">
        <f>'Fig. 7'!X34</f>
        <v>-1.83</v>
      </c>
      <c r="U34">
        <f>'Fig. 7'!Y34</f>
        <v>-1.6725000000000001</v>
      </c>
      <c r="V34">
        <f>'Fig. 7'!Z34</f>
        <v>0</v>
      </c>
      <c r="W34">
        <f>'Fig. 7'!AA34</f>
        <v>0</v>
      </c>
      <c r="X34" t="str">
        <f>'Fig. 7'!AB34</f>
        <v>Pt(111)</v>
      </c>
      <c r="Y34">
        <f>'Fig. 7'!AC34</f>
        <v>-3.19</v>
      </c>
      <c r="Z34">
        <f>'Fig. 7'!AD34</f>
        <v>-2.9756874999999998</v>
      </c>
      <c r="AA34">
        <f>'Fig. 7'!AE34</f>
        <v>0</v>
      </c>
      <c r="AB34">
        <f>'Fig. 7'!AF34</f>
        <v>0</v>
      </c>
      <c r="AC34" t="str">
        <f>'Fig. 7'!AG34</f>
        <v>Cu(211)</v>
      </c>
      <c r="AD34">
        <f>'Fig. 7'!AH34</f>
        <v>-0.55000000000000004</v>
      </c>
      <c r="AE34">
        <f>'Fig. 7'!AI34</f>
        <v>-0.76717369999999996</v>
      </c>
      <c r="AF34">
        <f>'Fig. 7'!AJ34</f>
        <v>0</v>
      </c>
      <c r="AG34">
        <f>'Fig. 7'!AK34</f>
        <v>0</v>
      </c>
      <c r="AH34" t="str">
        <f>'Fig. 7'!AL34</f>
        <v>Pt(211)</v>
      </c>
      <c r="AI34">
        <f>'Fig. 7'!AM34</f>
        <v>-1.36</v>
      </c>
      <c r="AJ34">
        <f>'Fig. 7'!AN34</f>
        <v>-1.28510345</v>
      </c>
      <c r="AK34">
        <f>'Fig. 7'!AO34</f>
        <v>0</v>
      </c>
      <c r="AL34">
        <f>'Fig. 7'!AP34</f>
        <v>0</v>
      </c>
      <c r="AM34" t="str">
        <f>'Fig. 7'!AQ34</f>
        <v>Ir(211)</v>
      </c>
      <c r="AN34">
        <f>'Fig. 7'!AR34</f>
        <v>-1.95</v>
      </c>
      <c r="AO34">
        <f>'Fig. 7'!AS34</f>
        <v>-1.7738455399999999</v>
      </c>
      <c r="AV34">
        <f>'Fig. 7'!AZ34</f>
        <v>0</v>
      </c>
      <c r="AW34">
        <f>'Fig. 7'!BA34</f>
        <v>0</v>
      </c>
      <c r="AX34" t="str">
        <f>'Fig. 7'!BB34</f>
        <v>711 SE</v>
      </c>
      <c r="AY34">
        <f>'Fig. 7'!BC34</f>
        <v>1.0188699999999999</v>
      </c>
      <c r="AZ34">
        <f>'Fig. 7'!BD34</f>
        <v>1.0017236842105199</v>
      </c>
      <c r="BA34">
        <f>'Fig. 7'!BE34</f>
        <v>0</v>
      </c>
      <c r="BB34">
        <f>'Fig. 7'!BF34</f>
        <v>0</v>
      </c>
      <c r="BC34" t="str">
        <f>'Fig. 7'!BG34</f>
        <v>W(211)</v>
      </c>
      <c r="BD34">
        <f>'Fig. 7'!BH34</f>
        <v>-2.14595</v>
      </c>
      <c r="BE34">
        <f>'Fig. 7'!BI34</f>
        <v>-2.2552880000000002</v>
      </c>
      <c r="BK34">
        <f>'Fig. 7'!BO34</f>
        <v>0</v>
      </c>
      <c r="BL34">
        <f>'Fig. 7'!BP34</f>
        <v>0</v>
      </c>
      <c r="BM34" t="str">
        <f>'Fig. 7'!BQ34</f>
        <v>W(211)</v>
      </c>
      <c r="BN34">
        <f>'Fig. 7'!BR34</f>
        <v>-2.5054099999999999</v>
      </c>
      <c r="BO34">
        <f>'Fig. 7'!BS34</f>
        <v>-1.993144</v>
      </c>
      <c r="BP34">
        <f>'Fig. 7'!BT34</f>
        <v>0</v>
      </c>
      <c r="BQ34">
        <f>'Fig. 7'!BU34</f>
        <v>0</v>
      </c>
      <c r="BR34" t="str">
        <f>'Fig. 7'!BV34</f>
        <v>Cd</v>
      </c>
      <c r="BS34">
        <f>'Fig. 7'!BX34</f>
        <v>-2.6268699999999998</v>
      </c>
      <c r="BT34">
        <f>'Fig. 7'!BY34</f>
        <v>-2.5179066269685402</v>
      </c>
      <c r="BU34">
        <f>'Fig. 7'!BZ34</f>
        <v>0</v>
      </c>
      <c r="BV34">
        <f>'Fig. 7'!CA34</f>
        <v>0</v>
      </c>
      <c r="BW34" t="str">
        <f>'Fig. 7'!CB34</f>
        <v>Zn</v>
      </c>
      <c r="BX34">
        <f>'Fig. 7'!CC34</f>
        <v>-2.07836</v>
      </c>
      <c r="BY34">
        <f>'Fig. 7'!CD34</f>
        <v>-1.9500944970093199</v>
      </c>
      <c r="CF34">
        <f>'Fig. 7'!CK34</f>
        <v>0</v>
      </c>
      <c r="CG34">
        <f>'Fig. 7'!CL34</f>
        <v>0</v>
      </c>
      <c r="CH34" t="str">
        <f>'Fig. 7'!CM34</f>
        <v>Re(111)</v>
      </c>
      <c r="CI34">
        <f>'Fig. 7'!CN34</f>
        <v>-3.85</v>
      </c>
      <c r="CJ34">
        <f>'Fig. 7'!CO34</f>
        <v>-3.6941923509999999</v>
      </c>
      <c r="CK34">
        <f>'Fig. 7'!CP34</f>
        <v>0</v>
      </c>
      <c r="CL34">
        <f>'Fig. 7'!CQ34</f>
        <v>0</v>
      </c>
      <c r="CM34" t="str">
        <f>'Fig. 7'!CR34</f>
        <v>3AD@111</v>
      </c>
      <c r="CN34">
        <f>'Fig. 7'!CS34</f>
        <v>-4.2898550724637703</v>
      </c>
      <c r="CO34">
        <f>'Fig. 7'!CT34</f>
        <v>-4.4783635302973703</v>
      </c>
      <c r="CP34">
        <f>'Fig. 7'!CU34</f>
        <v>0</v>
      </c>
      <c r="CQ34">
        <f>'Fig. 7'!CV34</f>
        <v>0</v>
      </c>
      <c r="CR34" t="str">
        <f>'Fig. 7'!CW34</f>
        <v>211 KSE (CN=6)</v>
      </c>
      <c r="CS34">
        <f>'Fig. 7'!CX34</f>
        <v>-2.7217391304347802</v>
      </c>
      <c r="CT34">
        <f>'Fig. 7'!CY34</f>
        <v>-2.65648586363071</v>
      </c>
      <c r="CU34">
        <f>'Fig. 7'!CZ34</f>
        <v>0</v>
      </c>
      <c r="CV34">
        <f>'Fig. 7'!DA34</f>
        <v>0</v>
      </c>
      <c r="CW34" t="str">
        <f>'Fig. 7'!DB34</f>
        <v>2AD@111</v>
      </c>
      <c r="CX34">
        <f>'Fig. 7'!DC34</f>
        <v>-3.4927536231884102</v>
      </c>
      <c r="CY34">
        <f>'Fig. 7'!DD34</f>
        <v>-3.5061949279581901</v>
      </c>
    </row>
    <row r="35" spans="1:103">
      <c r="A35" t="str">
        <f>'Fig. 7'!C35</f>
        <v>Ag(211)</v>
      </c>
      <c r="B35">
        <f>'Fig. 7'!D35</f>
        <v>1.9270316999999999</v>
      </c>
      <c r="C35">
        <f>'Fig. 7'!E35</f>
        <v>2.3047164672473599</v>
      </c>
      <c r="D35" t="str">
        <f>'Fig. 7'!H35</f>
        <v>Ag(211)</v>
      </c>
      <c r="E35">
        <f>'Fig. 7'!I35</f>
        <v>0.78634190000000004</v>
      </c>
      <c r="F35">
        <f>'Fig. 7'!J35</f>
        <v>0.73866235043551998</v>
      </c>
      <c r="G35">
        <f>'Fig. 7'!K35</f>
        <v>0</v>
      </c>
      <c r="H35" t="str">
        <f>'Fig. 7'!L35</f>
        <v>TMs</v>
      </c>
      <c r="I35" t="str">
        <f>'Fig. 7'!M35</f>
        <v>Pd(211)</v>
      </c>
      <c r="J35">
        <f>'Fig. 7'!N35</f>
        <v>-1.6601083999999999</v>
      </c>
      <c r="K35">
        <f>'Fig. 7'!O35</f>
        <v>-1.90441818181818</v>
      </c>
      <c r="L35">
        <f>'Fig. 7'!P35</f>
        <v>0</v>
      </c>
      <c r="M35" t="str">
        <f>'Fig. 7'!Q35</f>
        <v>TMs</v>
      </c>
      <c r="N35" t="str">
        <f>'Fig. 7'!R35</f>
        <v>Pd(211)</v>
      </c>
      <c r="O35">
        <f>'Fig. 7'!S35</f>
        <v>-2.0581828999999998</v>
      </c>
      <c r="P35">
        <f>'Fig. 7'!T35</f>
        <v>-2.4059090909090899</v>
      </c>
      <c r="Q35">
        <f>'Fig. 7'!U35</f>
        <v>0</v>
      </c>
      <c r="R35" t="str">
        <f>'Fig. 7'!V35</f>
        <v>TMs (top)</v>
      </c>
      <c r="S35" t="str">
        <f>'Fig. 7'!W35</f>
        <v>Au(111)</v>
      </c>
      <c r="T35">
        <f>'Fig. 7'!X35</f>
        <v>-0.39</v>
      </c>
      <c r="U35">
        <f>'Fig. 7'!Y35</f>
        <v>-0.39</v>
      </c>
      <c r="V35">
        <f>'Fig. 7'!Z35</f>
        <v>0</v>
      </c>
      <c r="W35">
        <f>'Fig. 7'!AA35</f>
        <v>0</v>
      </c>
      <c r="X35" t="str">
        <f>'Fig. 7'!AB35</f>
        <v>Au(111)</v>
      </c>
      <c r="Y35">
        <f>'Fig. 7'!AC35</f>
        <v>-2.11</v>
      </c>
      <c r="Z35">
        <f>'Fig. 7'!AD35</f>
        <v>-2.11</v>
      </c>
      <c r="AA35">
        <f>'Fig. 7'!AE35</f>
        <v>0</v>
      </c>
      <c r="AB35">
        <f>'Fig. 7'!AF35</f>
        <v>0</v>
      </c>
      <c r="AC35" t="str">
        <f>'Fig. 7'!AG35</f>
        <v>Pd(211)</v>
      </c>
      <c r="AD35">
        <f>'Fig. 7'!AH35</f>
        <v>-1.21</v>
      </c>
      <c r="AE35">
        <f>'Fig. 7'!AI35</f>
        <v>-1.3140635000000001</v>
      </c>
      <c r="AF35">
        <f>'Fig. 7'!AJ35</f>
        <v>0</v>
      </c>
      <c r="AG35">
        <f>'Fig. 7'!AK35</f>
        <v>0</v>
      </c>
      <c r="AH35" t="str">
        <f>'Fig. 7'!AL35</f>
        <v>Rh(211)</v>
      </c>
      <c r="AI35">
        <f>'Fig. 7'!AM35</f>
        <v>-1.29</v>
      </c>
      <c r="AJ35">
        <f>'Fig. 7'!AN35</f>
        <v>-1.84343656</v>
      </c>
      <c r="AV35">
        <f>'Fig. 7'!AZ35</f>
        <v>0</v>
      </c>
      <c r="AW35">
        <f>'Fig. 7'!BA35</f>
        <v>0</v>
      </c>
      <c r="AX35" t="str">
        <f>'Fig. 7'!BB35</f>
        <v>533 SE</v>
      </c>
      <c r="AY35">
        <f>'Fig. 7'!BC35</f>
        <v>0.99528300000000003</v>
      </c>
      <c r="AZ35">
        <f>'Fig. 7'!BD35</f>
        <v>1.0017236842105199</v>
      </c>
      <c r="BA35">
        <f>'Fig. 7'!BE35</f>
        <v>0</v>
      </c>
      <c r="BB35">
        <f>'Fig. 7'!BF35</f>
        <v>0</v>
      </c>
      <c r="BC35" t="str">
        <f>'Fig. 7'!BG35</f>
        <v>Pt(211)</v>
      </c>
      <c r="BD35">
        <f>'Fig. 7'!BH35</f>
        <v>-8.1099999999999992E-3</v>
      </c>
      <c r="BE35">
        <f>'Fig. 7'!BI35</f>
        <v>-0.82501749999999996</v>
      </c>
      <c r="BK35">
        <f>'Fig. 7'!BO35</f>
        <v>0</v>
      </c>
      <c r="BL35">
        <f>'Fig. 7'!BP35</f>
        <v>0</v>
      </c>
      <c r="BM35" t="str">
        <f>'Fig. 7'!BQ35</f>
        <v>Pt(211)</v>
      </c>
      <c r="BN35">
        <f>'Fig. 7'!BR35</f>
        <v>-1.10541</v>
      </c>
      <c r="BO35">
        <f>'Fig. 7'!BS35</f>
        <v>-1.2780087499999999</v>
      </c>
      <c r="BP35">
        <f>'Fig. 7'!BT35</f>
        <v>0</v>
      </c>
      <c r="BQ35">
        <f>'Fig. 7'!BU35</f>
        <v>0</v>
      </c>
      <c r="BR35" t="str">
        <f>'Fig. 7'!BV35</f>
        <v>Zn</v>
      </c>
      <c r="BS35">
        <f>'Fig. 7'!BX35</f>
        <v>-2.5764900000000002</v>
      </c>
      <c r="BT35">
        <f>'Fig. 7'!BY35</f>
        <v>-2.4986044970093202</v>
      </c>
      <c r="CF35">
        <f>'Fig. 7'!CK35</f>
        <v>0</v>
      </c>
      <c r="CG35">
        <f>'Fig. 7'!CL35</f>
        <v>0</v>
      </c>
      <c r="CH35" t="str">
        <f>'Fig. 7'!CM35</f>
        <v>Ag(111)</v>
      </c>
      <c r="CI35">
        <f>'Fig. 7'!CN35</f>
        <v>-0.17</v>
      </c>
      <c r="CJ35">
        <f>'Fig. 7'!CO35</f>
        <v>0.39506725700000001</v>
      </c>
      <c r="CK35">
        <f>'Fig. 7'!CP35</f>
        <v>0</v>
      </c>
      <c r="CL35">
        <f>'Fig. 7'!CQ35</f>
        <v>0</v>
      </c>
      <c r="CM35" t="str">
        <f>'Fig. 7'!CR35</f>
        <v>2AD@100</v>
      </c>
      <c r="CN35">
        <f>'Fig. 7'!CS35</f>
        <v>-4.3565217391304296</v>
      </c>
      <c r="CO35">
        <f>'Fig. 7'!CT35</f>
        <v>-4.4673245302973701</v>
      </c>
      <c r="CP35">
        <f>'Fig. 7'!CU35</f>
        <v>0</v>
      </c>
      <c r="CQ35">
        <f>'Fig. 7'!CV35</f>
        <v>0</v>
      </c>
      <c r="CR35" t="str">
        <f>'Fig. 7'!CW35</f>
        <v>3AD@111</v>
      </c>
      <c r="CS35">
        <f>'Fig. 7'!CX35</f>
        <v>-2.8231884057971</v>
      </c>
      <c r="CT35">
        <f>'Fig. 7'!CY35</f>
        <v>-2.81169686363071</v>
      </c>
      <c r="CU35">
        <f>'Fig. 7'!CZ35</f>
        <v>0</v>
      </c>
      <c r="CV35">
        <f>'Fig. 7'!DA35</f>
        <v>0</v>
      </c>
      <c r="CW35" t="str">
        <f>'Fig. 7'!DB35</f>
        <v>2AD@211</v>
      </c>
      <c r="CX35">
        <f>'Fig. 7'!DC35</f>
        <v>-3.6724637681159402</v>
      </c>
      <c r="CY35">
        <f>'Fig. 7'!DD35</f>
        <v>-3.6724449279581899</v>
      </c>
    </row>
    <row r="36" spans="1:103">
      <c r="A36" t="str">
        <f>'Fig. 7'!C36</f>
        <v>Ir(211)</v>
      </c>
      <c r="B36">
        <f>'Fig. 7'!D36</f>
        <v>-1.8173736</v>
      </c>
      <c r="C36">
        <f>'Fig. 7'!E36</f>
        <v>-1.71764545454546</v>
      </c>
      <c r="D36" t="str">
        <f>'Fig. 7'!H36</f>
        <v>Ir(211)</v>
      </c>
      <c r="E36">
        <f>'Fig. 7'!I36</f>
        <v>-2.4597470000000001</v>
      </c>
      <c r="F36">
        <f>'Fig. 7'!J36</f>
        <v>-2.2781090909090902</v>
      </c>
      <c r="G36">
        <f>'Fig. 7'!K36</f>
        <v>0</v>
      </c>
      <c r="H36" t="str">
        <f>'Fig. 7'!L36</f>
        <v>TMs</v>
      </c>
      <c r="I36" t="str">
        <f>'Fig. 7'!M36</f>
        <v>Ag(211)</v>
      </c>
      <c r="J36">
        <f>'Fig. 7'!N36</f>
        <v>-0.11137180000000001</v>
      </c>
      <c r="K36">
        <f>'Fig. 7'!O36</f>
        <v>-0.23869176637632</v>
      </c>
      <c r="L36">
        <f>'Fig. 7'!P36</f>
        <v>0</v>
      </c>
      <c r="M36" t="str">
        <f>'Fig. 7'!Q36</f>
        <v>TMs</v>
      </c>
      <c r="N36" t="str">
        <f>'Fig. 7'!R36</f>
        <v>Ag(211)</v>
      </c>
      <c r="O36">
        <f>'Fig. 7'!S36</f>
        <v>-1.416787</v>
      </c>
      <c r="P36">
        <f>'Fig. 7'!T36</f>
        <v>-1.57304588318816</v>
      </c>
      <c r="Q36">
        <f>'Fig. 7'!U36</f>
        <v>0</v>
      </c>
      <c r="R36" t="str">
        <f>'Fig. 7'!V36</f>
        <v>TMs (hollow)</v>
      </c>
      <c r="S36" t="str">
        <f>'Fig. 7'!W36</f>
        <v>Sc(0001)</v>
      </c>
      <c r="T36">
        <f>'Fig. 7'!X36</f>
        <v>-3.81</v>
      </c>
      <c r="U36">
        <f>'Fig. 7'!Y36</f>
        <v>-3.3321800000000001</v>
      </c>
      <c r="V36">
        <f>'Fig. 7'!Z36</f>
        <v>0</v>
      </c>
      <c r="W36" t="str">
        <f>'Fig. 7'!AA36</f>
        <v>TMs (hollow)</v>
      </c>
      <c r="X36" t="str">
        <f>'Fig. 7'!AB36</f>
        <v>Sc(0001)</v>
      </c>
      <c r="Y36">
        <f>'Fig. 7'!AC36</f>
        <v>-1.97</v>
      </c>
      <c r="Z36">
        <f>'Fig. 7'!AD36</f>
        <v>-1.6312215000000001</v>
      </c>
      <c r="AA36">
        <f>'Fig. 7'!AE36</f>
        <v>0</v>
      </c>
      <c r="AB36">
        <f>'Fig. 7'!AF36</f>
        <v>0</v>
      </c>
      <c r="AC36" t="str">
        <f>'Fig. 7'!AG36</f>
        <v>Pt(211)</v>
      </c>
      <c r="AD36">
        <f>'Fig. 7'!AH36</f>
        <v>-1.55</v>
      </c>
      <c r="AE36">
        <f>'Fig. 7'!AI36</f>
        <v>-1.3619105</v>
      </c>
      <c r="AF36">
        <f>'Fig. 7'!AJ36</f>
        <v>0</v>
      </c>
      <c r="AG36">
        <f>'Fig. 7'!AK36</f>
        <v>0</v>
      </c>
      <c r="AH36" t="str">
        <f>'Fig. 7'!AL36</f>
        <v>Ir(211)</v>
      </c>
      <c r="AI36">
        <f>'Fig. 7'!AM36</f>
        <v>-1.75</v>
      </c>
      <c r="AJ36">
        <f>'Fig. 7'!AN36</f>
        <v>-1.75688194</v>
      </c>
      <c r="AV36">
        <f>'Fig. 7'!AZ36</f>
        <v>0</v>
      </c>
      <c r="AW36">
        <f>'Fig. 7'!BA36</f>
        <v>0</v>
      </c>
      <c r="AX36" t="str">
        <f>'Fig. 7'!BB36</f>
        <v>100 T</v>
      </c>
      <c r="AY36">
        <f>'Fig. 7'!BC36</f>
        <v>1.0601400000000001</v>
      </c>
      <c r="AZ36">
        <f>'Fig. 7'!BD36</f>
        <v>1.07929468421052</v>
      </c>
      <c r="BA36">
        <f>'Fig. 7'!BE36</f>
        <v>0</v>
      </c>
      <c r="BB36">
        <f>'Fig. 7'!BF36</f>
        <v>0</v>
      </c>
      <c r="BC36" t="str">
        <f>'Fig. 7'!BG36</f>
        <v>Au(211)</v>
      </c>
      <c r="BD36">
        <f>'Fig. 7'!BH36</f>
        <v>1.5054099999999999</v>
      </c>
      <c r="BE36">
        <f>'Fig. 7'!BI36</f>
        <v>0.77810749999999995</v>
      </c>
      <c r="BK36">
        <f>'Fig. 7'!BO36</f>
        <v>0</v>
      </c>
      <c r="BL36">
        <f>'Fig. 7'!BP36</f>
        <v>0</v>
      </c>
      <c r="BM36" t="str">
        <f>'Fig. 7'!BQ36</f>
        <v>Au(211)</v>
      </c>
      <c r="BN36">
        <f>'Fig. 7'!BR36</f>
        <v>-0.15945999999999999</v>
      </c>
      <c r="BO36">
        <f>'Fig. 7'!BS36</f>
        <v>-0.47644625000000002</v>
      </c>
      <c r="CF36">
        <f>'Fig. 7'!CK36</f>
        <v>0</v>
      </c>
      <c r="CG36" t="str">
        <f>'Fig. 7'!CL36</f>
        <v>TMs (bridge)</v>
      </c>
      <c r="CH36" t="str">
        <f>'Fig. 7'!CM36</f>
        <v>Sc(111)</v>
      </c>
      <c r="CI36">
        <f>'Fig. 7'!CN36</f>
        <v>-5.49</v>
      </c>
      <c r="CJ36">
        <f>'Fig. 7'!CO36</f>
        <v>-5.009637745</v>
      </c>
      <c r="CK36">
        <f>'Fig. 7'!CP36</f>
        <v>0</v>
      </c>
      <c r="CL36">
        <f>'Fig. 7'!CQ36</f>
        <v>0</v>
      </c>
      <c r="CM36" t="str">
        <f>'Fig. 7'!CR36</f>
        <v>2AD@111</v>
      </c>
      <c r="CN36">
        <f>'Fig. 7'!CS36</f>
        <v>-4.47246376811594</v>
      </c>
      <c r="CO36">
        <f>'Fig. 7'!CT36</f>
        <v>-4.5559025302973701</v>
      </c>
      <c r="CP36">
        <f>'Fig. 7'!CU36</f>
        <v>0</v>
      </c>
      <c r="CQ36">
        <f>'Fig. 7'!CV36</f>
        <v>0</v>
      </c>
      <c r="CR36" t="str">
        <f>'Fig. 7'!CW36</f>
        <v>2AD@100</v>
      </c>
      <c r="CS36">
        <f>'Fig. 7'!CX36</f>
        <v>-2.7536231884058</v>
      </c>
      <c r="CT36">
        <f>'Fig. 7'!CY36</f>
        <v>-2.8006578636307098</v>
      </c>
      <c r="CU36">
        <f>'Fig. 7'!CZ36</f>
        <v>0</v>
      </c>
      <c r="CV36" t="str">
        <f>'Fig. 7'!DA36</f>
        <v>Ag</v>
      </c>
      <c r="CW36" t="str">
        <f>'Fig. 7'!DB36</f>
        <v>111 T</v>
      </c>
      <c r="CX36">
        <f>'Fig. 7'!DC36</f>
        <v>-1.64942528735632</v>
      </c>
      <c r="CY36">
        <f>'Fig. 7'!DD36</f>
        <v>-1.44424014585695</v>
      </c>
    </row>
    <row r="37" spans="1:103">
      <c r="A37" t="str">
        <f>'Fig. 7'!C37</f>
        <v>Pt(211)</v>
      </c>
      <c r="B37">
        <f>'Fig. 7'!D37</f>
        <v>-1.312073</v>
      </c>
      <c r="C37">
        <f>'Fig. 7'!E37</f>
        <v>-1.1543280701754399</v>
      </c>
      <c r="D37" t="str">
        <f>'Fig. 7'!H37</f>
        <v>Pt(211)</v>
      </c>
      <c r="E37">
        <f>'Fig. 7'!I37</f>
        <v>-1.9982549999999999</v>
      </c>
      <c r="F37">
        <f>'Fig. 7'!J37</f>
        <v>-1.8556210526315799</v>
      </c>
      <c r="G37">
        <f>'Fig. 7'!K37</f>
        <v>0</v>
      </c>
      <c r="H37" t="str">
        <f>'Fig. 7'!L37</f>
        <v>TMs</v>
      </c>
      <c r="I37" t="str">
        <f>'Fig. 7'!M37</f>
        <v>Ir(211)</v>
      </c>
      <c r="J37">
        <f>'Fig. 7'!N37</f>
        <v>-2.6143800000000001</v>
      </c>
      <c r="K37">
        <f>'Fig. 7'!O37</f>
        <v>-2.2498727272727299</v>
      </c>
      <c r="L37">
        <f>'Fig. 7'!P37</f>
        <v>0</v>
      </c>
      <c r="M37" t="str">
        <f>'Fig. 7'!Q37</f>
        <v>TMs</v>
      </c>
      <c r="N37" t="str">
        <f>'Fig. 7'!R37</f>
        <v>Ir(211)</v>
      </c>
      <c r="O37">
        <f>'Fig. 7'!S37</f>
        <v>-2.7543321999999999</v>
      </c>
      <c r="P37">
        <f>'Fig. 7'!T37</f>
        <v>-2.5786363636363601</v>
      </c>
      <c r="Q37">
        <f>'Fig. 7'!U37</f>
        <v>0</v>
      </c>
      <c r="R37" t="str">
        <f>'Fig. 7'!V37</f>
        <v>TMs (hollow)</v>
      </c>
      <c r="S37" t="str">
        <f>'Fig. 7'!W37</f>
        <v>Ti(0001)</v>
      </c>
      <c r="T37">
        <f>'Fig. 7'!X37</f>
        <v>-3.6</v>
      </c>
      <c r="U37">
        <f>'Fig. 7'!Y37</f>
        <v>-3.1813015999999998</v>
      </c>
      <c r="V37">
        <f>'Fig. 7'!Z37</f>
        <v>0</v>
      </c>
      <c r="W37">
        <f>'Fig. 7'!AA37</f>
        <v>0</v>
      </c>
      <c r="X37" t="str">
        <f>'Fig. 7'!AB37</f>
        <v>Ti(0001)</v>
      </c>
      <c r="Y37">
        <f>'Fig. 7'!AC37</f>
        <v>-1.87</v>
      </c>
      <c r="Z37">
        <f>'Fig. 7'!AD37</f>
        <v>-1.5293785799999999</v>
      </c>
      <c r="AA37">
        <f>'Fig. 7'!AE37</f>
        <v>0</v>
      </c>
      <c r="AB37">
        <f>'Fig. 7'!AF37</f>
        <v>0</v>
      </c>
      <c r="AC37" t="str">
        <f>'Fig. 7'!AG37</f>
        <v>Rh(211)</v>
      </c>
      <c r="AD37">
        <f>'Fig. 7'!AH37</f>
        <v>-1.61</v>
      </c>
      <c r="AE37">
        <f>'Fig. 7'!AI37</f>
        <v>-1.6119104</v>
      </c>
      <c r="AF37" t="str">
        <f>'Fig. 7'!AJ37</f>
        <v>ACS Catal. 7, 7346–7351 (2017)</v>
      </c>
      <c r="AG37" t="str">
        <f>'Fig. 7'!AK37</f>
        <v>Au</v>
      </c>
      <c r="AH37" t="str">
        <f>'Fig. 7'!AL37</f>
        <v>111 T (FCC-hollow)</v>
      </c>
      <c r="AI37">
        <f>'Fig. 7'!AM37</f>
        <v>0.41091</v>
      </c>
      <c r="AJ37">
        <f>'Fig. 7'!AN37</f>
        <v>0.43532999999999999</v>
      </c>
      <c r="AV37" t="str">
        <f>'Fig. 7'!AZ37</f>
        <v>Phys. Rev. Lett. 108, 116103 (2012)</v>
      </c>
      <c r="AW37" t="str">
        <f>'Fig. 7'!BA37</f>
        <v>Pt-M@111</v>
      </c>
      <c r="AX37" t="str">
        <f>'Fig. 7'!BB37</f>
        <v>Ir</v>
      </c>
      <c r="AY37">
        <f>'Fig. 7'!BC37</f>
        <v>0.68084</v>
      </c>
      <c r="AZ37">
        <f>'Fig. 7'!BD37</f>
        <v>0.56606089154699502</v>
      </c>
      <c r="BA37" t="str">
        <f>'Fig. 7'!BE37</f>
        <v>J. Am. Chem. Soc. 136, 15694–15701 (2014)</v>
      </c>
      <c r="BB37" t="str">
        <f>'Fig. 7'!BF37</f>
        <v>Pt</v>
      </c>
      <c r="BC37" t="str">
        <f>'Fig. 7'!BG37</f>
        <v>2AD @ 100</v>
      </c>
      <c r="BD37">
        <f>'Fig. 7'!BH37</f>
        <v>0.18085100000000001</v>
      </c>
      <c r="BE37">
        <f>'Fig. 7'!BI37</f>
        <v>0.20002045614034999</v>
      </c>
      <c r="BK37" t="str">
        <f>'Fig. 7'!BO37</f>
        <v>Top. Catal. 55, 376–390 (2012).</v>
      </c>
      <c r="BL37" t="str">
        <f>'Fig. 7'!BP37</f>
        <v>Pt-M@111</v>
      </c>
      <c r="BM37" t="str">
        <f>'Fig. 7'!BQ37</f>
        <v>Ni</v>
      </c>
      <c r="BN37">
        <f>'Fig. 7'!BR37</f>
        <v>-3.7998560000000001</v>
      </c>
      <c r="BO37">
        <f>'Fig. 7'!BS37</f>
        <v>-3.8419116364746602</v>
      </c>
      <c r="CF37">
        <f>'Fig. 7'!CK37</f>
        <v>0</v>
      </c>
      <c r="CG37">
        <f>'Fig. 7'!CL37</f>
        <v>0</v>
      </c>
      <c r="CH37" t="str">
        <f>'Fig. 7'!CM37</f>
        <v>Ti(111)</v>
      </c>
      <c r="CI37">
        <f>'Fig. 7'!CN37</f>
        <v>-5.23</v>
      </c>
      <c r="CJ37">
        <f>'Fig. 7'!CO37</f>
        <v>-4.7580480129999998</v>
      </c>
      <c r="CK37">
        <f>'Fig. 7'!CP37</f>
        <v>0</v>
      </c>
      <c r="CL37">
        <f>'Fig. 7'!CQ37</f>
        <v>0</v>
      </c>
      <c r="CM37" t="str">
        <f>'Fig. 7'!CR37</f>
        <v>2AD@211</v>
      </c>
      <c r="CN37">
        <f>'Fig. 7'!CS37</f>
        <v>-4.6463768115941999</v>
      </c>
      <c r="CO37">
        <f>'Fig. 7'!CT37</f>
        <v>-4.7221525302973699</v>
      </c>
      <c r="CP37">
        <f>'Fig. 7'!CU37</f>
        <v>0</v>
      </c>
      <c r="CQ37">
        <f>'Fig. 7'!CV37</f>
        <v>0</v>
      </c>
      <c r="CR37" t="str">
        <f>'Fig. 7'!CW37</f>
        <v>2AD@111</v>
      </c>
      <c r="CS37">
        <f>'Fig. 7'!CX37</f>
        <v>-2.8985507246376798</v>
      </c>
      <c r="CT37">
        <f>'Fig. 7'!CY37</f>
        <v>-2.8892358636307098</v>
      </c>
      <c r="CU37">
        <f>'Fig. 7'!CZ37</f>
        <v>0</v>
      </c>
      <c r="CV37">
        <f>'Fig. 7'!DA37</f>
        <v>0</v>
      </c>
      <c r="CW37" t="str">
        <f>'Fig. 7'!DB37</f>
        <v>211 KSE (CN=8)</v>
      </c>
      <c r="CX37">
        <f>'Fig. 7'!DC37</f>
        <v>-1.6929824561403499</v>
      </c>
      <c r="CY37">
        <f>'Fig. 7'!DD37</f>
        <v>-1.5882791458569501</v>
      </c>
    </row>
    <row r="38" spans="1:103">
      <c r="A38" t="str">
        <f>'Fig. 7'!C38</f>
        <v>Au(211)</v>
      </c>
      <c r="B38">
        <f>'Fig. 7'!D38</f>
        <v>1.4476442</v>
      </c>
      <c r="C38">
        <f>'Fig. 7'!E38</f>
        <v>1.4106721937373801</v>
      </c>
      <c r="D38" t="str">
        <f>'Fig. 7'!H38</f>
        <v>Au(211)</v>
      </c>
      <c r="E38">
        <f>'Fig. 7'!I38</f>
        <v>0.21534300000000001</v>
      </c>
      <c r="F38">
        <f>'Fig. 7'!J38</f>
        <v>6.8129145303032601E-2</v>
      </c>
      <c r="G38">
        <f>'Fig. 7'!K38</f>
        <v>0</v>
      </c>
      <c r="H38" t="str">
        <f>'Fig. 7'!L38</f>
        <v>TMs</v>
      </c>
      <c r="I38" t="str">
        <f>'Fig. 7'!M38</f>
        <v>Pt(211)</v>
      </c>
      <c r="J38">
        <f>'Fig. 7'!N38</f>
        <v>-2.2154634</v>
      </c>
      <c r="K38">
        <f>'Fig. 7'!O38</f>
        <v>-1.96821403508772</v>
      </c>
      <c r="L38">
        <f>'Fig. 7'!P38</f>
        <v>0</v>
      </c>
      <c r="M38" t="str">
        <f>'Fig. 7'!Q38</f>
        <v>TMs</v>
      </c>
      <c r="N38" t="str">
        <f>'Fig. 7'!R38</f>
        <v>Pt(211)</v>
      </c>
      <c r="O38">
        <f>'Fig. 7'!S38</f>
        <v>-2.4962094000000001</v>
      </c>
      <c r="P38">
        <f>'Fig. 7'!T38</f>
        <v>-2.43780701754386</v>
      </c>
      <c r="Q38">
        <f>'Fig. 7'!U38</f>
        <v>0</v>
      </c>
      <c r="R38" t="str">
        <f>'Fig. 7'!V38</f>
        <v>TMs (hollow)</v>
      </c>
      <c r="S38" t="str">
        <f>'Fig. 7'!W38</f>
        <v>V(110)</v>
      </c>
      <c r="T38">
        <f>'Fig. 7'!X38</f>
        <v>-3.35</v>
      </c>
      <c r="U38">
        <f>'Fig. 7'!Y38</f>
        <v>-2.9833892</v>
      </c>
      <c r="V38">
        <f>'Fig. 7'!Z38</f>
        <v>0</v>
      </c>
      <c r="W38">
        <f>'Fig. 7'!AA38</f>
        <v>0</v>
      </c>
      <c r="X38" t="str">
        <f>'Fig. 7'!AB38</f>
        <v>Cr(110)</v>
      </c>
      <c r="Y38">
        <f>'Fig. 7'!AC38</f>
        <v>-1.39</v>
      </c>
      <c r="Z38">
        <f>'Fig. 7'!AD38</f>
        <v>-1.2243558000000001</v>
      </c>
      <c r="AA38">
        <f>'Fig. 7'!AE38</f>
        <v>0</v>
      </c>
      <c r="AB38">
        <f>'Fig. 7'!AF38</f>
        <v>0</v>
      </c>
      <c r="AC38" t="str">
        <f>'Fig. 7'!AG38</f>
        <v>Ni(211)</v>
      </c>
      <c r="AD38">
        <f>'Fig. 7'!AH38</f>
        <v>-1.56</v>
      </c>
      <c r="AE38">
        <f>'Fig. 7'!AI38</f>
        <v>-1.1070194</v>
      </c>
      <c r="AF38">
        <f>'Fig. 7'!AJ38</f>
        <v>0</v>
      </c>
      <c r="AG38">
        <f>'Fig. 7'!AK38</f>
        <v>0</v>
      </c>
      <c r="AH38" t="str">
        <f>'Fig. 7'!AL38</f>
        <v>100 T (hollow)</v>
      </c>
      <c r="AI38">
        <f>'Fig. 7'!AM38</f>
        <v>0.52908999999999995</v>
      </c>
      <c r="AJ38">
        <f>'Fig. 7'!AN38</f>
        <v>0.41321999999999998</v>
      </c>
      <c r="AV38">
        <f>'Fig. 7'!AZ38</f>
        <v>0</v>
      </c>
      <c r="AW38">
        <f>'Fig. 7'!BA38</f>
        <v>0</v>
      </c>
      <c r="AX38" t="str">
        <f>'Fig. 7'!BB38</f>
        <v>Co</v>
      </c>
      <c r="AY38">
        <f>'Fig. 7'!BC38</f>
        <v>0.71677000000000002</v>
      </c>
      <c r="AZ38">
        <f>'Fig. 7'!BD38</f>
        <v>0.71677000000000002</v>
      </c>
      <c r="BA38">
        <f>'Fig. 7'!BE38</f>
        <v>0</v>
      </c>
      <c r="BB38">
        <f>'Fig. 7'!BF38</f>
        <v>0</v>
      </c>
      <c r="BC38" t="str">
        <f>'Fig. 7'!BG38</f>
        <v>4ADSE @ 100</v>
      </c>
      <c r="BD38">
        <f>'Fig. 7'!BH38</f>
        <v>0.25886500000000001</v>
      </c>
      <c r="BE38">
        <f>'Fig. 7'!BI38</f>
        <v>0.29334445614034999</v>
      </c>
      <c r="BK38">
        <f>'Fig. 7'!BO38</f>
        <v>0</v>
      </c>
      <c r="BL38">
        <f>'Fig. 7'!BP38</f>
        <v>0</v>
      </c>
      <c r="BM38" t="str">
        <f>'Fig. 7'!BQ38</f>
        <v>Co</v>
      </c>
      <c r="BN38">
        <f>'Fig. 7'!BR38</f>
        <v>-3.7762440000000002</v>
      </c>
      <c r="BO38">
        <f>'Fig. 7'!BS38</f>
        <v>-3.7762440000000002</v>
      </c>
      <c r="CF38">
        <f>'Fig. 7'!CK38</f>
        <v>0</v>
      </c>
      <c r="CG38">
        <f>'Fig. 7'!CL38</f>
        <v>0</v>
      </c>
      <c r="CH38" t="str">
        <f>'Fig. 7'!CM38</f>
        <v>Mn(111)</v>
      </c>
      <c r="CI38">
        <f>'Fig. 7'!CN38</f>
        <v>-3.48</v>
      </c>
      <c r="CJ38">
        <f>'Fig. 7'!CO38</f>
        <v>-3.3424545700000001</v>
      </c>
      <c r="CK38">
        <f>'Fig. 7'!CP38</f>
        <v>0</v>
      </c>
      <c r="CL38" t="str">
        <f>'Fig. 7'!CQ38</f>
        <v>Ag</v>
      </c>
      <c r="CM38" t="str">
        <f>'Fig. 7'!CR38</f>
        <v>111 T</v>
      </c>
      <c r="CN38">
        <f>'Fig. 7'!CS38</f>
        <v>-2.6206896551724101</v>
      </c>
      <c r="CO38">
        <f>'Fig. 7'!CT38</f>
        <v>-2.4939477481961299</v>
      </c>
      <c r="CP38">
        <f>'Fig. 7'!CU38</f>
        <v>0</v>
      </c>
      <c r="CQ38">
        <f>'Fig. 7'!CV38</f>
        <v>0</v>
      </c>
      <c r="CR38" t="str">
        <f>'Fig. 7'!CW38</f>
        <v>2AD@211</v>
      </c>
      <c r="CS38">
        <f>'Fig. 7'!CX38</f>
        <v>-3.0028985507246402</v>
      </c>
      <c r="CT38">
        <f>'Fig. 7'!CY38</f>
        <v>-3.0554858636307101</v>
      </c>
      <c r="CU38">
        <f>'Fig. 7'!CZ38</f>
        <v>0</v>
      </c>
      <c r="CV38">
        <f>'Fig. 7'!DA38</f>
        <v>0</v>
      </c>
      <c r="CW38" t="str">
        <f>'Fig. 7'!DB38</f>
        <v>553 SE</v>
      </c>
      <c r="CX38">
        <f>'Fig. 7'!DC38</f>
        <v>-1.83625730994152</v>
      </c>
      <c r="CY38">
        <f>'Fig. 7'!DD38</f>
        <v>-1.7102401458569501</v>
      </c>
    </row>
    <row r="39" spans="1:103">
      <c r="A39" t="str">
        <f>'Fig. 7'!C39</f>
        <v>Pt</v>
      </c>
      <c r="B39">
        <f>'Fig. 7'!D39</f>
        <v>-1.0577099999999999</v>
      </c>
      <c r="C39">
        <f>'Fig. 7'!E39</f>
        <v>-0.96647377857848005</v>
      </c>
      <c r="D39" t="str">
        <f>'Fig. 7'!H39</f>
        <v>Ag(111)</v>
      </c>
      <c r="E39">
        <f>'Fig. 7'!I39</f>
        <v>1.81</v>
      </c>
      <c r="F39">
        <f>'Fig. 7'!J39</f>
        <v>1.6055626000000001</v>
      </c>
      <c r="G39">
        <f>'Fig. 7'!K39</f>
        <v>0</v>
      </c>
      <c r="H39" t="str">
        <f>'Fig. 7'!L39</f>
        <v>TMs</v>
      </c>
      <c r="I39" t="str">
        <f>'Fig. 7'!M39</f>
        <v>Au(211)</v>
      </c>
      <c r="J39">
        <f>'Fig. 7'!N39</f>
        <v>-0.79969900000000005</v>
      </c>
      <c r="K39">
        <f>'Fig. 7'!O39</f>
        <v>-0.68571390313131197</v>
      </c>
      <c r="L39">
        <f>'Fig. 7'!P39</f>
        <v>0</v>
      </c>
      <c r="M39" t="str">
        <f>'Fig. 7'!Q39</f>
        <v>TMs</v>
      </c>
      <c r="N39" t="str">
        <f>'Fig. 7'!R39</f>
        <v>Au(211)</v>
      </c>
      <c r="O39">
        <f>'Fig. 7'!S39</f>
        <v>-1.7374849000000001</v>
      </c>
      <c r="P39">
        <f>'Fig. 7'!T39</f>
        <v>-1.7965569515656601</v>
      </c>
      <c r="Q39">
        <f>'Fig. 7'!U39</f>
        <v>0</v>
      </c>
      <c r="R39" t="str">
        <f>'Fig. 7'!V39</f>
        <v>TMs (hollow)</v>
      </c>
      <c r="S39" t="str">
        <f>'Fig. 7'!W39</f>
        <v>Cr(110)</v>
      </c>
      <c r="T39">
        <f>'Fig. 7'!X39</f>
        <v>-2.57</v>
      </c>
      <c r="U39">
        <f>'Fig. 7'!Y39</f>
        <v>-2.7294160000000001</v>
      </c>
      <c r="V39">
        <f>'Fig. 7'!Z39</f>
        <v>0</v>
      </c>
      <c r="W39">
        <f>'Fig. 7'!AA39</f>
        <v>0</v>
      </c>
      <c r="X39" t="str">
        <f>'Fig. 7'!AB39</f>
        <v>Mn(110)</v>
      </c>
      <c r="Y39">
        <f>'Fig. 7'!AC39</f>
        <v>-1.25</v>
      </c>
      <c r="Z39">
        <f>'Fig. 7'!AD39</f>
        <v>-0.95634975</v>
      </c>
      <c r="AA39">
        <f>'Fig. 7'!AE39</f>
        <v>0</v>
      </c>
      <c r="AB39">
        <f>'Fig. 7'!AF39</f>
        <v>0</v>
      </c>
      <c r="AC39" t="str">
        <f>'Fig. 7'!AG39</f>
        <v>Ir(211)</v>
      </c>
      <c r="AD39">
        <f>'Fig. 7'!AH39</f>
        <v>-1.93</v>
      </c>
      <c r="AE39">
        <f>'Fig. 7'!AI39</f>
        <v>-1.5731546000000001</v>
      </c>
      <c r="AF39">
        <f>'Fig. 7'!AJ39</f>
        <v>0</v>
      </c>
      <c r="AG39">
        <f>'Fig. 7'!AK39</f>
        <v>0</v>
      </c>
      <c r="AH39" t="str">
        <f>'Fig. 7'!AL39</f>
        <v>211 SE</v>
      </c>
      <c r="AI39">
        <f>'Fig. 7'!AM39</f>
        <v>0.33817999999999998</v>
      </c>
      <c r="AJ39">
        <f>'Fig. 7'!AN39</f>
        <v>0.33817999999999998</v>
      </c>
      <c r="AV39">
        <f>'Fig. 7'!AZ39</f>
        <v>0</v>
      </c>
      <c r="AW39">
        <f>'Fig. 7'!BA39</f>
        <v>0</v>
      </c>
      <c r="AX39" t="str">
        <f>'Fig. 7'!BB39</f>
        <v>Pt</v>
      </c>
      <c r="AY39">
        <f>'Fig. 7'!BC39</f>
        <v>0.74819999999999998</v>
      </c>
      <c r="AZ39">
        <f>'Fig. 7'!BD39</f>
        <v>0.73430601757893998</v>
      </c>
      <c r="BA39">
        <f>'Fig. 7'!BE39</f>
        <v>0</v>
      </c>
      <c r="BB39">
        <f>'Fig. 7'!BF39</f>
        <v>0</v>
      </c>
      <c r="BC39" t="str">
        <f>'Fig. 7'!BG39</f>
        <v>711 SE</v>
      </c>
      <c r="BD39">
        <f>'Fig. 7'!BH39</f>
        <v>0.44680900000000001</v>
      </c>
      <c r="BE39">
        <f>'Fig. 7'!BI39</f>
        <v>0.41333245614035002</v>
      </c>
      <c r="BK39">
        <f>'Fig. 7'!BO39</f>
        <v>0</v>
      </c>
      <c r="BL39">
        <f>'Fig. 7'!BP39</f>
        <v>0</v>
      </c>
      <c r="BM39" t="str">
        <f>'Fig. 7'!BQ39</f>
        <v>Fe</v>
      </c>
      <c r="BN39">
        <f>'Fig. 7'!BR39</f>
        <v>-3.7779159999999998</v>
      </c>
      <c r="BO39">
        <f>'Fig. 7'!BS39</f>
        <v>-3.7100799901897101</v>
      </c>
      <c r="CF39">
        <f>'Fig. 7'!CK39</f>
        <v>0</v>
      </c>
      <c r="CG39">
        <f>'Fig. 7'!CL39</f>
        <v>0</v>
      </c>
      <c r="CH39" t="str">
        <f>'Fig. 7'!CM39</f>
        <v>Fe(111)</v>
      </c>
      <c r="CI39">
        <f>'Fig. 7'!CN39</f>
        <v>-2.65</v>
      </c>
      <c r="CJ39">
        <f>'Fig. 7'!CO39</f>
        <v>-3.1183572439999998</v>
      </c>
      <c r="CK39">
        <f>'Fig. 7'!CP39</f>
        <v>0</v>
      </c>
      <c r="CL39">
        <f>'Fig. 7'!CQ39</f>
        <v>0</v>
      </c>
      <c r="CM39" t="str">
        <f>'Fig. 7'!CR39</f>
        <v>100 T</v>
      </c>
      <c r="CN39">
        <f>'Fig. 7'!CS39</f>
        <v>-2.9619883040935702</v>
      </c>
      <c r="CO39">
        <f>'Fig. 7'!CT39</f>
        <v>-2.6047367481961299</v>
      </c>
      <c r="CP39">
        <f>'Fig. 7'!CU39</f>
        <v>0</v>
      </c>
      <c r="CQ39" t="str">
        <f>'Fig. 7'!CV39</f>
        <v>Ag</v>
      </c>
      <c r="CR39" t="str">
        <f>'Fig. 7'!CW39</f>
        <v>111 T</v>
      </c>
      <c r="CS39">
        <f>'Fig. 7'!CX39</f>
        <v>-0.97701149425287304</v>
      </c>
      <c r="CT39">
        <f>'Fig. 7'!CY39</f>
        <v>-0.82728108152947</v>
      </c>
      <c r="CU39">
        <f>'Fig. 7'!CZ39</f>
        <v>0</v>
      </c>
      <c r="CV39">
        <f>'Fig. 7'!DA39</f>
        <v>0</v>
      </c>
      <c r="CW39" t="str">
        <f>'Fig. 7'!DB39</f>
        <v>110 SE</v>
      </c>
      <c r="CX39">
        <f>'Fig. 7'!DC39</f>
        <v>-1.73099415204678</v>
      </c>
      <c r="CY39">
        <f>'Fig. 7'!DD39</f>
        <v>-1.66595114585695</v>
      </c>
    </row>
    <row r="40" spans="1:103">
      <c r="A40" t="str">
        <f>'Fig. 7'!C40</f>
        <v>Pd</v>
      </c>
      <c r="B40">
        <f>'Fig. 7'!D40</f>
        <v>-0.94757999999999898</v>
      </c>
      <c r="C40">
        <f>'Fig. 7'!E40</f>
        <v>-0.92867363628606403</v>
      </c>
      <c r="D40" t="str">
        <f>'Fig. 7'!H40</f>
        <v>Au(111)</v>
      </c>
      <c r="E40">
        <f>'Fig. 7'!I40</f>
        <v>0.93</v>
      </c>
      <c r="F40">
        <f>'Fig. 7'!J40</f>
        <v>0.935028999999999</v>
      </c>
      <c r="G40" t="str">
        <f>'Fig. 7'!K40</f>
        <v>Nat. Commun. 8, 15438 (2017)</v>
      </c>
      <c r="H40" t="str">
        <f>'Fig. 7'!L40</f>
        <v>TMs</v>
      </c>
      <c r="I40" t="str">
        <f>'Fig. 7'!M40</f>
        <v>Ag(111)</v>
      </c>
      <c r="J40">
        <f>'Fig. 7'!N40</f>
        <v>0.64</v>
      </c>
      <c r="K40">
        <f>'Fig. 7'!O40</f>
        <v>0.40200839999999999</v>
      </c>
      <c r="L40" t="str">
        <f>'Fig. 7'!P40</f>
        <v>Nat. Commun. 8, 15438 (2017)</v>
      </c>
      <c r="M40" t="str">
        <f>'Fig. 7'!Q40</f>
        <v>TMs</v>
      </c>
      <c r="N40" t="str">
        <f>'Fig. 7'!R40</f>
        <v>Ag(111)</v>
      </c>
      <c r="O40">
        <f>'Fig. 7'!S40</f>
        <v>-0.99</v>
      </c>
      <c r="P40">
        <f>'Fig. 7'!T40</f>
        <v>-1.0214458</v>
      </c>
      <c r="Q40">
        <f>'Fig. 7'!U40</f>
        <v>0</v>
      </c>
      <c r="R40" t="str">
        <f>'Fig. 7'!V40</f>
        <v>TMs (hollow)</v>
      </c>
      <c r="S40" t="str">
        <f>'Fig. 7'!W40</f>
        <v>Mn(110)</v>
      </c>
      <c r="T40">
        <f>'Fig. 7'!X40</f>
        <v>-2.2400000000000002</v>
      </c>
      <c r="U40">
        <f>'Fig. 7'!Y40</f>
        <v>-2.3323700000000001</v>
      </c>
      <c r="V40">
        <f>'Fig. 7'!Z40</f>
        <v>0</v>
      </c>
      <c r="W40">
        <f>'Fig. 7'!AA40</f>
        <v>0</v>
      </c>
      <c r="X40" t="str">
        <f>'Fig. 7'!AB40</f>
        <v>Co(0001)</v>
      </c>
      <c r="Y40">
        <f>'Fig. 7'!AC40</f>
        <v>-0.82</v>
      </c>
      <c r="Z40">
        <f>'Fig. 7'!AD40</f>
        <v>-0.64660008000000002</v>
      </c>
      <c r="AA40" t="str">
        <f>'Fig. 7'!AE40</f>
        <v>J. Phys. Chem. C 120, 28125–28130 (2016)</v>
      </c>
      <c r="AB40" t="str">
        <f>'Fig. 7'!AF40</f>
        <v>Cu</v>
      </c>
      <c r="AC40" t="str">
        <f>'Fig. 7'!AG40</f>
        <v xml:space="preserve">100 T </v>
      </c>
      <c r="AD40">
        <f>'Fig. 7'!AH40</f>
        <v>-0.20168</v>
      </c>
      <c r="AE40">
        <f>'Fig. 7'!AI40</f>
        <v>-0.125093684210526</v>
      </c>
      <c r="AF40">
        <f>'Fig. 7'!AJ40</f>
        <v>0</v>
      </c>
      <c r="AG40">
        <f>'Fig. 7'!AK40</f>
        <v>0</v>
      </c>
      <c r="AH40" t="str">
        <f>'Fig. 7'!AL40</f>
        <v>211 KSE (CN=6)</v>
      </c>
      <c r="AI40">
        <f>'Fig. 7'!AM40</f>
        <v>0.36545</v>
      </c>
      <c r="AJ40">
        <f>'Fig. 7'!AN40</f>
        <v>0.28236899999999998</v>
      </c>
      <c r="AV40">
        <f>'Fig. 7'!AZ40</f>
        <v>0</v>
      </c>
      <c r="AW40">
        <f>'Fig. 7'!BA40</f>
        <v>0</v>
      </c>
      <c r="AX40" t="str">
        <f>'Fig. 7'!BB40</f>
        <v>Pd</v>
      </c>
      <c r="AY40">
        <f>'Fig. 7'!BC40</f>
        <v>0.79310999999999998</v>
      </c>
      <c r="AZ40">
        <f>'Fig. 7'!BD40</f>
        <v>0.76974365097807995</v>
      </c>
      <c r="BA40">
        <f>'Fig. 7'!BE40</f>
        <v>0</v>
      </c>
      <c r="BB40">
        <f>'Fig. 7'!BF40</f>
        <v>0</v>
      </c>
      <c r="BC40" t="str">
        <f>'Fig. 7'!BG40</f>
        <v>533 SE</v>
      </c>
      <c r="BD40">
        <f>'Fig. 7'!BH40</f>
        <v>0.5</v>
      </c>
      <c r="BE40">
        <f>'Fig. 7'!BI40</f>
        <v>0.41333245614035002</v>
      </c>
      <c r="BK40">
        <f>'Fig. 7'!BO40</f>
        <v>0</v>
      </c>
      <c r="BL40">
        <f>'Fig. 7'!BP40</f>
        <v>0</v>
      </c>
      <c r="BM40" t="str">
        <f>'Fig. 7'!BQ40</f>
        <v>Mn</v>
      </c>
      <c r="BN40">
        <f>'Fig. 7'!BR40</f>
        <v>-3.7289669999999999</v>
      </c>
      <c r="BO40">
        <f>'Fig. 7'!BS40</f>
        <v>-3.6795032368406302</v>
      </c>
      <c r="CF40">
        <f>'Fig. 7'!CK40</f>
        <v>0</v>
      </c>
      <c r="CG40">
        <f>'Fig. 7'!CL40</f>
        <v>0</v>
      </c>
      <c r="CH40" t="str">
        <f>'Fig. 7'!CM40</f>
        <v>Co(111)</v>
      </c>
      <c r="CI40">
        <f>'Fig. 7'!CN40</f>
        <v>-2.29</v>
      </c>
      <c r="CJ40">
        <f>'Fig. 7'!CO40</f>
        <v>-2.5772581630000002</v>
      </c>
      <c r="CK40">
        <f>'Fig. 7'!CP40</f>
        <v>0</v>
      </c>
      <c r="CL40">
        <f>'Fig. 7'!CQ40</f>
        <v>0</v>
      </c>
      <c r="CM40" t="str">
        <f>'Fig. 7'!CR40</f>
        <v>211 KSE (CN=8)</v>
      </c>
      <c r="CN40">
        <f>'Fig. 7'!CS40</f>
        <v>-2.7602339181286601</v>
      </c>
      <c r="CO40">
        <f>'Fig. 7'!CT40</f>
        <v>-2.6379867481961301</v>
      </c>
      <c r="CP40">
        <f>'Fig. 7'!CU40</f>
        <v>0</v>
      </c>
      <c r="CQ40">
        <f>'Fig. 7'!CV40</f>
        <v>0</v>
      </c>
      <c r="CR40" t="str">
        <f>'Fig. 7'!CW40</f>
        <v>100 T</v>
      </c>
      <c r="CS40">
        <f>'Fig. 7'!CX40</f>
        <v>-1.3128654970760201</v>
      </c>
      <c r="CT40">
        <f>'Fig. 7'!CY40</f>
        <v>-0.93807008152947002</v>
      </c>
      <c r="CU40">
        <f>'Fig. 7'!CZ40</f>
        <v>0</v>
      </c>
      <c r="CV40">
        <f>'Fig. 7'!DA40</f>
        <v>0</v>
      </c>
      <c r="CW40" t="str">
        <f>'Fig. 7'!DB40</f>
        <v>211 SE</v>
      </c>
      <c r="CX40">
        <f>'Fig. 7'!DC40</f>
        <v>-1.81578947368421</v>
      </c>
      <c r="CY40">
        <f>'Fig. 7'!DD40</f>
        <v>-1.7102401458569501</v>
      </c>
    </row>
    <row r="41" spans="1:103">
      <c r="A41" t="str">
        <f>'Fig. 7'!C41</f>
        <v>Ag</v>
      </c>
      <c r="B41">
        <f>'Fig. 7'!D41</f>
        <v>-0.87048000000000003</v>
      </c>
      <c r="C41">
        <f>'Fig. 7'!E41</f>
        <v>-0.56949956610622499</v>
      </c>
      <c r="D41" t="str">
        <f>'Fig. 7'!H41</f>
        <v>Cu(111)</v>
      </c>
      <c r="E41">
        <f>'Fig. 7'!I41</f>
        <v>0.47</v>
      </c>
      <c r="F41">
        <f>'Fig. 7'!J41</f>
        <v>0.2007526</v>
      </c>
      <c r="G41">
        <f>'Fig. 7'!K41</f>
        <v>0</v>
      </c>
      <c r="H41" t="str">
        <f>'Fig. 7'!L41</f>
        <v>TMs</v>
      </c>
      <c r="I41" t="str">
        <f>'Fig. 7'!M41</f>
        <v>Au(111)</v>
      </c>
      <c r="J41">
        <f>'Fig. 7'!N41</f>
        <v>0.12</v>
      </c>
      <c r="K41">
        <f>'Fig. 7'!O41</f>
        <v>-4.5014000000000103E-2</v>
      </c>
      <c r="L41">
        <f>'Fig. 7'!P41</f>
        <v>0</v>
      </c>
      <c r="M41" t="str">
        <f>'Fig. 7'!Q41</f>
        <v>TMs</v>
      </c>
      <c r="N41" t="str">
        <f>'Fig. 7'!R41</f>
        <v>Au(111)</v>
      </c>
      <c r="O41">
        <f>'Fig. 7'!S41</f>
        <v>-1.31</v>
      </c>
      <c r="P41">
        <f>'Fig. 7'!T41</f>
        <v>-1.2449570000000001</v>
      </c>
      <c r="Q41">
        <f>'Fig. 7'!U41</f>
        <v>0</v>
      </c>
      <c r="R41" t="str">
        <f>'Fig. 7'!V41</f>
        <v>TMs (hollow)</v>
      </c>
      <c r="S41" t="str">
        <f>'Fig. 7'!W41</f>
        <v>Co(0001)</v>
      </c>
      <c r="T41">
        <f>'Fig. 7'!X41</f>
        <v>-2.0699999999999998</v>
      </c>
      <c r="U41">
        <f>'Fig. 7'!Y41</f>
        <v>-1.8734816000000001</v>
      </c>
      <c r="V41">
        <f>'Fig. 7'!Z41</f>
        <v>0</v>
      </c>
      <c r="W41">
        <f>'Fig. 7'!AA41</f>
        <v>0</v>
      </c>
      <c r="X41" t="str">
        <f>'Fig. 7'!AB41</f>
        <v>Ni(111)</v>
      </c>
      <c r="Y41">
        <f>'Fig. 7'!AC41</f>
        <v>-0.85</v>
      </c>
      <c r="Z41">
        <f>'Fig. 7'!AD41</f>
        <v>-0.39628551000000001</v>
      </c>
      <c r="AA41">
        <f>'Fig. 7'!AE41</f>
        <v>0</v>
      </c>
      <c r="AB41">
        <f>'Fig. 7'!AF41</f>
        <v>0</v>
      </c>
      <c r="AC41" t="str">
        <f>'Fig. 7'!AG41</f>
        <v>110 SE</v>
      </c>
      <c r="AD41">
        <f>'Fig. 7'!AH41</f>
        <v>-0.30473</v>
      </c>
      <c r="AE41">
        <f>'Fig. 7'!AI41</f>
        <v>-0.241853684210526</v>
      </c>
      <c r="AF41">
        <f>'Fig. 7'!AJ41</f>
        <v>0</v>
      </c>
      <c r="AG41">
        <f>'Fig. 7'!AK41</f>
        <v>0</v>
      </c>
      <c r="AH41" t="str">
        <f>'Fig. 7'!AL41</f>
        <v>3AD@111</v>
      </c>
      <c r="AI41">
        <f>'Fig. 7'!AM41</f>
        <v>0.19273000000000001</v>
      </c>
      <c r="AJ41">
        <f>'Fig. 7'!AN41</f>
        <v>0.20418</v>
      </c>
      <c r="AV41">
        <f>'Fig. 7'!AZ41</f>
        <v>0</v>
      </c>
      <c r="AW41">
        <f>'Fig. 7'!BA41</f>
        <v>0</v>
      </c>
      <c r="AX41" t="str">
        <f>'Fig. 7'!BB41</f>
        <v>Ni</v>
      </c>
      <c r="AY41">
        <f>'Fig. 7'!BC41</f>
        <v>0.90090000000000003</v>
      </c>
      <c r="AZ41">
        <f>'Fig. 7'!BD41</f>
        <v>0.91377290942396505</v>
      </c>
      <c r="BA41">
        <f>'Fig. 7'!BE41</f>
        <v>0</v>
      </c>
      <c r="BB41">
        <f>'Fig. 7'!BF41</f>
        <v>0</v>
      </c>
      <c r="BC41" t="str">
        <f>'Fig. 7'!BG41</f>
        <v>100 T (hollow)</v>
      </c>
      <c r="BD41">
        <f>'Fig. 7'!BH41</f>
        <v>0.47163100000000002</v>
      </c>
      <c r="BE41">
        <f>'Fig. 7'!BI41</f>
        <v>0.53776445614035095</v>
      </c>
      <c r="BK41">
        <f>'Fig. 7'!BO41</f>
        <v>0</v>
      </c>
      <c r="BL41">
        <f>'Fig. 7'!BP41</f>
        <v>0</v>
      </c>
      <c r="BM41" t="str">
        <f>'Fig. 7'!BQ41</f>
        <v>Cr</v>
      </c>
      <c r="BN41">
        <f>'Fig. 7'!BR41</f>
        <v>-3.666175</v>
      </c>
      <c r="BO41">
        <f>'Fig. 7'!BS41</f>
        <v>-3.5732525712707202</v>
      </c>
      <c r="CF41">
        <f>'Fig. 7'!CK41</f>
        <v>0</v>
      </c>
      <c r="CG41">
        <f>'Fig. 7'!CL41</f>
        <v>0</v>
      </c>
      <c r="CH41" t="str">
        <f>'Fig. 7'!CM41</f>
        <v>Ni(111)</v>
      </c>
      <c r="CI41">
        <f>'Fig. 7'!CN41</f>
        <v>-1.93</v>
      </c>
      <c r="CJ41">
        <f>'Fig. 7'!CO41</f>
        <v>-1.9588884660000001</v>
      </c>
      <c r="CK41">
        <f>'Fig. 7'!CP41</f>
        <v>0</v>
      </c>
      <c r="CL41">
        <f>'Fig. 7'!CQ41</f>
        <v>0</v>
      </c>
      <c r="CM41" t="str">
        <f>'Fig. 7'!CR41</f>
        <v>553 SE</v>
      </c>
      <c r="CN41">
        <f>'Fig. 7'!CS41</f>
        <v>-2.8508771929824599</v>
      </c>
      <c r="CO41">
        <f>'Fig. 7'!CT41</f>
        <v>-2.7599477481961299</v>
      </c>
      <c r="CP41">
        <f>'Fig. 7'!CU41</f>
        <v>0</v>
      </c>
      <c r="CQ41">
        <f>'Fig. 7'!CV41</f>
        <v>0</v>
      </c>
      <c r="CR41" t="str">
        <f>'Fig. 7'!CW41</f>
        <v>211 KSE (CN=8)</v>
      </c>
      <c r="CS41">
        <f>'Fig. 7'!CX41</f>
        <v>-1.0204678362573101</v>
      </c>
      <c r="CT41">
        <f>'Fig. 7'!CY41</f>
        <v>-0.97132008152947003</v>
      </c>
      <c r="CU41">
        <f>'Fig. 7'!CZ41</f>
        <v>0</v>
      </c>
      <c r="CV41">
        <f>'Fig. 7'!DA41</f>
        <v>0</v>
      </c>
      <c r="CW41" t="str">
        <f>'Fig. 7'!DB41</f>
        <v>4AD@100</v>
      </c>
      <c r="CX41">
        <f>'Fig. 7'!DC41</f>
        <v>-1.87246376811594</v>
      </c>
      <c r="CY41">
        <f>'Fig. 7'!DD41</f>
        <v>-1.8542791458569501</v>
      </c>
    </row>
    <row r="42" spans="1:103">
      <c r="A42" t="str">
        <f>'Fig. 7'!C42</f>
        <v>Cu</v>
      </c>
      <c r="B42">
        <f>'Fig. 7'!D42</f>
        <v>-0.55110000000000003</v>
      </c>
      <c r="C42">
        <f>'Fig. 7'!E42</f>
        <v>-0.55110000000000003</v>
      </c>
      <c r="D42" t="str">
        <f>'Fig. 7'!H42</f>
        <v>Pd(111)</v>
      </c>
      <c r="E42">
        <f>'Fig. 7'!I42</f>
        <v>-1.24</v>
      </c>
      <c r="F42">
        <f>'Fig. 7'!J42</f>
        <v>-0.89302700000000002</v>
      </c>
      <c r="G42">
        <f>'Fig. 7'!K42</f>
        <v>0</v>
      </c>
      <c r="H42" t="str">
        <f>'Fig. 7'!L42</f>
        <v>TMs</v>
      </c>
      <c r="I42" t="str">
        <f>'Fig. 7'!M42</f>
        <v>Cu(111)</v>
      </c>
      <c r="J42">
        <f>'Fig. 7'!N42</f>
        <v>-0.2</v>
      </c>
      <c r="K42">
        <f>'Fig. 7'!O42</f>
        <v>-0.5345316</v>
      </c>
      <c r="L42">
        <f>'Fig. 7'!P42</f>
        <v>0</v>
      </c>
      <c r="M42" t="str">
        <f>'Fig. 7'!Q42</f>
        <v>TMs</v>
      </c>
      <c r="N42" t="str">
        <f>'Fig. 7'!R42</f>
        <v>Cu(111)</v>
      </c>
      <c r="O42">
        <f>'Fig. 7'!S42</f>
        <v>-1.25</v>
      </c>
      <c r="P42">
        <f>'Fig. 7'!T42</f>
        <v>-1.4897157999999999</v>
      </c>
      <c r="Q42">
        <f>'Fig. 7'!U42</f>
        <v>0</v>
      </c>
      <c r="R42" t="str">
        <f>'Fig. 7'!V42</f>
        <v>TMs (hollow)</v>
      </c>
      <c r="S42" t="str">
        <f>'Fig. 7'!W42</f>
        <v>Cu(111)</v>
      </c>
      <c r="T42">
        <f>'Fig. 7'!X42</f>
        <v>-1.25</v>
      </c>
      <c r="U42">
        <f>'Fig. 7'!Y42</f>
        <v>-1.0495175999999999</v>
      </c>
      <c r="V42">
        <f>'Fig. 7'!Z42</f>
        <v>0</v>
      </c>
      <c r="W42">
        <f>'Fig. 7'!AA42</f>
        <v>0</v>
      </c>
      <c r="X42" t="str">
        <f>'Fig. 7'!AB42</f>
        <v>Cu(111)</v>
      </c>
      <c r="Y42">
        <f>'Fig. 7'!AC42</f>
        <v>-0.15</v>
      </c>
      <c r="Z42">
        <f>'Fig. 7'!AD42</f>
        <v>-9.0424379999999999E-2</v>
      </c>
      <c r="AA42">
        <f>'Fig. 7'!AE42</f>
        <v>0</v>
      </c>
      <c r="AB42">
        <f>'Fig. 7'!AF42</f>
        <v>0</v>
      </c>
      <c r="AC42" t="str">
        <f>'Fig. 7'!AG42</f>
        <v>711 SE</v>
      </c>
      <c r="AD42">
        <f>'Fig. 7'!AH42</f>
        <v>-0.31846999999999998</v>
      </c>
      <c r="AE42">
        <f>'Fig. 7'!AI42</f>
        <v>-0.28847368421052599</v>
      </c>
      <c r="AF42">
        <f>'Fig. 7'!AJ42</f>
        <v>0</v>
      </c>
      <c r="AG42" t="str">
        <f>'Fig. 7'!AK42</f>
        <v>Ag</v>
      </c>
      <c r="AH42" t="str">
        <f>'Fig. 7'!AL42</f>
        <v>111 T (FCC-hollow)</v>
      </c>
      <c r="AI42">
        <f>'Fig. 7'!AM42</f>
        <v>1.14727</v>
      </c>
      <c r="AJ42">
        <f>'Fig. 7'!AN42</f>
        <v>1.1840920790646099</v>
      </c>
      <c r="AV42">
        <f>'Fig. 7'!AZ42</f>
        <v>0</v>
      </c>
      <c r="AW42">
        <f>'Fig. 7'!BA42</f>
        <v>0</v>
      </c>
      <c r="AX42" t="str">
        <f>'Fig. 7'!BB42</f>
        <v>Au</v>
      </c>
      <c r="AY42">
        <f>'Fig. 7'!BC42</f>
        <v>0.95030000000000003</v>
      </c>
      <c r="AZ42">
        <f>'Fig. 7'!BD42</f>
        <v>0.81686960732412295</v>
      </c>
      <c r="BA42" t="str">
        <f>'Fig. 7'!BE42</f>
        <v>Top. Catal. 55, 376–390 (2012).</v>
      </c>
      <c r="BB42" t="str">
        <f>'Fig. 7'!BF42</f>
        <v>Pt-M@111</v>
      </c>
      <c r="BC42" t="str">
        <f>'Fig. 7'!BG42</f>
        <v>Ni</v>
      </c>
      <c r="BD42">
        <f>'Fig. 7'!BH42</f>
        <v>-8.6953000000000003E-2</v>
      </c>
      <c r="BE42">
        <f>'Fig. 7'!BI42</f>
        <v>-7.8494272949314797E-2</v>
      </c>
      <c r="BK42">
        <f>'Fig. 7'!BO42</f>
        <v>0</v>
      </c>
      <c r="BL42">
        <f>'Fig. 7'!BP42</f>
        <v>0</v>
      </c>
      <c r="BM42" t="str">
        <f>'Fig. 7'!BQ42</f>
        <v>V</v>
      </c>
      <c r="BN42">
        <f>'Fig. 7'!BR42</f>
        <v>-3.5409039999999998</v>
      </c>
      <c r="BO42">
        <f>'Fig. 7'!BS42</f>
        <v>-3.4856374403538002</v>
      </c>
      <c r="CF42">
        <f>'Fig. 7'!CK42</f>
        <v>0</v>
      </c>
      <c r="CG42">
        <f>'Fig. 7'!CL42</f>
        <v>0</v>
      </c>
      <c r="CH42" t="str">
        <f>'Fig. 7'!CM42</f>
        <v>Cu(111)</v>
      </c>
      <c r="CI42">
        <f>'Fig. 7'!CN42</f>
        <v>-1.27</v>
      </c>
      <c r="CJ42">
        <f>'Fig. 7'!CO42</f>
        <v>-1.203298193</v>
      </c>
      <c r="CK42">
        <f>'Fig. 7'!CP42</f>
        <v>0</v>
      </c>
      <c r="CL42">
        <f>'Fig. 7'!CQ42</f>
        <v>0</v>
      </c>
      <c r="CM42" t="str">
        <f>'Fig. 7'!CR42</f>
        <v>110 SE</v>
      </c>
      <c r="CN42">
        <f>'Fig. 7'!CS42</f>
        <v>-2.8099415204678402</v>
      </c>
      <c r="CO42">
        <f>'Fig. 7'!CT42</f>
        <v>-2.7156587481961298</v>
      </c>
      <c r="CP42">
        <f>'Fig. 7'!CU42</f>
        <v>0</v>
      </c>
      <c r="CQ42">
        <f>'Fig. 7'!CV42</f>
        <v>0</v>
      </c>
      <c r="CR42" t="str">
        <f>'Fig. 7'!CW42</f>
        <v>553 SE</v>
      </c>
      <c r="CS42">
        <f>'Fig. 7'!CX42</f>
        <v>-1.0935672514619901</v>
      </c>
      <c r="CT42">
        <f>'Fig. 7'!CY42</f>
        <v>-1.09328108152947</v>
      </c>
      <c r="CU42">
        <f>'Fig. 7'!CZ42</f>
        <v>0</v>
      </c>
      <c r="CV42">
        <f>'Fig. 7'!DA42</f>
        <v>0</v>
      </c>
      <c r="CW42" t="str">
        <f>'Fig. 7'!DB42</f>
        <v>211 KSE (CN=6)</v>
      </c>
      <c r="CX42">
        <f>'Fig. 7'!DC42</f>
        <v>-1.8579710144927499</v>
      </c>
      <c r="CY42">
        <f>'Fig. 7'!DD42</f>
        <v>-1.8210291458569501</v>
      </c>
    </row>
    <row r="43" spans="1:103">
      <c r="A43" t="str">
        <f>'Fig. 7'!C43</f>
        <v>Hg</v>
      </c>
      <c r="B43">
        <f>'Fig. 7'!D43</f>
        <v>-0.71629999999999905</v>
      </c>
      <c r="C43">
        <f>'Fig. 7'!E43</f>
        <v>-0.403924730004809</v>
      </c>
      <c r="D43" t="str">
        <f>'Fig. 7'!H43</f>
        <v>Pt(111)</v>
      </c>
      <c r="E43">
        <f>'Fig. 7'!I43</f>
        <v>-1.51</v>
      </c>
      <c r="F43">
        <f>'Fig. 7'!J43</f>
        <v>-0.98872099999999996</v>
      </c>
      <c r="G43">
        <f>'Fig. 7'!K43</f>
        <v>0</v>
      </c>
      <c r="H43" t="str">
        <f>'Fig. 7'!L43</f>
        <v>TMs</v>
      </c>
      <c r="I43" t="str">
        <f>'Fig. 7'!M43</f>
        <v>Pd(111)</v>
      </c>
      <c r="J43">
        <f>'Fig. 7'!N43</f>
        <v>-1.2</v>
      </c>
      <c r="K43">
        <f>'Fig. 7'!O43</f>
        <v>-1.2637179999999999</v>
      </c>
      <c r="L43">
        <f>'Fig. 7'!P43</f>
        <v>0</v>
      </c>
      <c r="M43" t="str">
        <f>'Fig. 7'!Q43</f>
        <v>TMs</v>
      </c>
      <c r="N43" t="str">
        <f>'Fig. 7'!R43</f>
        <v>Pd(111)</v>
      </c>
      <c r="O43">
        <f>'Fig. 7'!S43</f>
        <v>-1.85</v>
      </c>
      <c r="P43">
        <f>'Fig. 7'!T43</f>
        <v>-1.854309</v>
      </c>
      <c r="Q43">
        <f>'Fig. 7'!U43</f>
        <v>0</v>
      </c>
      <c r="R43" t="str">
        <f>'Fig. 7'!V43</f>
        <v>TMs (hollow)</v>
      </c>
      <c r="S43" t="str">
        <f>'Fig. 7'!W43</f>
        <v>Zn(0001)</v>
      </c>
      <c r="T43">
        <f>'Fig. 7'!X43</f>
        <v>-0.17</v>
      </c>
      <c r="U43">
        <f>'Fig. 7'!Y43</f>
        <v>-0.1059768</v>
      </c>
      <c r="V43">
        <f>'Fig. 7'!Z43</f>
        <v>0</v>
      </c>
      <c r="W43">
        <f>'Fig. 7'!AA43</f>
        <v>0</v>
      </c>
      <c r="X43" t="str">
        <f>'Fig. 7'!AB43</f>
        <v>Zn(0001)</v>
      </c>
      <c r="Y43">
        <f>'Fig. 7'!AC43</f>
        <v>0.54</v>
      </c>
      <c r="Z43">
        <f>'Fig. 7'!AD43</f>
        <v>0.54646565999999996</v>
      </c>
      <c r="AA43">
        <f>'Fig. 7'!AE43</f>
        <v>0</v>
      </c>
      <c r="AB43">
        <f>'Fig. 7'!AF43</f>
        <v>0</v>
      </c>
      <c r="AC43" t="str">
        <f>'Fig. 7'!AG43</f>
        <v>211 SE</v>
      </c>
      <c r="AD43">
        <f>'Fig. 7'!AH43</f>
        <v>-0.44213999999999998</v>
      </c>
      <c r="AE43">
        <f>'Fig. 7'!AI43</f>
        <v>-0.28847368421052599</v>
      </c>
      <c r="AF43">
        <f>'Fig. 7'!AJ43</f>
        <v>0</v>
      </c>
      <c r="AG43">
        <f>'Fig. 7'!AK43</f>
        <v>0</v>
      </c>
      <c r="AH43" t="str">
        <f>'Fig. 7'!AL43</f>
        <v>100 T (hollow)</v>
      </c>
      <c r="AI43">
        <f>'Fig. 7'!AM43</f>
        <v>1.0290900000000001</v>
      </c>
      <c r="AJ43">
        <f>'Fig. 7'!AN43</f>
        <v>1.16198207906461</v>
      </c>
      <c r="AV43">
        <f>'Fig. 7'!AZ43</f>
        <v>0</v>
      </c>
      <c r="AW43">
        <f>'Fig. 7'!BA43</f>
        <v>0</v>
      </c>
      <c r="AX43" t="str">
        <f>'Fig. 7'!BB43</f>
        <v>Ag</v>
      </c>
      <c r="AY43">
        <f>'Fig. 7'!BC43</f>
        <v>1.1299399999999999</v>
      </c>
      <c r="AZ43">
        <f>'Fig. 7'!BD43</f>
        <v>1.10646934177168</v>
      </c>
      <c r="BA43">
        <f>'Fig. 7'!BE43</f>
        <v>0</v>
      </c>
      <c r="BB43">
        <f>'Fig. 7'!BF43</f>
        <v>0</v>
      </c>
      <c r="BC43" t="str">
        <f>'Fig. 7'!BG43</f>
        <v>Co</v>
      </c>
      <c r="BD43">
        <f>'Fig. 7'!BH43</f>
        <v>5.2840999999999999E-2</v>
      </c>
      <c r="BE43">
        <f>'Fig. 7'!BI43</f>
        <v>5.2840999999999902E-2</v>
      </c>
      <c r="BK43">
        <f>'Fig. 7'!BO43</f>
        <v>0</v>
      </c>
      <c r="BL43">
        <f>'Fig. 7'!BP43</f>
        <v>0</v>
      </c>
      <c r="BM43" t="str">
        <f>'Fig. 7'!BQ43</f>
        <v>Ti</v>
      </c>
      <c r="BN43">
        <f>'Fig. 7'!BR43</f>
        <v>-3.416887</v>
      </c>
      <c r="BO43">
        <f>'Fig. 7'!BS43</f>
        <v>-3.39741025713364</v>
      </c>
      <c r="CF43">
        <f>'Fig. 7'!CK43</f>
        <v>0</v>
      </c>
      <c r="CG43">
        <f>'Fig. 7'!CL43</f>
        <v>0</v>
      </c>
      <c r="CH43" t="str">
        <f>'Fig. 7'!CM43</f>
        <v>Ag(111)</v>
      </c>
      <c r="CI43">
        <f>'Fig. 7'!CN43</f>
        <v>-0.13</v>
      </c>
      <c r="CJ43">
        <f>'Fig. 7'!CO43</f>
        <v>0.35838225699999998</v>
      </c>
      <c r="CK43">
        <f>'Fig. 7'!CP43</f>
        <v>0</v>
      </c>
      <c r="CL43">
        <f>'Fig. 7'!CQ43</f>
        <v>0</v>
      </c>
      <c r="CM43" t="str">
        <f>'Fig. 7'!CR43</f>
        <v>211 SE</v>
      </c>
      <c r="CN43">
        <f>'Fig. 7'!CS43</f>
        <v>-2.9093567251461998</v>
      </c>
      <c r="CO43">
        <f>'Fig. 7'!CT43</f>
        <v>-2.7599477481961299</v>
      </c>
      <c r="CP43">
        <f>'Fig. 7'!CU43</f>
        <v>0</v>
      </c>
      <c r="CQ43">
        <f>'Fig. 7'!CV43</f>
        <v>0</v>
      </c>
      <c r="CR43" t="str">
        <f>'Fig. 7'!CW43</f>
        <v>110 SE</v>
      </c>
      <c r="CS43">
        <f>'Fig. 7'!CX43</f>
        <v>-1.1549707602339201</v>
      </c>
      <c r="CT43">
        <f>'Fig. 7'!CY43</f>
        <v>-1.04899208152947</v>
      </c>
      <c r="CU43">
        <f>'Fig. 7'!CZ43</f>
        <v>0</v>
      </c>
      <c r="CV43">
        <f>'Fig. 7'!DA43</f>
        <v>0</v>
      </c>
      <c r="CW43" t="str">
        <f>'Fig. 7'!DB43</f>
        <v>3AD@111</v>
      </c>
      <c r="CX43">
        <f>'Fig. 7'!DC43</f>
        <v>-2.0608695652173901</v>
      </c>
      <c r="CY43">
        <f>'Fig. 7'!DD43</f>
        <v>-1.9762401458569501</v>
      </c>
    </row>
    <row r="44" spans="1:103">
      <c r="A44" t="str">
        <f>'Fig. 7'!C44</f>
        <v>Cd</v>
      </c>
      <c r="B44">
        <f>'Fig. 7'!D44</f>
        <v>-1.145E-2</v>
      </c>
      <c r="C44">
        <f>'Fig. 7'!E44</f>
        <v>-0.19293346714567999</v>
      </c>
      <c r="D44" t="str">
        <f>'Fig. 7'!H44</f>
        <v>Rh(111)</v>
      </c>
      <c r="E44">
        <f>'Fig. 7'!I44</f>
        <v>-1.52</v>
      </c>
      <c r="F44">
        <f>'Fig. 7'!J44</f>
        <v>-1.4887208000000001</v>
      </c>
      <c r="G44">
        <f>'Fig. 7'!K44</f>
        <v>0</v>
      </c>
      <c r="H44" t="str">
        <f>'Fig. 7'!L44</f>
        <v>TMs</v>
      </c>
      <c r="I44" t="str">
        <f>'Fig. 7'!M44</f>
        <v>Pt(111)</v>
      </c>
      <c r="J44">
        <f>'Fig. 7'!N44</f>
        <v>-1.4</v>
      </c>
      <c r="K44">
        <f>'Fig. 7'!O44</f>
        <v>-1.3275140000000001</v>
      </c>
      <c r="L44">
        <f>'Fig. 7'!P44</f>
        <v>0</v>
      </c>
      <c r="M44" t="str">
        <f>'Fig. 7'!Q44</f>
        <v>TMs</v>
      </c>
      <c r="N44" t="str">
        <f>'Fig. 7'!R44</f>
        <v>Pt(111)</v>
      </c>
      <c r="O44">
        <f>'Fig. 7'!S44</f>
        <v>-2.08</v>
      </c>
      <c r="P44">
        <f>'Fig. 7'!T44</f>
        <v>-1.886207</v>
      </c>
      <c r="Q44">
        <f>'Fig. 7'!U44</f>
        <v>0</v>
      </c>
      <c r="R44" t="str">
        <f>'Fig. 7'!V44</f>
        <v>TMs (hollow)</v>
      </c>
      <c r="S44" t="str">
        <f>'Fig. 7'!W44</f>
        <v>Rh(111)</v>
      </c>
      <c r="T44">
        <f>'Fig. 7'!X44</f>
        <v>-2.09</v>
      </c>
      <c r="U44">
        <f>'Fig. 7'!Y44</f>
        <v>-2.1758332</v>
      </c>
      <c r="V44">
        <f>'Fig. 7'!Z44</f>
        <v>0</v>
      </c>
      <c r="W44">
        <f>'Fig. 7'!AA44</f>
        <v>0</v>
      </c>
      <c r="X44" t="str">
        <f>'Fig. 7'!AB44</f>
        <v>Rh(111)</v>
      </c>
      <c r="Y44">
        <f>'Fig. 7'!AC44</f>
        <v>-0.94</v>
      </c>
      <c r="Z44">
        <f>'Fig. 7'!AD44</f>
        <v>-0.85068741000000003</v>
      </c>
      <c r="AA44">
        <f>'Fig. 7'!AE44</f>
        <v>0</v>
      </c>
      <c r="AB44">
        <f>'Fig. 7'!AF44</f>
        <v>0</v>
      </c>
      <c r="AC44" t="str">
        <f>'Fig. 7'!AG44</f>
        <v>211 KSE (CN=6)</v>
      </c>
      <c r="AD44">
        <f>'Fig. 7'!AH44</f>
        <v>-0.51083999999999996</v>
      </c>
      <c r="AE44">
        <f>'Fig. 7'!AI44</f>
        <v>-0.40509368421052599</v>
      </c>
      <c r="AF44">
        <f>'Fig. 7'!AJ44</f>
        <v>0</v>
      </c>
      <c r="AG44">
        <f>'Fig. 7'!AK44</f>
        <v>0</v>
      </c>
      <c r="AH44" t="str">
        <f>'Fig. 7'!AL44</f>
        <v>211 SE</v>
      </c>
      <c r="AI44">
        <f>'Fig. 7'!AM44</f>
        <v>1.2018200000000001</v>
      </c>
      <c r="AJ44">
        <f>'Fig. 7'!AN44</f>
        <v>1.08694207906461</v>
      </c>
      <c r="AV44">
        <f>'Fig. 7'!AZ44</f>
        <v>0</v>
      </c>
      <c r="AW44">
        <f>'Fig. 7'!BA44</f>
        <v>0</v>
      </c>
      <c r="AX44" t="str">
        <f>'Fig. 7'!BB44</f>
        <v>Cu</v>
      </c>
      <c r="AY44">
        <f>'Fig. 7'!BC44</f>
        <v>1.21078</v>
      </c>
      <c r="AZ44">
        <f>'Fig. 7'!BD44</f>
        <v>1.12371893499627</v>
      </c>
      <c r="BA44">
        <f>'Fig. 7'!BE44</f>
        <v>0</v>
      </c>
      <c r="BB44">
        <f>'Fig. 7'!BF44</f>
        <v>0</v>
      </c>
      <c r="BC44" t="str">
        <f>'Fig. 7'!BG44</f>
        <v>Fe</v>
      </c>
      <c r="BD44">
        <f>'Fig. 7'!BH44</f>
        <v>0.16735</v>
      </c>
      <c r="BE44">
        <f>'Fig. 7'!BI44</f>
        <v>0.18516901962057</v>
      </c>
      <c r="CF44" t="str">
        <f>'Fig. 7'!CK44</f>
        <v>Phys. Rev. Lett. 99, 016105 (2007)</v>
      </c>
      <c r="CG44" t="str">
        <f>'Fig. 7'!CL44</f>
        <v>TMs</v>
      </c>
      <c r="CH44" t="str">
        <f>'Fig. 7'!CM44</f>
        <v>Fe(211)</v>
      </c>
      <c r="CI44">
        <f>'Fig. 7'!CN44</f>
        <v>-3.8866227000000002</v>
      </c>
      <c r="CJ44">
        <f>'Fig. 7'!CO44</f>
        <v>-3.90817240437159</v>
      </c>
      <c r="CK44">
        <f>'Fig. 7'!CP44</f>
        <v>0</v>
      </c>
      <c r="CL44">
        <f>'Fig. 7'!CQ44</f>
        <v>0</v>
      </c>
      <c r="CM44" t="str">
        <f>'Fig. 7'!CR44</f>
        <v>4AD@100</v>
      </c>
      <c r="CN44">
        <f>'Fig. 7'!CS44</f>
        <v>-2.91884057971015</v>
      </c>
      <c r="CO44">
        <f>'Fig. 7'!CT44</f>
        <v>-2.9039867481961301</v>
      </c>
      <c r="CP44">
        <f>'Fig. 7'!CU44</f>
        <v>0</v>
      </c>
      <c r="CQ44">
        <f>'Fig. 7'!CV44</f>
        <v>0</v>
      </c>
      <c r="CR44" t="str">
        <f>'Fig. 7'!CW44</f>
        <v>211 SE</v>
      </c>
      <c r="CS44">
        <f>'Fig. 7'!CX44</f>
        <v>-1.2339181286549701</v>
      </c>
      <c r="CT44">
        <f>'Fig. 7'!CY44</f>
        <v>-1.09328108152947</v>
      </c>
      <c r="CU44">
        <f>'Fig. 7'!CZ44</f>
        <v>0</v>
      </c>
      <c r="CV44">
        <f>'Fig. 7'!DA44</f>
        <v>0</v>
      </c>
      <c r="CW44" t="str">
        <f>'Fig. 7'!DB44</f>
        <v>2AD@111</v>
      </c>
      <c r="CX44">
        <f>'Fig. 7'!DC44</f>
        <v>-1.7623188405797101</v>
      </c>
      <c r="CY44">
        <f>'Fig. 7'!DD44</f>
        <v>-2.0537791458569501</v>
      </c>
    </row>
    <row r="45" spans="1:103">
      <c r="A45" t="str">
        <f>'Fig. 7'!C45</f>
        <v>Zn</v>
      </c>
      <c r="B45">
        <f>'Fig. 7'!D45</f>
        <v>-0.36387999999999998</v>
      </c>
      <c r="C45">
        <f>'Fig. 7'!E45</f>
        <v>-0.16205005921092799</v>
      </c>
      <c r="D45" t="str">
        <f>'Fig. 7'!H45</f>
        <v>Ir(111)</v>
      </c>
      <c r="E45">
        <f>'Fig. 7'!I45</f>
        <v>-1.7</v>
      </c>
      <c r="F45">
        <f>'Fig. 7'!J45</f>
        <v>-1.4112092000000001</v>
      </c>
      <c r="G45">
        <f>'Fig. 7'!K45</f>
        <v>0</v>
      </c>
      <c r="H45" t="str">
        <f>'Fig. 7'!L45</f>
        <v>TMs</v>
      </c>
      <c r="I45" t="str">
        <f>'Fig. 7'!M45</f>
        <v>Rh(111)</v>
      </c>
      <c r="J45">
        <f>'Fig. 7'!N45</f>
        <v>-1.39</v>
      </c>
      <c r="K45">
        <f>'Fig. 7'!O45</f>
        <v>-1.6608472000000001</v>
      </c>
      <c r="L45">
        <f>'Fig. 7'!P45</f>
        <v>0</v>
      </c>
      <c r="M45" t="str">
        <f>'Fig. 7'!Q45</f>
        <v>TMs</v>
      </c>
      <c r="N45" t="str">
        <f>'Fig. 7'!R45</f>
        <v>Rh(111)</v>
      </c>
      <c r="O45">
        <f>'Fig. 7'!S45</f>
        <v>-1.87</v>
      </c>
      <c r="P45">
        <f>'Fig. 7'!T45</f>
        <v>-2.0528735999999999</v>
      </c>
      <c r="Q45">
        <f>'Fig. 7'!U45</f>
        <v>0</v>
      </c>
      <c r="R45" t="str">
        <f>'Fig. 7'!V45</f>
        <v>TMs (hollow)</v>
      </c>
      <c r="S45" t="str">
        <f>'Fig. 7'!W45</f>
        <v>Ag(111)</v>
      </c>
      <c r="T45">
        <f>'Fig. 7'!X45</f>
        <v>-0.44</v>
      </c>
      <c r="U45">
        <f>'Fig. 7'!Y45</f>
        <v>-0.1129776</v>
      </c>
      <c r="V45">
        <f>'Fig. 7'!Z45</f>
        <v>0</v>
      </c>
      <c r="W45">
        <f>'Fig. 7'!AA45</f>
        <v>0</v>
      </c>
      <c r="X45" t="str">
        <f>'Fig. 7'!AB45</f>
        <v>Pd(111)</v>
      </c>
      <c r="Y45">
        <f>'Fig. 7'!AC45</f>
        <v>-0.82</v>
      </c>
      <c r="Z45">
        <f>'Fig. 7'!AD45</f>
        <v>-0.58262519999999995</v>
      </c>
      <c r="AA45">
        <f>'Fig. 7'!AE45</f>
        <v>0</v>
      </c>
      <c r="AB45">
        <f>'Fig. 7'!AF45</f>
        <v>0</v>
      </c>
      <c r="AC45" t="str">
        <f>'Fig. 7'!AG45</f>
        <v>4AD@100</v>
      </c>
      <c r="AD45">
        <f>'Fig. 7'!AH45</f>
        <v>-0.4284</v>
      </c>
      <c r="AE45">
        <f>'Fig. 7'!AI45</f>
        <v>-0.44009368421052603</v>
      </c>
      <c r="AF45">
        <f>'Fig. 7'!AJ45</f>
        <v>0</v>
      </c>
      <c r="AG45">
        <f>'Fig. 7'!AK45</f>
        <v>0</v>
      </c>
      <c r="AH45" t="str">
        <f>'Fig. 7'!AL45</f>
        <v>211 KSE (CN=6)</v>
      </c>
      <c r="AI45">
        <f>'Fig. 7'!AM45</f>
        <v>1.10182</v>
      </c>
      <c r="AJ45">
        <f>'Fig. 7'!AN45</f>
        <v>1.03113107906461</v>
      </c>
      <c r="AV45">
        <f>'Fig. 7'!AZ45</f>
        <v>0</v>
      </c>
      <c r="AW45">
        <f>'Fig. 7'!BA45</f>
        <v>0</v>
      </c>
      <c r="AX45" t="str">
        <f>'Fig. 7'!BB45</f>
        <v>Cd</v>
      </c>
      <c r="AY45">
        <f>'Fig. 7'!BC45</f>
        <v>1.39042</v>
      </c>
      <c r="AZ45">
        <f>'Fig. 7'!BD45</f>
        <v>1.4595000595471901</v>
      </c>
      <c r="BA45">
        <f>'Fig. 7'!BE45</f>
        <v>0</v>
      </c>
      <c r="BB45">
        <f>'Fig. 7'!BF45</f>
        <v>0</v>
      </c>
      <c r="BC45" t="str">
        <f>'Fig. 7'!BG45</f>
        <v>Mn</v>
      </c>
      <c r="BD45">
        <f>'Fig. 7'!BH45</f>
        <v>0.332428</v>
      </c>
      <c r="BE45">
        <f>'Fig. 7'!BI45</f>
        <v>0.24632252631874499</v>
      </c>
      <c r="CF45">
        <f>'Fig. 7'!CK45</f>
        <v>0</v>
      </c>
      <c r="CG45">
        <f>'Fig. 7'!CL45</f>
        <v>0</v>
      </c>
      <c r="CH45" t="str">
        <f>'Fig. 7'!CM45</f>
        <v>Co(211)</v>
      </c>
      <c r="CI45">
        <f>'Fig. 7'!CN45</f>
        <v>-3.2661245999999999</v>
      </c>
      <c r="CJ45">
        <f>'Fig. 7'!CO45</f>
        <v>-3.3670734042553199</v>
      </c>
      <c r="CK45">
        <f>'Fig. 7'!CP45</f>
        <v>0</v>
      </c>
      <c r="CL45">
        <f>'Fig. 7'!CQ45</f>
        <v>0</v>
      </c>
      <c r="CM45" t="str">
        <f>'Fig. 7'!CR45</f>
        <v>211 KSE (CN=6)</v>
      </c>
      <c r="CN45">
        <f>'Fig. 7'!CS45</f>
        <v>-2.9101449275362299</v>
      </c>
      <c r="CO45">
        <f>'Fig. 7'!CT45</f>
        <v>-2.8707367481961299</v>
      </c>
      <c r="CP45">
        <f>'Fig. 7'!CU45</f>
        <v>0</v>
      </c>
      <c r="CQ45">
        <f>'Fig. 7'!CV45</f>
        <v>0</v>
      </c>
      <c r="CR45" t="str">
        <f>'Fig. 7'!CW45</f>
        <v>4AD@100</v>
      </c>
      <c r="CS45">
        <f>'Fig. 7'!CX45</f>
        <v>-1.2666666666666699</v>
      </c>
      <c r="CT45">
        <f>'Fig. 7'!CY45</f>
        <v>-1.23732008152947</v>
      </c>
      <c r="CU45">
        <f>'Fig. 7'!CZ45</f>
        <v>0</v>
      </c>
      <c r="CV45" t="str">
        <f>'Fig. 7'!DA45</f>
        <v>Au</v>
      </c>
      <c r="CW45" t="str">
        <f>'Fig. 7'!DB45</f>
        <v>100 T</v>
      </c>
      <c r="CX45">
        <f>'Fig. 7'!DC45</f>
        <v>-1.3801169590643301</v>
      </c>
      <c r="CY45">
        <f>'Fig. 7'!DD45</f>
        <v>-1.2867388187134501</v>
      </c>
    </row>
    <row r="46" spans="1:103">
      <c r="A46" t="str">
        <f>'Fig. 7'!C46</f>
        <v>La</v>
      </c>
      <c r="B46">
        <f>'Fig. 7'!D46</f>
        <v>0.18678</v>
      </c>
      <c r="C46">
        <f>'Fig. 7'!E46</f>
        <v>0.54336990607161595</v>
      </c>
      <c r="D46" t="str">
        <f>'Fig. 7'!H46</f>
        <v>Ag(211)</v>
      </c>
      <c r="E46">
        <f>'Fig. 7'!I46</f>
        <v>1.6</v>
      </c>
      <c r="F46">
        <f>'Fig. 7'!J46</f>
        <v>1.4455625999999999</v>
      </c>
      <c r="G46">
        <f>'Fig. 7'!K46</f>
        <v>0</v>
      </c>
      <c r="H46" t="str">
        <f>'Fig. 7'!L46</f>
        <v>TMs</v>
      </c>
      <c r="I46" t="str">
        <f>'Fig. 7'!M46</f>
        <v>Ni(111)</v>
      </c>
      <c r="J46">
        <f>'Fig. 7'!N46</f>
        <v>-1.56</v>
      </c>
      <c r="K46">
        <f>'Fig. 7'!O46</f>
        <v>-0.98765919999999996</v>
      </c>
      <c r="L46">
        <f>'Fig. 7'!P46</f>
        <v>0</v>
      </c>
      <c r="M46" t="str">
        <f>'Fig. 7'!Q46</f>
        <v>TMs</v>
      </c>
      <c r="N46" t="str">
        <f>'Fig. 7'!R46</f>
        <v>Ni(111)</v>
      </c>
      <c r="O46">
        <f>'Fig. 7'!S46</f>
        <v>-1.83</v>
      </c>
      <c r="P46">
        <f>'Fig. 7'!T46</f>
        <v>-1.7162796</v>
      </c>
      <c r="Q46">
        <f>'Fig. 7'!U46</f>
        <v>0</v>
      </c>
      <c r="R46" t="str">
        <f>'Fig. 7'!V46</f>
        <v>TMs (hollow)</v>
      </c>
      <c r="S46" t="str">
        <f>'Fig. 7'!W46</f>
        <v>Cd(0001)</v>
      </c>
      <c r="T46">
        <f>'Fig. 7'!X46</f>
        <v>-0.15</v>
      </c>
      <c r="U46">
        <f>'Fig. 7'!Y46</f>
        <v>-0.18860199999999999</v>
      </c>
      <c r="V46">
        <f>'Fig. 7'!Z46</f>
        <v>0</v>
      </c>
      <c r="W46">
        <f>'Fig. 7'!AA46</f>
        <v>0</v>
      </c>
      <c r="X46" t="str">
        <f>'Fig. 7'!AB46</f>
        <v>Ag(111)</v>
      </c>
      <c r="Y46">
        <f>'Fig. 7'!AC46</f>
        <v>0.3</v>
      </c>
      <c r="Z46">
        <f>'Fig. 7'!AD46</f>
        <v>0.54174012000000005</v>
      </c>
      <c r="AA46">
        <f>'Fig. 7'!AE46</f>
        <v>0</v>
      </c>
      <c r="AB46">
        <f>'Fig. 7'!AF46</f>
        <v>0</v>
      </c>
      <c r="AC46" t="str">
        <f>'Fig. 7'!AG46</f>
        <v>3AD@111</v>
      </c>
      <c r="AD46">
        <f>'Fig. 7'!AH46</f>
        <v>-0.61389000000000005</v>
      </c>
      <c r="AE46">
        <f>'Fig. 7'!AI46</f>
        <v>-0.56847368421052602</v>
      </c>
      <c r="AF46">
        <f>'Fig. 7'!AJ46</f>
        <v>0</v>
      </c>
      <c r="AG46">
        <f>'Fig. 7'!AK46</f>
        <v>0</v>
      </c>
      <c r="AH46" t="str">
        <f>'Fig. 7'!AL46</f>
        <v>3AD@111</v>
      </c>
      <c r="AI46">
        <f>'Fig. 7'!AM46</f>
        <v>1.17455</v>
      </c>
      <c r="AJ46">
        <f>'Fig. 7'!AN46</f>
        <v>0.95294207906461004</v>
      </c>
      <c r="AV46">
        <f>'Fig. 7'!AZ46</f>
        <v>0</v>
      </c>
      <c r="AW46">
        <f>'Fig. 7'!BA46</f>
        <v>0</v>
      </c>
      <c r="AX46" t="str">
        <f>'Fig. 7'!BB46</f>
        <v>Zn</v>
      </c>
      <c r="AY46">
        <f>'Fig. 7'!BC46</f>
        <v>1.7317400000000001</v>
      </c>
      <c r="AZ46">
        <f>'Fig. 7'!BD46</f>
        <v>1.4884532544860201</v>
      </c>
      <c r="BA46">
        <f>'Fig. 7'!BE46</f>
        <v>0</v>
      </c>
      <c r="BB46">
        <f>'Fig. 7'!BF46</f>
        <v>0</v>
      </c>
      <c r="BC46" t="str">
        <f>'Fig. 7'!BG46</f>
        <v>Cr</v>
      </c>
      <c r="BD46">
        <f>'Fig. 7'!BH46</f>
        <v>0.52414799999999995</v>
      </c>
      <c r="BE46">
        <f>'Fig. 7'!BI46</f>
        <v>0.45882385745856502</v>
      </c>
      <c r="CF46">
        <f>'Fig. 7'!CK46</f>
        <v>0</v>
      </c>
      <c r="CG46">
        <f>'Fig. 7'!CL46</f>
        <v>0</v>
      </c>
      <c r="CH46" t="str">
        <f>'Fig. 7'!CM46</f>
        <v>Ni(211)</v>
      </c>
      <c r="CI46">
        <f>'Fig. 7'!CN46</f>
        <v>-2.6814855</v>
      </c>
      <c r="CJ46">
        <f>'Fig. 7'!CO46</f>
        <v>-2.7487034031413602</v>
      </c>
      <c r="CK46">
        <f>'Fig. 7'!CP46</f>
        <v>0</v>
      </c>
      <c r="CL46">
        <f>'Fig. 7'!CQ46</f>
        <v>0</v>
      </c>
      <c r="CM46" t="str">
        <f>'Fig. 7'!CR46</f>
        <v>3AD@111</v>
      </c>
      <c r="CN46">
        <f>'Fig. 7'!CS46</f>
        <v>-3.0405797101449301</v>
      </c>
      <c r="CO46">
        <f>'Fig. 7'!CT46</f>
        <v>-3.0259477481961299</v>
      </c>
      <c r="CP46">
        <f>'Fig. 7'!CU46</f>
        <v>0</v>
      </c>
      <c r="CQ46">
        <f>'Fig. 7'!CV46</f>
        <v>0</v>
      </c>
      <c r="CR46" t="str">
        <f>'Fig. 7'!CW46</f>
        <v>211 KSE (CN=6)</v>
      </c>
      <c r="CS46">
        <f>'Fig. 7'!CX46</f>
        <v>-1.1420289855072501</v>
      </c>
      <c r="CT46">
        <f>'Fig. 7'!CY46</f>
        <v>-1.20407008152947</v>
      </c>
      <c r="CU46">
        <f>'Fig. 7'!CZ46</f>
        <v>0</v>
      </c>
      <c r="CV46">
        <f>'Fig. 7'!DA46</f>
        <v>0</v>
      </c>
      <c r="CW46" t="str">
        <f>'Fig. 7'!DB46</f>
        <v>211 KSE (CN=8)</v>
      </c>
      <c r="CX46">
        <f>'Fig. 7'!DC46</f>
        <v>-1.2602339181286599</v>
      </c>
      <c r="CY46">
        <f>'Fig. 7'!DD46</f>
        <v>-1.3199888187134501</v>
      </c>
    </row>
    <row r="47" spans="1:103">
      <c r="A47" t="str">
        <f>'Fig. 7'!C47</f>
        <v>Sc</v>
      </c>
      <c r="B47">
        <f>'Fig. 7'!D47</f>
        <v>0.44008999999999998</v>
      </c>
      <c r="C47">
        <f>'Fig. 7'!E47</f>
        <v>0.674124333996584</v>
      </c>
      <c r="D47" t="str">
        <f>'Fig. 7'!H47</f>
        <v>Au(211)</v>
      </c>
      <c r="E47">
        <f>'Fig. 7'!I47</f>
        <v>0.78</v>
      </c>
      <c r="F47">
        <f>'Fig. 7'!J47</f>
        <v>0.77502899999999997</v>
      </c>
      <c r="G47">
        <f>'Fig. 7'!K47</f>
        <v>0</v>
      </c>
      <c r="H47" t="str">
        <f>'Fig. 7'!L47</f>
        <v>TMs</v>
      </c>
      <c r="I47" t="str">
        <f>'Fig. 7'!M47</f>
        <v>Ir(111)</v>
      </c>
      <c r="J47">
        <f>'Fig. 7'!N47</f>
        <v>-1.49</v>
      </c>
      <c r="K47">
        <f>'Fig. 7'!O47</f>
        <v>-1.6091728000000001</v>
      </c>
      <c r="L47">
        <f>'Fig. 7'!P47</f>
        <v>0</v>
      </c>
      <c r="M47" t="str">
        <f>'Fig. 7'!Q47</f>
        <v>TMs</v>
      </c>
      <c r="N47" t="str">
        <f>'Fig. 7'!R47</f>
        <v>Ir(111)</v>
      </c>
      <c r="O47">
        <f>'Fig. 7'!S47</f>
        <v>-1.99</v>
      </c>
      <c r="P47">
        <f>'Fig. 7'!T47</f>
        <v>-2.0270364000000001</v>
      </c>
      <c r="Q47">
        <f>'Fig. 7'!U47</f>
        <v>0</v>
      </c>
      <c r="R47" t="str">
        <f>'Fig. 7'!V47</f>
        <v>TMs (hollow)</v>
      </c>
      <c r="S47" t="str">
        <f>'Fig. 7'!W47</f>
        <v>Ir(111)</v>
      </c>
      <c r="T47">
        <f>'Fig. 7'!X47</f>
        <v>-2.06</v>
      </c>
      <c r="U47">
        <f>'Fig. 7'!Y47</f>
        <v>-2.1241588</v>
      </c>
      <c r="V47">
        <f>'Fig. 7'!Z47</f>
        <v>0</v>
      </c>
      <c r="W47">
        <f>'Fig. 7'!AA47</f>
        <v>0</v>
      </c>
      <c r="X47" t="str">
        <f>'Fig. 7'!AB47</f>
        <v>Cd(0001)</v>
      </c>
      <c r="Y47">
        <f>'Fig. 7'!AC47</f>
        <v>0.59</v>
      </c>
      <c r="Z47">
        <f>'Fig. 7'!AD47</f>
        <v>0.49069364999999998</v>
      </c>
      <c r="AA47">
        <f>'Fig. 7'!AE47</f>
        <v>0</v>
      </c>
      <c r="AB47">
        <f>'Fig. 7'!AF47</f>
        <v>0</v>
      </c>
      <c r="AC47" t="str">
        <f>'Fig. 7'!AG47</f>
        <v>2AD@111</v>
      </c>
      <c r="AD47">
        <f>'Fig. 7'!AH47</f>
        <v>-0.69633999999999996</v>
      </c>
      <c r="AE47">
        <f>'Fig. 7'!AI47</f>
        <v>-0.65009368421052605</v>
      </c>
      <c r="AF47">
        <f>'Fig. 7'!AJ47</f>
        <v>0</v>
      </c>
      <c r="AG47" t="str">
        <f>'Fig. 7'!AK47</f>
        <v>Co</v>
      </c>
      <c r="AH47" t="str">
        <f>'Fig. 7'!AL47</f>
        <v>111 T (FCC-hollow)</v>
      </c>
      <c r="AI47">
        <f>'Fig. 7'!AM47</f>
        <v>-1.48</v>
      </c>
      <c r="AJ47">
        <f>'Fig. 7'!AN47</f>
        <v>-1.7647520845954801</v>
      </c>
      <c r="AV47">
        <f>'Fig. 7'!AZ47</f>
        <v>0</v>
      </c>
      <c r="AW47">
        <f>'Fig. 7'!BA47</f>
        <v>0</v>
      </c>
      <c r="AX47" t="str">
        <f>'Fig. 7'!BB47</f>
        <v>La</v>
      </c>
      <c r="AY47">
        <f>'Fig. 7'!BC47</f>
        <v>1.96078</v>
      </c>
      <c r="AZ47">
        <f>'Fig. 7'!BD47</f>
        <v>2.0009574119421401</v>
      </c>
      <c r="BA47">
        <f>'Fig. 7'!BE47</f>
        <v>0</v>
      </c>
      <c r="BB47">
        <f>'Fig. 7'!BF47</f>
        <v>0</v>
      </c>
      <c r="BC47" t="str">
        <f>'Fig. 7'!BG47</f>
        <v>V</v>
      </c>
      <c r="BD47">
        <f>'Fig. 7'!BH47</f>
        <v>0.81711</v>
      </c>
      <c r="BE47">
        <f>'Fig. 7'!BI47</f>
        <v>0.63405411929240496</v>
      </c>
      <c r="CF47">
        <f>'Fig. 7'!CK47</f>
        <v>0</v>
      </c>
      <c r="CG47">
        <f>'Fig. 7'!CL47</f>
        <v>0</v>
      </c>
      <c r="CH47" t="str">
        <f>'Fig. 7'!CM47</f>
        <v>Cu(211)</v>
      </c>
      <c r="CI47">
        <f>'Fig. 7'!CN47</f>
        <v>-1.988977</v>
      </c>
      <c r="CJ47">
        <f>'Fig. 7'!CO47</f>
        <v>-1.9931131578947401</v>
      </c>
      <c r="CK47">
        <f>'Fig. 7'!CP47</f>
        <v>0</v>
      </c>
      <c r="CL47">
        <f>'Fig. 7'!CQ47</f>
        <v>0</v>
      </c>
      <c r="CM47" t="str">
        <f>'Fig. 7'!CR47</f>
        <v>2AD@100</v>
      </c>
      <c r="CN47">
        <f>'Fig. 7'!CS47</f>
        <v>-2.5913043478260902</v>
      </c>
      <c r="CO47">
        <f>'Fig. 7'!CT47</f>
        <v>-3.0149087481961301</v>
      </c>
      <c r="CP47">
        <f>'Fig. 7'!CU47</f>
        <v>0</v>
      </c>
      <c r="CQ47">
        <f>'Fig. 7'!CV47</f>
        <v>0</v>
      </c>
      <c r="CR47" t="str">
        <f>'Fig. 7'!CW47</f>
        <v>3AD@111</v>
      </c>
      <c r="CS47">
        <f>'Fig. 7'!CX47</f>
        <v>-1.35942028985507</v>
      </c>
      <c r="CT47">
        <f>'Fig. 7'!CY47</f>
        <v>-1.35928108152947</v>
      </c>
      <c r="CU47">
        <f>'Fig. 7'!CZ47</f>
        <v>0</v>
      </c>
      <c r="CV47">
        <f>'Fig. 7'!DA47</f>
        <v>0</v>
      </c>
      <c r="CW47" t="str">
        <f>'Fig. 7'!DB47</f>
        <v>553 SE</v>
      </c>
      <c r="CX47">
        <f>'Fig. 7'!DC47</f>
        <v>-1.3245614035087701</v>
      </c>
      <c r="CY47">
        <f>'Fig. 7'!DD47</f>
        <v>-1.4419498187134501</v>
      </c>
    </row>
    <row r="48" spans="1:103">
      <c r="A48" t="str">
        <f>'Fig. 7'!C48</f>
        <v>Y</v>
      </c>
      <c r="B48">
        <f>'Fig. 7'!D48</f>
        <v>0.63832999999999995</v>
      </c>
      <c r="C48">
        <f>'Fig. 7'!E48</f>
        <v>0.60821769790624003</v>
      </c>
      <c r="D48" t="str">
        <f>'Fig. 7'!H48</f>
        <v>Cu(211)</v>
      </c>
      <c r="E48">
        <f>'Fig. 7'!I48</f>
        <v>0.24</v>
      </c>
      <c r="F48">
        <f>'Fig. 7'!J48</f>
        <v>4.0752600000000201E-2</v>
      </c>
      <c r="G48">
        <f>'Fig. 7'!K48</f>
        <v>0</v>
      </c>
      <c r="H48" t="str">
        <f>'Fig. 7'!L48</f>
        <v>TMs</v>
      </c>
      <c r="I48" t="str">
        <f>'Fig. 7'!M48</f>
        <v>Ag(211)</v>
      </c>
      <c r="J48">
        <f>'Fig. 7'!N48</f>
        <v>0.24</v>
      </c>
      <c r="K48">
        <f>'Fig. 7'!O48</f>
        <v>0.1620084</v>
      </c>
      <c r="L48">
        <f>'Fig. 7'!P48</f>
        <v>0</v>
      </c>
      <c r="M48" t="str">
        <f>'Fig. 7'!Q48</f>
        <v>TMs</v>
      </c>
      <c r="N48" t="str">
        <f>'Fig. 7'!R48</f>
        <v>Ag(211)</v>
      </c>
      <c r="O48">
        <f>'Fig. 7'!S48</f>
        <v>-1.1599999999999999</v>
      </c>
      <c r="P48">
        <f>'Fig. 7'!T48</f>
        <v>-1.3414458</v>
      </c>
      <c r="Q48">
        <f>'Fig. 7'!U48</f>
        <v>0</v>
      </c>
      <c r="R48" t="str">
        <f>'Fig. 7'!V48</f>
        <v>TMs (hollow)</v>
      </c>
      <c r="S48" t="str">
        <f>'Fig. 7'!W48</f>
        <v>Pt(111)</v>
      </c>
      <c r="T48">
        <f>'Fig. 7'!X48</f>
        <v>-2.17</v>
      </c>
      <c r="U48">
        <f>'Fig. 7'!Y48</f>
        <v>-1.8425</v>
      </c>
      <c r="V48">
        <f>'Fig. 7'!Z48</f>
        <v>0</v>
      </c>
      <c r="W48">
        <f>'Fig. 7'!AA48</f>
        <v>0</v>
      </c>
      <c r="X48" t="str">
        <f>'Fig. 7'!AB48</f>
        <v>Ir(111)</v>
      </c>
      <c r="Y48">
        <f>'Fig. 7'!AC48</f>
        <v>-1.08</v>
      </c>
      <c r="Z48">
        <f>'Fig. 7'!AD48</f>
        <v>-0.81580719000000002</v>
      </c>
      <c r="AA48" t="str">
        <f>'Fig. 7'!AE48</f>
        <v>ACS Catal. 7, 7346–7351 (2017)</v>
      </c>
      <c r="AB48" t="str">
        <f>'Fig. 7'!AF48</f>
        <v>Au</v>
      </c>
      <c r="AC48" t="str">
        <f>'Fig. 7'!AG48</f>
        <v>111 T (FCC-hollow)</v>
      </c>
      <c r="AD48">
        <f>'Fig. 7'!AH48</f>
        <v>0.21909100000000001</v>
      </c>
      <c r="AE48">
        <f>'Fig. 7'!AI48</f>
        <v>0.28166457265151601</v>
      </c>
      <c r="AF48">
        <f>'Fig. 7'!AJ48</f>
        <v>0</v>
      </c>
      <c r="AG48">
        <f>'Fig. 7'!AK48</f>
        <v>0</v>
      </c>
      <c r="AH48" t="str">
        <f>'Fig. 7'!AL48</f>
        <v>100 T (hollow)</v>
      </c>
      <c r="AI48">
        <f>'Fig. 7'!AM48</f>
        <v>-1.78</v>
      </c>
      <c r="AJ48">
        <f>'Fig. 7'!AN48</f>
        <v>-1.7868620845954799</v>
      </c>
      <c r="AV48">
        <f>'Fig. 7'!AZ48</f>
        <v>0</v>
      </c>
      <c r="AW48">
        <f>'Fig. 7'!BA48</f>
        <v>0</v>
      </c>
      <c r="AX48" t="str">
        <f>'Fig. 7'!BB48</f>
        <v>Sc</v>
      </c>
      <c r="AY48">
        <f>'Fig. 7'!BC48</f>
        <v>2.0910199999999999</v>
      </c>
      <c r="AZ48">
        <f>'Fig. 7'!BD48</f>
        <v>2.1235396881217898</v>
      </c>
      <c r="BA48">
        <f>'Fig. 7'!BE48</f>
        <v>0</v>
      </c>
      <c r="BB48">
        <f>'Fig. 7'!BF48</f>
        <v>0</v>
      </c>
      <c r="BC48" t="str">
        <f>'Fig. 7'!BG48</f>
        <v>Ti</v>
      </c>
      <c r="BD48">
        <f>'Fig. 7'!BH48</f>
        <v>1.0186500000000001</v>
      </c>
      <c r="BE48">
        <f>'Fig. 7'!BI48</f>
        <v>0.81050848573271495</v>
      </c>
      <c r="CF48">
        <f>'Fig. 7'!CK48</f>
        <v>0</v>
      </c>
      <c r="CG48">
        <f>'Fig. 7'!CL48</f>
        <v>0</v>
      </c>
      <c r="CH48" t="str">
        <f>'Fig. 7'!CM48</f>
        <v>Ag(211)</v>
      </c>
      <c r="CI48">
        <f>'Fig. 7'!CN48</f>
        <v>-1.0456943999999999</v>
      </c>
      <c r="CJ48">
        <f>'Fig. 7'!CO48</f>
        <v>-0.43143302043251402</v>
      </c>
      <c r="CK48">
        <f>'Fig. 7'!CP48</f>
        <v>0</v>
      </c>
      <c r="CL48">
        <f>'Fig. 7'!CQ48</f>
        <v>0</v>
      </c>
      <c r="CM48" t="str">
        <f>'Fig. 7'!CR48</f>
        <v>2AD@111</v>
      </c>
      <c r="CN48">
        <f>'Fig. 7'!CS48</f>
        <v>-2.8434782608695701</v>
      </c>
      <c r="CO48">
        <f>'Fig. 7'!CT48</f>
        <v>-3.1034867481961301</v>
      </c>
      <c r="CP48">
        <f>'Fig. 7'!CU48</f>
        <v>0</v>
      </c>
      <c r="CQ48">
        <f>'Fig. 7'!CV48</f>
        <v>0</v>
      </c>
      <c r="CR48" t="str">
        <f>'Fig. 7'!CW48</f>
        <v>2AD@111</v>
      </c>
      <c r="CS48">
        <f>'Fig. 7'!CX48</f>
        <v>-1.15072463768116</v>
      </c>
      <c r="CT48">
        <f>'Fig. 7'!CY48</f>
        <v>-1.4368200815294701</v>
      </c>
      <c r="CU48">
        <f>'Fig. 7'!CZ48</f>
        <v>0</v>
      </c>
      <c r="CV48">
        <f>'Fig. 7'!DA48</f>
        <v>0</v>
      </c>
      <c r="CW48" t="str">
        <f>'Fig. 7'!DB48</f>
        <v>110 SE</v>
      </c>
      <c r="CX48">
        <f>'Fig. 7'!DC48</f>
        <v>-1.39766081871345</v>
      </c>
      <c r="CY48">
        <f>'Fig. 7'!DD48</f>
        <v>-1.39766081871345</v>
      </c>
    </row>
    <row r="49" spans="1:103">
      <c r="A49" t="str">
        <f>'Fig. 7'!C49</f>
        <v>Ti</v>
      </c>
      <c r="B49">
        <f>'Fig. 7'!D49</f>
        <v>0.49514999999999998</v>
      </c>
      <c r="C49">
        <f>'Fig. 7'!E49</f>
        <v>0.38583797717234403</v>
      </c>
      <c r="D49" t="str">
        <f>'Fig. 7'!H49</f>
        <v>Pd(211)</v>
      </c>
      <c r="E49">
        <f>'Fig. 7'!I49</f>
        <v>-1.0900000000000001</v>
      </c>
      <c r="F49">
        <f>'Fig. 7'!J49</f>
        <v>-1.0530269999999999</v>
      </c>
      <c r="G49">
        <f>'Fig. 7'!K49</f>
        <v>0</v>
      </c>
      <c r="H49" t="str">
        <f>'Fig. 7'!L49</f>
        <v>TMs</v>
      </c>
      <c r="I49" t="str">
        <f>'Fig. 7'!M49</f>
        <v>Au(211)</v>
      </c>
      <c r="J49">
        <f>'Fig. 7'!N49</f>
        <v>-0.45</v>
      </c>
      <c r="K49">
        <f>'Fig. 7'!O49</f>
        <v>-0.28501399999999999</v>
      </c>
      <c r="L49">
        <f>'Fig. 7'!P49</f>
        <v>0</v>
      </c>
      <c r="M49" t="str">
        <f>'Fig. 7'!Q49</f>
        <v>TMs</v>
      </c>
      <c r="N49" t="str">
        <f>'Fig. 7'!R49</f>
        <v>Au(211)</v>
      </c>
      <c r="O49">
        <f>'Fig. 7'!S49</f>
        <v>-1.5</v>
      </c>
      <c r="P49">
        <f>'Fig. 7'!T49</f>
        <v>-1.5649569999999999</v>
      </c>
      <c r="Q49">
        <f>'Fig. 7'!U49</f>
        <v>0</v>
      </c>
      <c r="R49" t="str">
        <f>'Fig. 7'!V49</f>
        <v>TMs (hollow)</v>
      </c>
      <c r="S49" t="str">
        <f>'Fig. 7'!W49</f>
        <v>Au(111)</v>
      </c>
      <c r="T49">
        <f>'Fig. 7'!X49</f>
        <v>-0.56000000000000005</v>
      </c>
      <c r="U49">
        <f>'Fig. 7'!Y49</f>
        <v>-0.56000000000000005</v>
      </c>
      <c r="V49">
        <f>'Fig. 7'!Z49</f>
        <v>0</v>
      </c>
      <c r="W49">
        <f>'Fig. 7'!AA49</f>
        <v>0</v>
      </c>
      <c r="X49" t="str">
        <f>'Fig. 7'!AB49</f>
        <v>Pt(111)</v>
      </c>
      <c r="Y49">
        <f>'Fig. 7'!AC49</f>
        <v>-0.76</v>
      </c>
      <c r="Z49">
        <f>'Fig. 7'!AD49</f>
        <v>-0.62568749999999995</v>
      </c>
      <c r="AA49">
        <f>'Fig. 7'!AE49</f>
        <v>0</v>
      </c>
      <c r="AB49">
        <f>'Fig. 7'!AF49</f>
        <v>0</v>
      </c>
      <c r="AC49" t="str">
        <f>'Fig. 7'!AG49</f>
        <v>100 T (hollow)</v>
      </c>
      <c r="AD49">
        <f>'Fig. 7'!AH49</f>
        <v>0.164545</v>
      </c>
      <c r="AE49">
        <f>'Fig. 7'!AI49</f>
        <v>0.23546457265151599</v>
      </c>
      <c r="AF49">
        <f>'Fig. 7'!AJ49</f>
        <v>0</v>
      </c>
      <c r="AG49">
        <f>'Fig. 7'!AK49</f>
        <v>0</v>
      </c>
      <c r="AH49" t="str">
        <f>'Fig. 7'!AL49</f>
        <v>211 SE</v>
      </c>
      <c r="AI49">
        <f>'Fig. 7'!AM49</f>
        <v>-1.525455</v>
      </c>
      <c r="AJ49">
        <f>'Fig. 7'!AN49</f>
        <v>-1.8619020845954799</v>
      </c>
      <c r="AV49">
        <f>'Fig. 7'!AZ49</f>
        <v>0</v>
      </c>
      <c r="AW49">
        <f>'Fig. 7'!BA49</f>
        <v>0</v>
      </c>
      <c r="AX49" t="str">
        <f>'Fig. 7'!BB49</f>
        <v>Y</v>
      </c>
      <c r="AY49">
        <f>'Fig. 7'!BC49</f>
        <v>2.1269459999999998</v>
      </c>
      <c r="AZ49">
        <f>'Fig. 7'!BD49</f>
        <v>2.0617522167871001</v>
      </c>
      <c r="CF49">
        <f>'Fig. 7'!CK49</f>
        <v>0</v>
      </c>
      <c r="CG49">
        <f>'Fig. 7'!CL49</f>
        <v>0</v>
      </c>
      <c r="CH49" t="str">
        <f>'Fig. 7'!CM49</f>
        <v>W(211)</v>
      </c>
      <c r="CI49">
        <f>'Fig. 7'!CN49</f>
        <v>-5.0505009999999997</v>
      </c>
      <c r="CJ49">
        <f>'Fig. 7'!CO49</f>
        <v>-5.22339237288136</v>
      </c>
      <c r="CK49">
        <f>'Fig. 7'!CP49</f>
        <v>0</v>
      </c>
      <c r="CL49" t="str">
        <f>'Fig. 7'!CQ49</f>
        <v>Au</v>
      </c>
      <c r="CM49" t="str">
        <f>'Fig. 7'!CR49</f>
        <v>111 T</v>
      </c>
      <c r="CN49">
        <f>'Fig. 7'!CS49</f>
        <v>-1.96264367816092</v>
      </c>
      <c r="CO49">
        <f>'Fig. 7'!CT49</f>
        <v>-2.2198094678362601</v>
      </c>
      <c r="CP49">
        <f>'Fig. 7'!CU49</f>
        <v>0</v>
      </c>
      <c r="CQ49" t="str">
        <f>'Fig. 7'!CV49</f>
        <v>Au</v>
      </c>
      <c r="CR49" t="str">
        <f>'Fig. 7'!CW49</f>
        <v>111 T</v>
      </c>
      <c r="CS49">
        <f>'Fig. 7'!CX49</f>
        <v>-0.39942528735632199</v>
      </c>
      <c r="CT49">
        <f>'Fig. 7'!CY49</f>
        <v>-0.52639766081871397</v>
      </c>
      <c r="CU49">
        <f>'Fig. 7'!CZ49</f>
        <v>0</v>
      </c>
      <c r="CV49">
        <f>'Fig. 7'!DA49</f>
        <v>0</v>
      </c>
      <c r="CW49" t="str">
        <f>'Fig. 7'!DB49</f>
        <v>211 SE</v>
      </c>
      <c r="CX49">
        <f>'Fig. 7'!DC49</f>
        <v>-1.4795321637426899</v>
      </c>
      <c r="CY49">
        <f>'Fig. 7'!DD49</f>
        <v>-1.4419498187134501</v>
      </c>
    </row>
    <row r="50" spans="1:103">
      <c r="A50" t="str">
        <f>'Fig. 7'!C50</f>
        <v>Hf</v>
      </c>
      <c r="B50">
        <f>'Fig. 7'!D50</f>
        <v>0.57225000000000004</v>
      </c>
      <c r="C50">
        <f>'Fig. 7'!E50</f>
        <v>0.26707531702389598</v>
      </c>
      <c r="D50" t="str">
        <f>'Fig. 7'!H50</f>
        <v>Pt(211)</v>
      </c>
      <c r="E50">
        <f>'Fig. 7'!I50</f>
        <v>-1.44</v>
      </c>
      <c r="F50">
        <f>'Fig. 7'!J50</f>
        <v>-1.1487210000000001</v>
      </c>
      <c r="G50">
        <f>'Fig. 7'!K50</f>
        <v>0</v>
      </c>
      <c r="H50" t="str">
        <f>'Fig. 7'!L50</f>
        <v>TMs</v>
      </c>
      <c r="I50" t="str">
        <f>'Fig. 7'!M50</f>
        <v>Cu(211)</v>
      </c>
      <c r="J50">
        <f>'Fig. 7'!N50</f>
        <v>-0.62</v>
      </c>
      <c r="K50">
        <f>'Fig. 7'!O50</f>
        <v>-0.77453159999999999</v>
      </c>
      <c r="L50">
        <f>'Fig. 7'!P50</f>
        <v>0</v>
      </c>
      <c r="M50" t="str">
        <f>'Fig. 7'!Q50</f>
        <v>TMs</v>
      </c>
      <c r="N50" t="str">
        <f>'Fig. 7'!R50</f>
        <v>Cu(211)</v>
      </c>
      <c r="O50">
        <f>'Fig. 7'!S50</f>
        <v>-1.56</v>
      </c>
      <c r="P50">
        <f>'Fig. 7'!T50</f>
        <v>-1.8097158</v>
      </c>
      <c r="Q50" t="str">
        <f>'Fig. 7'!U50</f>
        <v>Nat. Commun. 8, 15438 (2017)</v>
      </c>
      <c r="R50" t="str">
        <f>'Fig. 7'!V50</f>
        <v>TMs</v>
      </c>
      <c r="S50" t="str">
        <f>'Fig. 7'!W50</f>
        <v>Ag(111)</v>
      </c>
      <c r="T50">
        <f>'Fig. 7'!X50</f>
        <v>-0.08</v>
      </c>
      <c r="U50">
        <f>'Fig. 7'!Y50</f>
        <v>0.40700839999999999</v>
      </c>
      <c r="V50">
        <f>'Fig. 7'!Z50</f>
        <v>0</v>
      </c>
      <c r="W50">
        <f>'Fig. 7'!AA50</f>
        <v>0</v>
      </c>
      <c r="X50" t="str">
        <f>'Fig. 7'!AB50</f>
        <v>Au(111)</v>
      </c>
      <c r="Y50">
        <f>'Fig. 7'!AC50</f>
        <v>0.24</v>
      </c>
      <c r="Z50">
        <f>'Fig. 7'!AD50</f>
        <v>0.24</v>
      </c>
      <c r="AA50">
        <f>'Fig. 7'!AE50</f>
        <v>0</v>
      </c>
      <c r="AB50">
        <f>'Fig. 7'!AF50</f>
        <v>0</v>
      </c>
      <c r="AC50" t="str">
        <f>'Fig. 7'!AG50</f>
        <v>211 SE</v>
      </c>
      <c r="AD50">
        <f>'Fig. 7'!AH50</f>
        <v>1.9091000000000101E-2</v>
      </c>
      <c r="AE50">
        <f>'Fig. 7'!AI50</f>
        <v>7.8664572651516301E-2</v>
      </c>
      <c r="AF50">
        <f>'Fig. 7'!AJ50</f>
        <v>0</v>
      </c>
      <c r="AG50">
        <f>'Fig. 7'!AK50</f>
        <v>0</v>
      </c>
      <c r="AH50" t="str">
        <f>'Fig. 7'!AL50</f>
        <v>211 KSE (CN=6)</v>
      </c>
      <c r="AI50">
        <f>'Fig. 7'!AM50</f>
        <v>-1.4436359999999999</v>
      </c>
      <c r="AJ50">
        <f>'Fig. 7'!AN50</f>
        <v>-1.91771308459548</v>
      </c>
      <c r="AV50">
        <f>'Fig. 7'!AZ50</f>
        <v>0</v>
      </c>
      <c r="AW50">
        <f>'Fig. 7'!BA50</f>
        <v>0</v>
      </c>
      <c r="AX50" t="str">
        <f>'Fig. 7'!BB50</f>
        <v>Ti</v>
      </c>
      <c r="AY50">
        <f>'Fig. 7'!BC50</f>
        <v>1.7811399999999999</v>
      </c>
      <c r="AZ50">
        <f>'Fig. 7'!BD50</f>
        <v>1.85327122859907</v>
      </c>
      <c r="CF50">
        <f>'Fig. 7'!CK50</f>
        <v>0</v>
      </c>
      <c r="CG50">
        <f>'Fig. 7'!CL50</f>
        <v>0</v>
      </c>
      <c r="CH50" t="str">
        <f>'Fig. 7'!CM50</f>
        <v>Fe(100)</v>
      </c>
      <c r="CI50">
        <f>'Fig. 7'!CN50</f>
        <v>-3.6177899999999998</v>
      </c>
      <c r="CJ50">
        <f>'Fig. 7'!CO50</f>
        <v>-3.830333344</v>
      </c>
      <c r="CK50">
        <f>'Fig. 7'!CP50</f>
        <v>0</v>
      </c>
      <c r="CL50">
        <f>'Fig. 7'!CQ50</f>
        <v>0</v>
      </c>
      <c r="CM50" t="str">
        <f>'Fig. 7'!CR50</f>
        <v>100 T</v>
      </c>
      <c r="CN50">
        <f>'Fig. 7'!CS50</f>
        <v>-2.4678362573099402</v>
      </c>
      <c r="CO50">
        <f>'Fig. 7'!CT50</f>
        <v>-2.3305984678362601</v>
      </c>
      <c r="CP50">
        <f>'Fig. 7'!CU50</f>
        <v>0</v>
      </c>
      <c r="CQ50">
        <f>'Fig. 7'!CV50</f>
        <v>0</v>
      </c>
      <c r="CR50" t="str">
        <f>'Fig. 7'!CW50</f>
        <v>100 T</v>
      </c>
      <c r="CS50">
        <f>'Fig. 7'!CX50</f>
        <v>-0.82163742690058506</v>
      </c>
      <c r="CT50">
        <f>'Fig. 7'!CY50</f>
        <v>-0.637186660818714</v>
      </c>
      <c r="CU50">
        <f>'Fig. 7'!CZ50</f>
        <v>0</v>
      </c>
      <c r="CV50">
        <f>'Fig. 7'!DA50</f>
        <v>0</v>
      </c>
      <c r="CW50" t="str">
        <f>'Fig. 7'!DB50</f>
        <v>4AD@100</v>
      </c>
      <c r="CX50">
        <f>'Fig. 7'!DC50</f>
        <v>-1.47246376811594</v>
      </c>
      <c r="CY50">
        <f>'Fig. 7'!DD50</f>
        <v>-1.5859888187134501</v>
      </c>
    </row>
    <row r="51" spans="1:103">
      <c r="A51" t="str">
        <f>'Fig. 7'!C51</f>
        <v>Zr</v>
      </c>
      <c r="B51">
        <f>'Fig. 7'!D51</f>
        <v>0.66034999999999999</v>
      </c>
      <c r="C51">
        <f>'Fig. 7'!E51</f>
        <v>0.28342234408306399</v>
      </c>
      <c r="D51" t="str">
        <f>'Fig. 7'!H51</f>
        <v>Rh(211)</v>
      </c>
      <c r="E51">
        <f>'Fig. 7'!I51</f>
        <v>-1.0900000000000001</v>
      </c>
      <c r="F51">
        <f>'Fig. 7'!J51</f>
        <v>-1.6487208</v>
      </c>
      <c r="G51">
        <f>'Fig. 7'!K51</f>
        <v>0</v>
      </c>
      <c r="H51" t="str">
        <f>'Fig. 7'!L51</f>
        <v>TMs</v>
      </c>
      <c r="I51" t="str">
        <f>'Fig. 7'!M51</f>
        <v>Pd(211)</v>
      </c>
      <c r="J51">
        <f>'Fig. 7'!N51</f>
        <v>-1.36</v>
      </c>
      <c r="K51">
        <f>'Fig. 7'!O51</f>
        <v>-1.5037180000000001</v>
      </c>
      <c r="L51">
        <f>'Fig. 7'!P51</f>
        <v>0</v>
      </c>
      <c r="M51" t="str">
        <f>'Fig. 7'!Q51</f>
        <v>TMs</v>
      </c>
      <c r="N51" t="str">
        <f>'Fig. 7'!R51</f>
        <v>Pd(211)</v>
      </c>
      <c r="O51">
        <f>'Fig. 7'!S51</f>
        <v>-1.86</v>
      </c>
      <c r="P51">
        <f>'Fig. 7'!T51</f>
        <v>-2.174309</v>
      </c>
      <c r="Q51">
        <f>'Fig. 7'!U51</f>
        <v>0</v>
      </c>
      <c r="R51" t="str">
        <f>'Fig. 7'!V51</f>
        <v>TMs</v>
      </c>
      <c r="S51" t="str">
        <f>'Fig. 7'!W51</f>
        <v>Au(111)</v>
      </c>
      <c r="T51">
        <f>'Fig. 7'!X51</f>
        <v>-0.01</v>
      </c>
      <c r="U51">
        <f>'Fig. 7'!Y51</f>
        <v>-4.0014000000000202E-2</v>
      </c>
      <c r="V51" t="str">
        <f>'Fig. 7'!Z51</f>
        <v>J. Phys. Chem. C 122, 4274–4280 (2018)</v>
      </c>
      <c r="W51" t="str">
        <f>'Fig. 7'!AA51</f>
        <v>Au Edge sites</v>
      </c>
      <c r="X51" t="str">
        <f>'Fig. 7'!AB51</f>
        <v>s-NW 100 E</v>
      </c>
      <c r="Y51">
        <f>'Fig. 7'!AC51</f>
        <v>-0.44</v>
      </c>
      <c r="Z51">
        <f>'Fig. 7'!AD51</f>
        <v>-0.60761188461364002</v>
      </c>
      <c r="AA51">
        <f>'Fig. 7'!AE51</f>
        <v>0</v>
      </c>
      <c r="AB51">
        <f>'Fig. 7'!AF51</f>
        <v>0</v>
      </c>
      <c r="AC51" t="str">
        <f>'Fig. 7'!AG51</f>
        <v>211 KSE (CN=6)</v>
      </c>
      <c r="AD51">
        <f>'Fig. 7'!AH51</f>
        <v>-7.1817999999999896E-2</v>
      </c>
      <c r="AE51">
        <f>'Fig. 7'!AI51</f>
        <v>-3.7955427348483499E-2</v>
      </c>
      <c r="AF51">
        <f>'Fig. 7'!AJ51</f>
        <v>0</v>
      </c>
      <c r="AG51" t="str">
        <f>'Fig. 7'!AK51</f>
        <v>Pt</v>
      </c>
      <c r="AH51" t="str">
        <f>'Fig. 7'!AL51</f>
        <v>111 T (FCC-hollow)</v>
      </c>
      <c r="AI51">
        <f>'Fig. 7'!AM51</f>
        <v>-1.8890899999999999</v>
      </c>
      <c r="AJ51">
        <f>'Fig. 7'!AN51</f>
        <v>-1.71285772102698</v>
      </c>
      <c r="AV51">
        <f>'Fig. 7'!AZ51</f>
        <v>0</v>
      </c>
      <c r="AW51">
        <f>'Fig. 7'!BA51</f>
        <v>0</v>
      </c>
      <c r="AX51" t="str">
        <f>'Fig. 7'!BB51</f>
        <v>V</v>
      </c>
      <c r="AY51">
        <f>'Fig. 7'!BC51</f>
        <v>1.5206599999999999</v>
      </c>
      <c r="AZ51">
        <f>'Fig. 7'!BD51</f>
        <v>1.5885896789386</v>
      </c>
      <c r="CF51">
        <f>'Fig. 7'!CK51</f>
        <v>0</v>
      </c>
      <c r="CG51">
        <f>'Fig. 7'!CL51</f>
        <v>0</v>
      </c>
      <c r="CH51" t="str">
        <f>'Fig. 7'!CM51</f>
        <v>Co(100)</v>
      </c>
      <c r="CI51">
        <f>'Fig. 7'!CN51</f>
        <v>-3.22356</v>
      </c>
      <c r="CJ51">
        <f>'Fig. 7'!CO51</f>
        <v>-3.289234263</v>
      </c>
      <c r="CK51">
        <f>'Fig. 7'!CP51</f>
        <v>0</v>
      </c>
      <c r="CL51">
        <f>'Fig. 7'!CQ51</f>
        <v>0</v>
      </c>
      <c r="CM51" t="str">
        <f>'Fig. 7'!CR51</f>
        <v>211 KSE (CN=8)</v>
      </c>
      <c r="CN51">
        <f>'Fig. 7'!CS51</f>
        <v>-2.3245614035087701</v>
      </c>
      <c r="CO51">
        <f>'Fig. 7'!CT51</f>
        <v>-2.3638484678362599</v>
      </c>
      <c r="CP51">
        <f>'Fig. 7'!CU51</f>
        <v>0</v>
      </c>
      <c r="CQ51">
        <f>'Fig. 7'!CV51</f>
        <v>0</v>
      </c>
      <c r="CR51" t="str">
        <f>'Fig. 7'!CW51</f>
        <v>211 KSE (CN=8)</v>
      </c>
      <c r="CS51">
        <f>'Fig. 7'!CX51</f>
        <v>-0.60233918128654995</v>
      </c>
      <c r="CT51">
        <f>'Fig. 7'!CY51</f>
        <v>-0.670436660818714</v>
      </c>
      <c r="CU51">
        <f>'Fig. 7'!CZ51</f>
        <v>0</v>
      </c>
      <c r="CV51">
        <f>'Fig. 7'!DA51</f>
        <v>0</v>
      </c>
      <c r="CW51" t="str">
        <f>'Fig. 7'!DB51</f>
        <v>211 KSE (CN=6)</v>
      </c>
      <c r="CX51">
        <f>'Fig. 7'!DC51</f>
        <v>-1.51014492753623</v>
      </c>
      <c r="CY51">
        <f>'Fig. 7'!DD51</f>
        <v>-1.5527388187134501</v>
      </c>
    </row>
    <row r="52" spans="1:103">
      <c r="A52" t="str">
        <f>'Fig. 7'!C52</f>
        <v>V</v>
      </c>
      <c r="B52">
        <f>'Fig. 7'!D52</f>
        <v>0.36299999999999999</v>
      </c>
      <c r="C52">
        <f>'Fig. 7'!E52</f>
        <v>0.103510990867848</v>
      </c>
      <c r="D52" t="str">
        <f>'Fig. 7'!H52</f>
        <v>Ir(211)</v>
      </c>
      <c r="E52">
        <f>'Fig. 7'!I52</f>
        <v>-1.8</v>
      </c>
      <c r="F52">
        <f>'Fig. 7'!J52</f>
        <v>-1.5712092</v>
      </c>
      <c r="G52">
        <f>'Fig. 7'!K52</f>
        <v>0</v>
      </c>
      <c r="H52" t="str">
        <f>'Fig. 7'!L52</f>
        <v>TMs</v>
      </c>
      <c r="I52" t="str">
        <f>'Fig. 7'!M52</f>
        <v>Pt(211)</v>
      </c>
      <c r="J52">
        <f>'Fig. 7'!N52</f>
        <v>-1.88</v>
      </c>
      <c r="K52">
        <f>'Fig. 7'!O52</f>
        <v>-1.5675140000000001</v>
      </c>
      <c r="L52">
        <f>'Fig. 7'!P52</f>
        <v>0</v>
      </c>
      <c r="M52" t="str">
        <f>'Fig. 7'!Q52</f>
        <v>TMs</v>
      </c>
      <c r="N52" t="str">
        <f>'Fig. 7'!R52</f>
        <v>Pt(211)</v>
      </c>
      <c r="O52">
        <f>'Fig. 7'!S52</f>
        <v>-2.2200000000000002</v>
      </c>
      <c r="P52">
        <f>'Fig. 7'!T52</f>
        <v>-2.206207</v>
      </c>
      <c r="Q52">
        <f>'Fig. 7'!U52</f>
        <v>0</v>
      </c>
      <c r="R52" t="str">
        <f>'Fig. 7'!V52</f>
        <v>TMs</v>
      </c>
      <c r="S52" t="str">
        <f>'Fig. 7'!W52</f>
        <v>Cu(111)</v>
      </c>
      <c r="T52">
        <f>'Fig. 7'!X52</f>
        <v>-0.48</v>
      </c>
      <c r="U52">
        <f>'Fig. 7'!Y52</f>
        <v>-0.52953159999999999</v>
      </c>
      <c r="V52">
        <f>'Fig. 7'!Z52</f>
        <v>0</v>
      </c>
      <c r="W52">
        <f>'Fig. 7'!AA52</f>
        <v>0</v>
      </c>
      <c r="X52" t="str">
        <f>'Fig. 7'!AB52</f>
        <v>p-NW 100 E</v>
      </c>
      <c r="Y52">
        <f>'Fig. 7'!AC52</f>
        <v>-0.46</v>
      </c>
      <c r="Z52">
        <f>'Fig. 7'!AD52</f>
        <v>-0.51059188461364002</v>
      </c>
      <c r="AA52">
        <f>'Fig. 7'!AE52</f>
        <v>0</v>
      </c>
      <c r="AB52">
        <f>'Fig. 7'!AF52</f>
        <v>0</v>
      </c>
      <c r="AC52" t="str">
        <f>'Fig. 7'!AG52</f>
        <v>3AD@111</v>
      </c>
      <c r="AD52">
        <f>'Fig. 7'!AH52</f>
        <v>-0.16272700000000001</v>
      </c>
      <c r="AE52">
        <f>'Fig. 7'!AI52</f>
        <v>-0.201335427348484</v>
      </c>
      <c r="AF52">
        <f>'Fig. 7'!AJ52</f>
        <v>0</v>
      </c>
      <c r="AG52">
        <f>'Fig. 7'!AK52</f>
        <v>0</v>
      </c>
      <c r="AH52" t="str">
        <f>'Fig. 7'!AL52</f>
        <v>100 T (hollow)</v>
      </c>
      <c r="AI52">
        <f>'Fig. 7'!AM52</f>
        <v>-1.90727</v>
      </c>
      <c r="AJ52">
        <f>'Fig. 7'!AN52</f>
        <v>-1.73496772102698</v>
      </c>
      <c r="AV52">
        <f>'Fig. 7'!AZ52</f>
        <v>0</v>
      </c>
      <c r="AW52">
        <f>'Fig. 7'!BA52</f>
        <v>0</v>
      </c>
      <c r="AX52" t="str">
        <f>'Fig. 7'!BB52</f>
        <v>Ta</v>
      </c>
      <c r="AY52">
        <f>'Fig. 7'!BC52</f>
        <v>1.65988</v>
      </c>
      <c r="AZ52">
        <f>'Fig. 7'!BD52</f>
        <v>1.527991653857</v>
      </c>
      <c r="CF52">
        <f>'Fig. 7'!CK52</f>
        <v>0</v>
      </c>
      <c r="CG52">
        <f>'Fig. 7'!CL52</f>
        <v>0</v>
      </c>
      <c r="CH52" t="str">
        <f>'Fig. 7'!CM52</f>
        <v>Ni(100)</v>
      </c>
      <c r="CI52">
        <f>'Fig. 7'!CN52</f>
        <v>-2.75806</v>
      </c>
      <c r="CJ52">
        <f>'Fig. 7'!CO52</f>
        <v>-2.6708645660000001</v>
      </c>
      <c r="CK52">
        <f>'Fig. 7'!CP52</f>
        <v>0</v>
      </c>
      <c r="CL52">
        <f>'Fig. 7'!CQ52</f>
        <v>0</v>
      </c>
      <c r="CM52" t="str">
        <f>'Fig. 7'!CR52</f>
        <v>553 SE</v>
      </c>
      <c r="CN52">
        <f>'Fig. 7'!CS52</f>
        <v>-2.42690058479532</v>
      </c>
      <c r="CO52">
        <f>'Fig. 7'!CT52</f>
        <v>-2.4858094678362601</v>
      </c>
      <c r="CP52">
        <f>'Fig. 7'!CU52</f>
        <v>0</v>
      </c>
      <c r="CQ52">
        <f>'Fig. 7'!CV52</f>
        <v>0</v>
      </c>
      <c r="CR52" t="str">
        <f>'Fig. 7'!CW52</f>
        <v>553 SE</v>
      </c>
      <c r="CS52">
        <f>'Fig. 7'!CX52</f>
        <v>-0.81286549707602296</v>
      </c>
      <c r="CT52">
        <f>'Fig. 7'!CY52</f>
        <v>-0.79239766081871399</v>
      </c>
      <c r="CU52">
        <f>'Fig. 7'!CZ52</f>
        <v>0</v>
      </c>
      <c r="CV52">
        <f>'Fig. 7'!DA52</f>
        <v>0</v>
      </c>
      <c r="CW52" t="str">
        <f>'Fig. 7'!DB52</f>
        <v>3AD@111</v>
      </c>
      <c r="CX52">
        <f>'Fig. 7'!DC52</f>
        <v>-1.5536231884058</v>
      </c>
      <c r="CY52">
        <f>'Fig. 7'!DD52</f>
        <v>-1.7079498187134501</v>
      </c>
    </row>
    <row r="53" spans="1:103">
      <c r="A53" t="str">
        <f>'Fig. 7'!C53</f>
        <v>Ta</v>
      </c>
      <c r="B53">
        <f>'Fig. 7'!D53</f>
        <v>0.36299999999999999</v>
      </c>
      <c r="C53">
        <f>'Fig. 7'!E53</f>
        <v>3.8873097447471597E-2</v>
      </c>
      <c r="D53" t="str">
        <f>'Fig. 7'!H53</f>
        <v>V</v>
      </c>
      <c r="E53">
        <f>'Fig. 7'!I53</f>
        <v>-0.86667000000000005</v>
      </c>
      <c r="F53">
        <f>'Fig. 7'!J53</f>
        <v>-1.1900442568491101</v>
      </c>
      <c r="G53">
        <f>'Fig. 7'!K53</f>
        <v>0</v>
      </c>
      <c r="H53" t="str">
        <f>'Fig. 7'!L53</f>
        <v>TMs</v>
      </c>
      <c r="I53" t="str">
        <f>'Fig. 7'!M53</f>
        <v>Rh(211)</v>
      </c>
      <c r="J53">
        <f>'Fig. 7'!N53</f>
        <v>-1.72</v>
      </c>
      <c r="K53">
        <f>'Fig. 7'!O53</f>
        <v>-1.9008472000000001</v>
      </c>
      <c r="L53">
        <f>'Fig. 7'!P53</f>
        <v>0</v>
      </c>
      <c r="M53" t="str">
        <f>'Fig. 7'!Q53</f>
        <v>TMs</v>
      </c>
      <c r="N53" t="str">
        <f>'Fig. 7'!R53</f>
        <v>Rh(211)</v>
      </c>
      <c r="O53">
        <f>'Fig. 7'!S53</f>
        <v>-2.0699999999999998</v>
      </c>
      <c r="P53">
        <f>'Fig. 7'!T53</f>
        <v>-2.3728736000000001</v>
      </c>
      <c r="Q53">
        <f>'Fig. 7'!U53</f>
        <v>0</v>
      </c>
      <c r="R53" t="str">
        <f>'Fig. 7'!V53</f>
        <v>TMs</v>
      </c>
      <c r="S53" t="str">
        <f>'Fig. 7'!W53</f>
        <v>Pt(111)</v>
      </c>
      <c r="T53">
        <f>'Fig. 7'!X53</f>
        <v>-1.47</v>
      </c>
      <c r="U53">
        <f>'Fig. 7'!Y53</f>
        <v>-1.322514</v>
      </c>
      <c r="V53">
        <f>'Fig. 7'!Z53</f>
        <v>0</v>
      </c>
      <c r="W53">
        <f>'Fig. 7'!AA53</f>
        <v>0</v>
      </c>
      <c r="X53" t="str">
        <f>'Fig. 7'!AB53</f>
        <v>h-NW 111 E</v>
      </c>
      <c r="Y53">
        <f>'Fig. 7'!AC53</f>
        <v>-0.27</v>
      </c>
      <c r="Z53">
        <f>'Fig. 7'!AD53</f>
        <v>-0.38711188461363999</v>
      </c>
      <c r="AA53">
        <f>'Fig. 7'!AE53</f>
        <v>0</v>
      </c>
      <c r="AB53" t="str">
        <f>'Fig. 7'!AF53</f>
        <v>Ag</v>
      </c>
      <c r="AC53" t="str">
        <f>'Fig. 7'!AG53</f>
        <v>111 T (FCC-hollow)</v>
      </c>
      <c r="AD53">
        <f>'Fig. 7'!AH53</f>
        <v>0.66454999999999997</v>
      </c>
      <c r="AE53">
        <f>'Fig. 7'!AI53</f>
        <v>0.61693117521775998</v>
      </c>
      <c r="AF53">
        <f>'Fig. 7'!AJ53</f>
        <v>0</v>
      </c>
      <c r="AG53">
        <f>'Fig. 7'!AK53</f>
        <v>0</v>
      </c>
      <c r="AH53" t="str">
        <f>'Fig. 7'!AL53</f>
        <v>211 SE</v>
      </c>
      <c r="AI53">
        <f>'Fig. 7'!AM53</f>
        <v>-1.88</v>
      </c>
      <c r="AJ53">
        <f>'Fig. 7'!AN53</f>
        <v>-1.81000772102698</v>
      </c>
      <c r="AV53">
        <f>'Fig. 7'!AZ53</f>
        <v>0</v>
      </c>
      <c r="AW53">
        <f>'Fig. 7'!BA53</f>
        <v>0</v>
      </c>
      <c r="AX53" t="str">
        <f>'Fig. 7'!BB53</f>
        <v>Nb</v>
      </c>
      <c r="AY53">
        <f>'Fig. 7'!BC53</f>
        <v>1.6913199999999999</v>
      </c>
      <c r="AZ53">
        <f>'Fig. 7'!BD53</f>
        <v>1.5751766837594701</v>
      </c>
      <c r="CF53">
        <f>'Fig. 7'!CK53</f>
        <v>0</v>
      </c>
      <c r="CG53">
        <f>'Fig. 7'!CL53</f>
        <v>0</v>
      </c>
      <c r="CH53" t="str">
        <f>'Fig. 7'!CM53</f>
        <v>Cu(100)</v>
      </c>
      <c r="CI53">
        <f>'Fig. 7'!CN53</f>
        <v>-2.11951</v>
      </c>
      <c r="CJ53">
        <f>'Fig. 7'!CO53</f>
        <v>-1.915274293</v>
      </c>
      <c r="CK53">
        <f>'Fig. 7'!CP53</f>
        <v>0</v>
      </c>
      <c r="CL53">
        <f>'Fig. 7'!CQ53</f>
        <v>0</v>
      </c>
      <c r="CM53" t="str">
        <f>'Fig. 7'!CR53</f>
        <v>110 SE</v>
      </c>
      <c r="CN53">
        <f>'Fig. 7'!CS53</f>
        <v>-2.4415204678362601</v>
      </c>
      <c r="CO53">
        <f>'Fig. 7'!CT53</f>
        <v>-2.4415204678362601</v>
      </c>
      <c r="CP53">
        <f>'Fig. 7'!CU53</f>
        <v>0</v>
      </c>
      <c r="CQ53">
        <f>'Fig. 7'!CV53</f>
        <v>0</v>
      </c>
      <c r="CR53" t="str">
        <f>'Fig. 7'!CW53</f>
        <v>110 SE</v>
      </c>
      <c r="CS53">
        <f>'Fig. 7'!CX53</f>
        <v>-0.783625730994152</v>
      </c>
      <c r="CT53">
        <f>'Fig. 7'!CY53</f>
        <v>-0.74810866081871397</v>
      </c>
      <c r="CU53">
        <f>'Fig. 7'!CZ53</f>
        <v>0</v>
      </c>
      <c r="CV53">
        <f>'Fig. 7'!DA53</f>
        <v>0</v>
      </c>
      <c r="CW53" t="str">
        <f>'Fig. 7'!DB53</f>
        <v>2AD@100</v>
      </c>
      <c r="CX53">
        <f>'Fig. 7'!DC53</f>
        <v>-1.8289855072463801</v>
      </c>
      <c r="CY53">
        <f>'Fig. 7'!DD53</f>
        <v>-1.6969108187134501</v>
      </c>
    </row>
    <row r="54" spans="1:103">
      <c r="A54" t="str">
        <f>'Fig. 7'!C54</f>
        <v>Nb</v>
      </c>
      <c r="B54">
        <f>'Fig. 7'!D54</f>
        <v>0.42907000000000001</v>
      </c>
      <c r="C54">
        <f>'Fig. 7'!E54</f>
        <v>8.9203796010111497E-2</v>
      </c>
      <c r="D54" t="str">
        <f>'Fig. 7'!H54</f>
        <v>Ti</v>
      </c>
      <c r="E54">
        <f>'Fig. 7'!I54</f>
        <v>-0.7</v>
      </c>
      <c r="F54">
        <f>'Fig. 7'!J54</f>
        <v>-0.97829901712074196</v>
      </c>
      <c r="G54">
        <f>'Fig. 7'!K54</f>
        <v>0</v>
      </c>
      <c r="H54" t="str">
        <f>'Fig. 7'!L54</f>
        <v>TMs</v>
      </c>
      <c r="I54" t="str">
        <f>'Fig. 7'!M54</f>
        <v>Ni(211)</v>
      </c>
      <c r="J54">
        <f>'Fig. 7'!N54</f>
        <v>-1.69</v>
      </c>
      <c r="K54">
        <f>'Fig. 7'!O54</f>
        <v>-1.2276592</v>
      </c>
      <c r="L54">
        <f>'Fig. 7'!P54</f>
        <v>0</v>
      </c>
      <c r="M54" t="str">
        <f>'Fig. 7'!Q54</f>
        <v>TMs</v>
      </c>
      <c r="N54" t="str">
        <f>'Fig. 7'!R54</f>
        <v>Ni(211)</v>
      </c>
      <c r="O54">
        <f>'Fig. 7'!S54</f>
        <v>-2.04</v>
      </c>
      <c r="P54">
        <f>'Fig. 7'!T54</f>
        <v>-2.0362795999999999</v>
      </c>
      <c r="Q54">
        <f>'Fig. 7'!U54</f>
        <v>0</v>
      </c>
      <c r="R54" t="str">
        <f>'Fig. 7'!V54</f>
        <v>TMs</v>
      </c>
      <c r="S54" t="str">
        <f>'Fig. 7'!W54</f>
        <v>Rh(111)</v>
      </c>
      <c r="T54">
        <f>'Fig. 7'!X54</f>
        <v>-1.68</v>
      </c>
      <c r="U54">
        <f>'Fig. 7'!Y54</f>
        <v>-1.6558472</v>
      </c>
      <c r="V54">
        <f>'Fig. 7'!Z54</f>
        <v>0</v>
      </c>
      <c r="W54">
        <f>'Fig. 7'!AA54</f>
        <v>0</v>
      </c>
      <c r="X54" t="str">
        <f>'Fig. 7'!AB54</f>
        <v>h-NW 100 E</v>
      </c>
      <c r="Y54">
        <f>'Fig. 7'!AC54</f>
        <v>-0.43</v>
      </c>
      <c r="Z54">
        <f>'Fig. 7'!AD54</f>
        <v>-0.363591884613641</v>
      </c>
      <c r="AA54">
        <f>'Fig. 7'!AE54</f>
        <v>0</v>
      </c>
      <c r="AB54">
        <f>'Fig. 7'!AF54</f>
        <v>0</v>
      </c>
      <c r="AC54" t="str">
        <f>'Fig. 7'!AG54</f>
        <v>100 T (hollow)</v>
      </c>
      <c r="AD54">
        <f>'Fig. 7'!AH54</f>
        <v>0.60091000000000006</v>
      </c>
      <c r="AE54">
        <f>'Fig. 7'!AI54</f>
        <v>0.57073117521775996</v>
      </c>
      <c r="AF54">
        <f>'Fig. 7'!AJ54</f>
        <v>0</v>
      </c>
      <c r="AG54">
        <f>'Fig. 7'!AK54</f>
        <v>0</v>
      </c>
      <c r="AH54" t="str">
        <f>'Fig. 7'!AL54</f>
        <v>211 KSE (CN=6)</v>
      </c>
      <c r="AI54">
        <f>'Fig. 7'!AM54</f>
        <v>-1.6254550000000001</v>
      </c>
      <c r="AJ54">
        <f>'Fig. 7'!AN54</f>
        <v>-1.8658187210269801</v>
      </c>
      <c r="AV54">
        <f>'Fig. 7'!AZ54</f>
        <v>0</v>
      </c>
      <c r="AW54">
        <f>'Fig. 7'!BA54</f>
        <v>0</v>
      </c>
      <c r="AX54" t="str">
        <f>'Fig. 7'!BB54</f>
        <v>Cr</v>
      </c>
      <c r="AY54">
        <f>'Fig. 7'!BC54</f>
        <v>1.21078</v>
      </c>
      <c r="AZ54">
        <f>'Fig. 7'!BD54</f>
        <v>1.3257442861878399</v>
      </c>
      <c r="CF54">
        <f>'Fig. 7'!CK54</f>
        <v>0</v>
      </c>
      <c r="CG54">
        <f>'Fig. 7'!CL54</f>
        <v>0</v>
      </c>
      <c r="CH54" t="str">
        <f>'Fig. 7'!CM54</f>
        <v>Co(111)</v>
      </c>
      <c r="CI54">
        <f>'Fig. 7'!CN54</f>
        <v>-3.0794899999999998</v>
      </c>
      <c r="CJ54">
        <f>'Fig. 7'!CO54</f>
        <v>-3.2336731630000002</v>
      </c>
      <c r="CK54">
        <f>'Fig. 7'!CP54</f>
        <v>0</v>
      </c>
      <c r="CL54">
        <f>'Fig. 7'!CQ54</f>
        <v>0</v>
      </c>
      <c r="CM54" t="str">
        <f>'Fig. 7'!CR54</f>
        <v>211 SE</v>
      </c>
      <c r="CN54">
        <f>'Fig. 7'!CS54</f>
        <v>-2.5409356725146202</v>
      </c>
      <c r="CO54">
        <f>'Fig. 7'!CT54</f>
        <v>-2.4858094678362601</v>
      </c>
      <c r="CP54">
        <f>'Fig. 7'!CU54</f>
        <v>0</v>
      </c>
      <c r="CQ54">
        <f>'Fig. 7'!CV54</f>
        <v>0</v>
      </c>
      <c r="CR54" t="str">
        <f>'Fig. 7'!CW54</f>
        <v>211 SE</v>
      </c>
      <c r="CS54">
        <f>'Fig. 7'!CX54</f>
        <v>-0.79239766081871399</v>
      </c>
      <c r="CT54">
        <f>'Fig. 7'!CY54</f>
        <v>-0.79239766081871399</v>
      </c>
      <c r="CU54">
        <f>'Fig. 7'!CZ54</f>
        <v>0</v>
      </c>
      <c r="CV54">
        <f>'Fig. 7'!DA54</f>
        <v>0</v>
      </c>
      <c r="CW54" t="str">
        <f>'Fig. 7'!DB54</f>
        <v>2AD@111</v>
      </c>
      <c r="CX54">
        <f>'Fig. 7'!DC54</f>
        <v>-2.02028985507246</v>
      </c>
      <c r="CY54">
        <f>'Fig. 7'!DD54</f>
        <v>-1.7854888187134501</v>
      </c>
    </row>
    <row r="55" spans="1:103">
      <c r="A55" t="str">
        <f>'Fig. 7'!C55</f>
        <v>Cr</v>
      </c>
      <c r="B55">
        <f>'Fig. 7'!D55</f>
        <v>-1.145E-2</v>
      </c>
      <c r="C55">
        <f>'Fig. 7'!E55</f>
        <v>-0.17685742806629601</v>
      </c>
      <c r="D55" t="str">
        <f>'Fig. 7'!H55</f>
        <v>Cr</v>
      </c>
      <c r="E55">
        <f>'Fig. 7'!I55</f>
        <v>-1.2208300000000001</v>
      </c>
      <c r="F55">
        <f>'Fig. 7'!J55</f>
        <v>-1.40032057104972</v>
      </c>
      <c r="G55">
        <f>'Fig. 7'!K55</f>
        <v>0</v>
      </c>
      <c r="H55" t="str">
        <f>'Fig. 7'!L55</f>
        <v>TMs</v>
      </c>
      <c r="I55" t="str">
        <f>'Fig. 7'!M55</f>
        <v>Ir(211)</v>
      </c>
      <c r="J55">
        <f>'Fig. 7'!N55</f>
        <v>-2.16</v>
      </c>
      <c r="K55">
        <f>'Fig. 7'!O55</f>
        <v>-1.8491728000000001</v>
      </c>
      <c r="L55">
        <f>'Fig. 7'!P55</f>
        <v>0</v>
      </c>
      <c r="M55" t="str">
        <f>'Fig. 7'!Q55</f>
        <v>TMs</v>
      </c>
      <c r="N55" t="str">
        <f>'Fig. 7'!R55</f>
        <v>Ir(211)</v>
      </c>
      <c r="O55">
        <f>'Fig. 7'!S55</f>
        <v>-2.4</v>
      </c>
      <c r="P55">
        <f>'Fig. 7'!T55</f>
        <v>-2.3470363999999999</v>
      </c>
      <c r="Q55">
        <f>'Fig. 7'!U55</f>
        <v>0</v>
      </c>
      <c r="R55" t="str">
        <f>'Fig. 7'!V55</f>
        <v>TMs</v>
      </c>
      <c r="S55" t="str">
        <f>'Fig. 7'!W55</f>
        <v>Ir(111)</v>
      </c>
      <c r="T55">
        <f>'Fig. 7'!X55</f>
        <v>-1.47</v>
      </c>
      <c r="U55">
        <f>'Fig. 7'!Y55</f>
        <v>-1.6041728</v>
      </c>
      <c r="V55">
        <f>'Fig. 7'!Z55</f>
        <v>0</v>
      </c>
      <c r="W55">
        <f>'Fig. 7'!AA55</f>
        <v>0</v>
      </c>
      <c r="X55" t="str">
        <f>'Fig. 7'!AB55</f>
        <v>Au309 111 E</v>
      </c>
      <c r="Y55">
        <f>'Fig. 7'!AC55</f>
        <v>-0.19</v>
      </c>
      <c r="Z55">
        <f>'Fig. 7'!AD55</f>
        <v>-0.21659188461364001</v>
      </c>
      <c r="AA55">
        <f>'Fig. 7'!AE55</f>
        <v>0</v>
      </c>
      <c r="AB55">
        <f>'Fig. 7'!AF55</f>
        <v>0</v>
      </c>
      <c r="AC55" t="str">
        <f>'Fig. 7'!AG55</f>
        <v>211 SE</v>
      </c>
      <c r="AD55">
        <f>'Fig. 7'!AH55</f>
        <v>0.49181999999999998</v>
      </c>
      <c r="AE55">
        <f>'Fig. 7'!AI55</f>
        <v>0.41393117521776002</v>
      </c>
      <c r="AF55">
        <f>'Fig. 7'!AJ55</f>
        <v>0</v>
      </c>
      <c r="AG55">
        <f>'Fig. 7'!AK55</f>
        <v>0</v>
      </c>
      <c r="AH55" t="str">
        <f>'Fig. 7'!AL55</f>
        <v>3AD@111</v>
      </c>
      <c r="AI55">
        <f>'Fig. 7'!AM55</f>
        <v>-2.1981799999999998</v>
      </c>
      <c r="AJ55">
        <f>'Fig. 7'!AN55</f>
        <v>-1.9440077210269799</v>
      </c>
      <c r="AV55">
        <f>'Fig. 7'!AZ55</f>
        <v>0</v>
      </c>
      <c r="AW55">
        <f>'Fig. 7'!BA55</f>
        <v>0</v>
      </c>
      <c r="AX55" t="str">
        <f>'Fig. 7'!BB55</f>
        <v>W</v>
      </c>
      <c r="AY55">
        <f>'Fig. 7'!BC55</f>
        <v>1.21976</v>
      </c>
      <c r="AZ55">
        <f>'Fig. 7'!BD55</f>
        <v>1.5925023919394701</v>
      </c>
      <c r="CF55">
        <f>'Fig. 7'!CK55</f>
        <v>0</v>
      </c>
      <c r="CG55">
        <f>'Fig. 7'!CL55</f>
        <v>0</v>
      </c>
      <c r="CH55" t="str">
        <f>'Fig. 7'!CM55</f>
        <v>Ni(111)</v>
      </c>
      <c r="CI55">
        <f>'Fig. 7'!CN55</f>
        <v>-2.5186099999999998</v>
      </c>
      <c r="CJ55">
        <f>'Fig. 7'!CO55</f>
        <v>-2.6153034659999999</v>
      </c>
      <c r="CK55">
        <f>'Fig. 7'!CP55</f>
        <v>0</v>
      </c>
      <c r="CL55">
        <f>'Fig. 7'!CQ55</f>
        <v>0</v>
      </c>
      <c r="CM55" t="str">
        <f>'Fig. 7'!CR55</f>
        <v>4AD@100</v>
      </c>
      <c r="CN55">
        <f>'Fig. 7'!CS55</f>
        <v>-2.5623188405797102</v>
      </c>
      <c r="CO55">
        <f>'Fig. 7'!CT55</f>
        <v>-2.6298484678362599</v>
      </c>
      <c r="CP55">
        <f>'Fig. 7'!CU55</f>
        <v>0</v>
      </c>
      <c r="CQ55">
        <f>'Fig. 7'!CV55</f>
        <v>0</v>
      </c>
      <c r="CR55" t="str">
        <f>'Fig. 7'!CW55</f>
        <v>4AD@100</v>
      </c>
      <c r="CS55">
        <f>'Fig. 7'!CX55</f>
        <v>-0.83188405797101395</v>
      </c>
      <c r="CT55">
        <f>'Fig. 7'!CY55</f>
        <v>-0.93643666081871402</v>
      </c>
      <c r="CU55">
        <f>'Fig. 7'!CZ55</f>
        <v>0</v>
      </c>
      <c r="CV55">
        <f>'Fig. 7'!DA55</f>
        <v>0</v>
      </c>
      <c r="CW55" t="str">
        <f>'Fig. 7'!DB55</f>
        <v>2AD@211</v>
      </c>
      <c r="CX55">
        <f>'Fig. 7'!DC55</f>
        <v>-1.88695652173913</v>
      </c>
      <c r="CY55">
        <f>'Fig. 7'!DD55</f>
        <v>-1.9517388187134499</v>
      </c>
    </row>
    <row r="56" spans="1:103">
      <c r="A56" t="str">
        <f>'Fig. 7'!C56</f>
        <v>W</v>
      </c>
      <c r="B56">
        <f>'Fig. 7'!D56</f>
        <v>-1.145E-2</v>
      </c>
      <c r="C56">
        <f>'Fig. 7'!E56</f>
        <v>0.10768455140210299</v>
      </c>
      <c r="D56" t="str">
        <f>'Fig. 7'!H56</f>
        <v>Mn</v>
      </c>
      <c r="E56">
        <f>'Fig. 7'!I56</f>
        <v>-1.4708300000000001</v>
      </c>
      <c r="F56">
        <f>'Fig. 7'!J56</f>
        <v>-1.6553221684175099</v>
      </c>
      <c r="G56" t="str">
        <f>'Fig. 7'!K56</f>
        <v>Top. Catal. 55, 376–390 (2012).</v>
      </c>
      <c r="H56" t="str">
        <f>'Fig. 7'!L56</f>
        <v>Pt-M@111</v>
      </c>
      <c r="I56" t="str">
        <f>'Fig. 7'!M56</f>
        <v>V</v>
      </c>
      <c r="J56">
        <f>'Fig. 7'!N56</f>
        <v>-2.2374999999999998</v>
      </c>
      <c r="K56">
        <f>'Fig. 7'!O56</f>
        <v>-2.2308595045660802</v>
      </c>
      <c r="L56" t="str">
        <f>'Fig. 7'!P56</f>
        <v>Top. Catal. 55, 376–390 (2012).</v>
      </c>
      <c r="M56" t="str">
        <f>'Fig. 7'!Q56</f>
        <v>Pt-M@111</v>
      </c>
      <c r="N56" t="str">
        <f>'Fig. 7'!R56</f>
        <v>V</v>
      </c>
      <c r="O56">
        <f>'Fig. 7'!S56</f>
        <v>-3.3083330000000002</v>
      </c>
      <c r="P56">
        <f>'Fig. 7'!T56</f>
        <v>-3.3883480522830398</v>
      </c>
      <c r="Q56">
        <f>'Fig. 7'!U56</f>
        <v>0</v>
      </c>
      <c r="R56" t="str">
        <f>'Fig. 7'!V56</f>
        <v>TMs</v>
      </c>
      <c r="S56" t="str">
        <f>'Fig. 7'!W56</f>
        <v>Ag(211)</v>
      </c>
      <c r="T56">
        <f>'Fig. 7'!X56</f>
        <v>-0.22</v>
      </c>
      <c r="U56">
        <f>'Fig. 7'!Y56</f>
        <v>0.1670084</v>
      </c>
      <c r="V56">
        <f>'Fig. 7'!Z56</f>
        <v>0</v>
      </c>
      <c r="W56">
        <f>'Fig. 7'!AA56</f>
        <v>0</v>
      </c>
      <c r="X56" t="str">
        <f>'Fig. 7'!AB56</f>
        <v>NP (~2nm) 100 E</v>
      </c>
      <c r="Y56">
        <f>'Fig. 7'!AC56</f>
        <v>-0.25</v>
      </c>
      <c r="Z56">
        <f>'Fig. 7'!AD56</f>
        <v>-0.363591884613641</v>
      </c>
      <c r="AA56">
        <f>'Fig. 7'!AE56</f>
        <v>0</v>
      </c>
      <c r="AB56">
        <f>'Fig. 7'!AF56</f>
        <v>0</v>
      </c>
      <c r="AC56" t="str">
        <f>'Fig. 7'!AG56</f>
        <v>211 KSE (CN=6)</v>
      </c>
      <c r="AD56">
        <f>'Fig. 7'!AH56</f>
        <v>0.43726999999999999</v>
      </c>
      <c r="AE56">
        <f>'Fig. 7'!AI56</f>
        <v>0.29731117521776002</v>
      </c>
      <c r="AF56">
        <f>'Fig. 7'!AJ56</f>
        <v>0</v>
      </c>
      <c r="AG56" t="str">
        <f>'Fig. 7'!AK56</f>
        <v>Pd</v>
      </c>
      <c r="AH56" t="str">
        <f>'Fig. 7'!AL56</f>
        <v>111 T (FCC-hollow)</v>
      </c>
      <c r="AI56">
        <f>'Fig. 7'!AM56</f>
        <v>-1.6345449999999999</v>
      </c>
      <c r="AJ56">
        <f>'Fig. 7'!AN56</f>
        <v>-1.6059996668005001</v>
      </c>
      <c r="AV56">
        <f>'Fig. 7'!AZ56</f>
        <v>0</v>
      </c>
      <c r="AW56">
        <f>'Fig. 7'!BA56</f>
        <v>0</v>
      </c>
      <c r="AX56" t="str">
        <f>'Fig. 7'!BB56</f>
        <v>Mo</v>
      </c>
      <c r="AY56">
        <f>'Fig. 7'!BC56</f>
        <v>1.2691600000000001</v>
      </c>
      <c r="AZ56">
        <f>'Fig. 7'!BD56</f>
        <v>1.0234651131255801</v>
      </c>
      <c r="CF56">
        <f>'Fig. 7'!CK56</f>
        <v>0</v>
      </c>
      <c r="CG56">
        <f>'Fig. 7'!CL56</f>
        <v>0</v>
      </c>
      <c r="CH56" t="str">
        <f>'Fig. 7'!CM56</f>
        <v>Cu(111)</v>
      </c>
      <c r="CI56">
        <f>'Fig. 7'!CN56</f>
        <v>-1.65954</v>
      </c>
      <c r="CJ56">
        <f>'Fig. 7'!CO56</f>
        <v>-1.8597131929999999</v>
      </c>
      <c r="CK56">
        <f>'Fig. 7'!CP56</f>
        <v>0</v>
      </c>
      <c r="CL56">
        <f>'Fig. 7'!CQ56</f>
        <v>0</v>
      </c>
      <c r="CM56" t="str">
        <f>'Fig. 7'!CR56</f>
        <v>211 KSE (CN=6)</v>
      </c>
      <c r="CN56">
        <f>'Fig. 7'!CS56</f>
        <v>-2.5826086956521701</v>
      </c>
      <c r="CO56">
        <f>'Fig. 7'!CT56</f>
        <v>-2.5965984678362601</v>
      </c>
      <c r="CP56">
        <f>'Fig. 7'!CU56</f>
        <v>0</v>
      </c>
      <c r="CQ56">
        <f>'Fig. 7'!CV56</f>
        <v>0</v>
      </c>
      <c r="CR56" t="str">
        <f>'Fig. 7'!CW56</f>
        <v>211 KSE (CN=6)</v>
      </c>
      <c r="CS56">
        <f>'Fig. 7'!CX56</f>
        <v>-0.85797101449275404</v>
      </c>
      <c r="CT56">
        <f>'Fig. 7'!CY56</f>
        <v>-0.90318666081871402</v>
      </c>
      <c r="CU56">
        <f>'Fig. 7'!CZ56</f>
        <v>0</v>
      </c>
      <c r="CV56" t="str">
        <f>'Fig. 7'!DA56</f>
        <v>Rh</v>
      </c>
      <c r="CW56" t="str">
        <f>'Fig. 7'!DB56</f>
        <v>100 T</v>
      </c>
      <c r="CX56">
        <f>'Fig. 7'!DC56</f>
        <v>-2.4853801169590599</v>
      </c>
      <c r="CY56">
        <f>'Fig. 7'!DD56</f>
        <v>-2.6198014275774901</v>
      </c>
    </row>
    <row r="57" spans="1:103">
      <c r="A57" t="str">
        <f>'Fig. 7'!C57</f>
        <v>Mo</v>
      </c>
      <c r="B57">
        <f>'Fig. 7'!D57</f>
        <v>2.1590000000000199E-2</v>
      </c>
      <c r="C57">
        <f>'Fig. 7'!E57</f>
        <v>-0.499288545999376</v>
      </c>
      <c r="D57" t="str">
        <f>'Fig. 7'!H57</f>
        <v>Fe</v>
      </c>
      <c r="E57">
        <f>'Fig. 7'!I57</f>
        <v>-1.7208300000000001</v>
      </c>
      <c r="F57">
        <f>'Fig. 7'!J57</f>
        <v>-1.7287063764553201</v>
      </c>
      <c r="G57">
        <f>'Fig. 7'!K57</f>
        <v>0</v>
      </c>
      <c r="H57" t="str">
        <f>'Fig. 7'!L57</f>
        <v>Pt-M@111</v>
      </c>
      <c r="I57" t="str">
        <f>'Fig. 7'!M57</f>
        <v>Ti</v>
      </c>
      <c r="J57">
        <f>'Fig. 7'!N57</f>
        <v>-2.1541700000000001</v>
      </c>
      <c r="K57">
        <f>'Fig. 7'!O57</f>
        <v>-2.0896960114138299</v>
      </c>
      <c r="L57">
        <f>'Fig. 7'!P57</f>
        <v>0</v>
      </c>
      <c r="M57" t="str">
        <f>'Fig. 7'!Q57</f>
        <v>Pt-M@111</v>
      </c>
      <c r="N57" t="str">
        <f>'Fig. 7'!R57</f>
        <v>Ti</v>
      </c>
      <c r="O57">
        <f>'Fig. 7'!S57</f>
        <v>-3.204167</v>
      </c>
      <c r="P57">
        <f>'Fig. 7'!T57</f>
        <v>-3.3177663057069098</v>
      </c>
      <c r="Q57">
        <f>'Fig. 7'!U57</f>
        <v>0</v>
      </c>
      <c r="R57" t="str">
        <f>'Fig. 7'!V57</f>
        <v>TMs</v>
      </c>
      <c r="S57" t="str">
        <f>'Fig. 7'!W57</f>
        <v>Au(211)</v>
      </c>
      <c r="T57">
        <f>'Fig. 7'!X57</f>
        <v>-0.31</v>
      </c>
      <c r="U57">
        <f>'Fig. 7'!Y57</f>
        <v>-0.28001399999999999</v>
      </c>
      <c r="V57">
        <f>'Fig. 7'!Z57</f>
        <v>0</v>
      </c>
      <c r="W57">
        <f>'Fig. 7'!AA57</f>
        <v>0</v>
      </c>
      <c r="X57" t="str">
        <f>'Fig. 7'!AB57</f>
        <v>Au365 100 E</v>
      </c>
      <c r="Y57">
        <f>'Fig. 7'!AC57</f>
        <v>-0.47</v>
      </c>
      <c r="Z57">
        <f>'Fig. 7'!AD57</f>
        <v>-0.60761188461364002</v>
      </c>
      <c r="AA57">
        <f>'Fig. 7'!AE57</f>
        <v>0</v>
      </c>
      <c r="AB57">
        <f>'Fig. 7'!AF57</f>
        <v>0</v>
      </c>
      <c r="AC57" t="str">
        <f>'Fig. 7'!AG57</f>
        <v>3AD@111</v>
      </c>
      <c r="AD57">
        <f>'Fig. 7'!AH57</f>
        <v>0.41909000000000002</v>
      </c>
      <c r="AE57">
        <f>'Fig. 7'!AI57</f>
        <v>0.13393117521775999</v>
      </c>
      <c r="AF57">
        <f>'Fig. 7'!AJ57</f>
        <v>0</v>
      </c>
      <c r="AG57">
        <f>'Fig. 7'!AK57</f>
        <v>0</v>
      </c>
      <c r="AH57" t="str">
        <f>'Fig. 7'!AL57</f>
        <v>100 T (hollow)</v>
      </c>
      <c r="AI57">
        <f>'Fig. 7'!AM57</f>
        <v>-1.725455</v>
      </c>
      <c r="AJ57">
        <f>'Fig. 7'!AN57</f>
        <v>-1.6281096668005</v>
      </c>
      <c r="AV57">
        <f>'Fig. 7'!AZ57</f>
        <v>0</v>
      </c>
      <c r="AW57">
        <f>'Fig. 7'!BA57</f>
        <v>0</v>
      </c>
      <c r="AX57" t="str">
        <f>'Fig. 7'!BB57</f>
        <v>Tc</v>
      </c>
      <c r="AY57">
        <f>'Fig. 7'!BC57</f>
        <v>0.86048000000000002</v>
      </c>
      <c r="AZ57">
        <f>'Fig. 7'!BD57</f>
        <v>1.18366407862317</v>
      </c>
      <c r="CF57">
        <f>'Fig. 7'!CK57</f>
        <v>0</v>
      </c>
      <c r="CG57">
        <f>'Fig. 7'!CL57</f>
        <v>0</v>
      </c>
      <c r="CH57" t="str">
        <f>'Fig. 7'!CM57</f>
        <v>Ag(111)</v>
      </c>
      <c r="CI57">
        <f>'Fig. 7'!CN57</f>
        <v>-0.74063000000000001</v>
      </c>
      <c r="CJ57">
        <f>'Fig. 7'!CO57</f>
        <v>-0.29803274299999999</v>
      </c>
      <c r="CK57">
        <f>'Fig. 7'!CP57</f>
        <v>0</v>
      </c>
      <c r="CL57">
        <f>'Fig. 7'!CQ57</f>
        <v>0</v>
      </c>
      <c r="CM57" t="str">
        <f>'Fig. 7'!CR57</f>
        <v>3AD@111</v>
      </c>
      <c r="CN57">
        <f>'Fig. 7'!CS57</f>
        <v>-2.6028985507246398</v>
      </c>
      <c r="CO57">
        <f>'Fig. 7'!CT57</f>
        <v>-2.7518094678362601</v>
      </c>
      <c r="CP57">
        <f>'Fig. 7'!CU57</f>
        <v>0</v>
      </c>
      <c r="CQ57">
        <f>'Fig. 7'!CV57</f>
        <v>0</v>
      </c>
      <c r="CR57" t="str">
        <f>'Fig. 7'!CW57</f>
        <v>3AD@111</v>
      </c>
      <c r="CS57">
        <f>'Fig. 7'!CX57</f>
        <v>-0.86666666666666603</v>
      </c>
      <c r="CT57">
        <f>'Fig. 7'!CY57</f>
        <v>-1.05839766081871</v>
      </c>
      <c r="CU57">
        <f>'Fig. 7'!CZ57</f>
        <v>0</v>
      </c>
      <c r="CV57">
        <f>'Fig. 7'!DA57</f>
        <v>0</v>
      </c>
      <c r="CW57" t="str">
        <f>'Fig. 7'!DB57</f>
        <v>211 KSE (CN=8)</v>
      </c>
      <c r="CX57">
        <f>'Fig. 7'!DC57</f>
        <v>-2.3596491228070202</v>
      </c>
      <c r="CY57">
        <f>'Fig. 7'!DD57</f>
        <v>-2.6530514275774899</v>
      </c>
    </row>
    <row r="58" spans="1:103">
      <c r="A58" t="str">
        <f>'Fig. 7'!C58</f>
        <v>Tc</v>
      </c>
      <c r="B58">
        <f>'Fig. 7'!D58</f>
        <v>-0.34184999999999999</v>
      </c>
      <c r="C58">
        <f>'Fig. 7'!E58</f>
        <v>-0.32840964946861601</v>
      </c>
      <c r="D58" t="str">
        <f>'Fig. 7'!H58</f>
        <v>Co</v>
      </c>
      <c r="E58">
        <f>'Fig. 7'!I58</f>
        <v>-1.8875</v>
      </c>
      <c r="F58">
        <f>'Fig. 7'!J58</f>
        <v>-1.8875</v>
      </c>
      <c r="G58">
        <f>'Fig. 7'!K58</f>
        <v>0</v>
      </c>
      <c r="H58" t="str">
        <f>'Fig. 7'!L58</f>
        <v>Pt-M@111</v>
      </c>
      <c r="I58" t="str">
        <f>'Fig. 7'!M58</f>
        <v>Cr</v>
      </c>
      <c r="J58">
        <f>'Fig. 7'!N58</f>
        <v>-2.4458299999999999</v>
      </c>
      <c r="K58">
        <f>'Fig. 7'!O58</f>
        <v>-2.3710437140331502</v>
      </c>
      <c r="L58">
        <f>'Fig. 7'!P58</f>
        <v>0</v>
      </c>
      <c r="M58" t="str">
        <f>'Fig. 7'!Q58</f>
        <v>Pt-M@111</v>
      </c>
      <c r="N58" t="str">
        <f>'Fig. 7'!R58</f>
        <v>Cr</v>
      </c>
      <c r="O58">
        <f>'Fig. 7'!S58</f>
        <v>-3.4125000000000001</v>
      </c>
      <c r="P58">
        <f>'Fig. 7'!T58</f>
        <v>-3.4584401570165699</v>
      </c>
      <c r="Q58">
        <f>'Fig. 7'!U58</f>
        <v>0</v>
      </c>
      <c r="R58" t="str">
        <f>'Fig. 7'!V58</f>
        <v>TMs</v>
      </c>
      <c r="S58" t="str">
        <f>'Fig. 7'!W58</f>
        <v>Cu(211)</v>
      </c>
      <c r="T58">
        <f>'Fig. 7'!X58</f>
        <v>-0.75</v>
      </c>
      <c r="U58">
        <f>'Fig. 7'!Y58</f>
        <v>-0.76953159999999998</v>
      </c>
      <c r="V58">
        <f>'Fig. 7'!Z58</f>
        <v>0</v>
      </c>
      <c r="W58" t="str">
        <f>'Fig. 7'!AA58</f>
        <v>Au Corner sites</v>
      </c>
      <c r="X58" t="str">
        <f>'Fig. 7'!AB58</f>
        <v>Au309</v>
      </c>
      <c r="Y58">
        <f>'Fig. 7'!AC58</f>
        <v>-0.39</v>
      </c>
      <c r="Z58">
        <f>'Fig. 7'!AD58</f>
        <v>-0.51059188461364002</v>
      </c>
      <c r="AA58">
        <f>'Fig. 7'!AE58</f>
        <v>0</v>
      </c>
      <c r="AB58" t="str">
        <f>'Fig. 7'!AF58</f>
        <v>Cu</v>
      </c>
      <c r="AC58" t="str">
        <f>'Fig. 7'!AG58</f>
        <v>111 T (FCC-hollow)</v>
      </c>
      <c r="AD58">
        <f>'Fig. 7'!AH58</f>
        <v>0.200909</v>
      </c>
      <c r="AE58">
        <f>'Fig. 7'!AI58</f>
        <v>-8.5473684210525494E-2</v>
      </c>
      <c r="AF58">
        <f>'Fig. 7'!AJ58</f>
        <v>0</v>
      </c>
      <c r="AG58">
        <f>'Fig. 7'!AK58</f>
        <v>0</v>
      </c>
      <c r="AH58" t="str">
        <f>'Fig. 7'!AL58</f>
        <v>211 SE</v>
      </c>
      <c r="AI58">
        <f>'Fig. 7'!AM58</f>
        <v>-1.5618179999999999</v>
      </c>
      <c r="AJ58">
        <f>'Fig. 7'!AN58</f>
        <v>-1.7031496668005</v>
      </c>
      <c r="AV58">
        <f>'Fig. 7'!AZ58</f>
        <v>0</v>
      </c>
      <c r="AW58">
        <f>'Fig. 7'!BA58</f>
        <v>0</v>
      </c>
      <c r="AX58" t="str">
        <f>'Fig. 7'!BB58</f>
        <v>Re</v>
      </c>
      <c r="AY58">
        <f>'Fig. 7'!BC58</f>
        <v>0.88743000000000005</v>
      </c>
      <c r="AZ58">
        <f>'Fig. 7'!BD58</f>
        <v>1.18366407862317</v>
      </c>
      <c r="CF58">
        <f>'Fig. 7'!CK58</f>
        <v>0</v>
      </c>
      <c r="CG58">
        <f>'Fig. 7'!CL58</f>
        <v>0</v>
      </c>
      <c r="CH58" t="str">
        <f>'Fig. 7'!CM58</f>
        <v>Ir(111)</v>
      </c>
      <c r="CI58">
        <f>'Fig. 7'!CN58</f>
        <v>-3.77285</v>
      </c>
      <c r="CJ58">
        <f>'Fig. 7'!CO58</f>
        <v>-3.651677394</v>
      </c>
      <c r="CK58">
        <f>'Fig. 7'!CP58</f>
        <v>0</v>
      </c>
      <c r="CL58">
        <f>'Fig. 7'!CQ58</f>
        <v>0</v>
      </c>
      <c r="CM58" t="str">
        <f>'Fig. 7'!CR58</f>
        <v>2AD@100</v>
      </c>
      <c r="CN58">
        <f>'Fig. 7'!CS58</f>
        <v>-2.9043478260869602</v>
      </c>
      <c r="CO58">
        <f>'Fig. 7'!CT58</f>
        <v>-2.7407704678362599</v>
      </c>
      <c r="CP58">
        <f>'Fig. 7'!CU58</f>
        <v>0</v>
      </c>
      <c r="CQ58">
        <f>'Fig. 7'!CV58</f>
        <v>0</v>
      </c>
      <c r="CR58" t="str">
        <f>'Fig. 7'!CW58</f>
        <v>2AD@100</v>
      </c>
      <c r="CS58">
        <f>'Fig. 7'!CX58</f>
        <v>-1.0869565217391299</v>
      </c>
      <c r="CT58">
        <f>'Fig. 7'!CY58</f>
        <v>-1.04735866081871</v>
      </c>
      <c r="CU58">
        <f>'Fig. 7'!CZ58</f>
        <v>0</v>
      </c>
      <c r="CV58">
        <f>'Fig. 7'!DA58</f>
        <v>0</v>
      </c>
      <c r="CW58" t="str">
        <f>'Fig. 7'!DB58</f>
        <v>553 SE</v>
      </c>
      <c r="CX58">
        <f>'Fig. 7'!DC58</f>
        <v>-2.5175438596491202</v>
      </c>
      <c r="CY58">
        <f>'Fig. 7'!DD58</f>
        <v>-2.7750124275774901</v>
      </c>
    </row>
    <row r="59" spans="1:103">
      <c r="A59" t="str">
        <f>'Fig. 7'!C59</f>
        <v>Re</v>
      </c>
      <c r="B59">
        <f>'Fig. 7'!D59</f>
        <v>-0.26476</v>
      </c>
      <c r="C59">
        <f>'Fig. 7'!E59</f>
        <v>-0.32840964946861601</v>
      </c>
      <c r="D59" t="str">
        <f>'Fig. 7'!H59</f>
        <v>Ni</v>
      </c>
      <c r="E59">
        <f>'Fig. 7'!I59</f>
        <v>-2.1166700000000001</v>
      </c>
      <c r="F59">
        <f>'Fig. 7'!J59</f>
        <v>-2.0451023275391802</v>
      </c>
      <c r="G59">
        <f>'Fig. 7'!K59</f>
        <v>0</v>
      </c>
      <c r="H59" t="str">
        <f>'Fig. 7'!L59</f>
        <v>Pt-M@111</v>
      </c>
      <c r="I59" t="str">
        <f>'Fig. 7'!M59</f>
        <v>Mn</v>
      </c>
      <c r="J59">
        <f>'Fig. 7'!N59</f>
        <v>-2.5708299999999999</v>
      </c>
      <c r="K59">
        <f>'Fig. 7'!O59</f>
        <v>-2.5410447789449999</v>
      </c>
      <c r="L59">
        <f>'Fig. 7'!P59</f>
        <v>0</v>
      </c>
      <c r="M59" t="str">
        <f>'Fig. 7'!Q59</f>
        <v>Pt-M@111</v>
      </c>
      <c r="N59" t="str">
        <f>'Fig. 7'!R59</f>
        <v>Mn</v>
      </c>
      <c r="O59">
        <f>'Fig. 7'!S59</f>
        <v>-3.4958330000000002</v>
      </c>
      <c r="P59">
        <f>'Fig. 7'!T59</f>
        <v>-3.5434406894724999</v>
      </c>
      <c r="Q59">
        <f>'Fig. 7'!U59</f>
        <v>0</v>
      </c>
      <c r="R59" t="str">
        <f>'Fig. 7'!V59</f>
        <v>TMs</v>
      </c>
      <c r="S59" t="str">
        <f>'Fig. 7'!W59</f>
        <v>Pd(211)</v>
      </c>
      <c r="T59">
        <f>'Fig. 7'!X59</f>
        <v>-1.67</v>
      </c>
      <c r="U59">
        <f>'Fig. 7'!Y59</f>
        <v>-1.498718</v>
      </c>
      <c r="V59">
        <f>'Fig. 7'!Z59</f>
        <v>0</v>
      </c>
      <c r="W59">
        <f>'Fig. 7'!AA59</f>
        <v>0</v>
      </c>
      <c r="X59" t="str">
        <f>'Fig. 7'!AB59</f>
        <v>NP (~2nm)</v>
      </c>
      <c r="Y59">
        <f>'Fig. 7'!AC59</f>
        <v>-0.63</v>
      </c>
      <c r="Z59">
        <f>'Fig. 7'!AD59</f>
        <v>-0.65759188461364004</v>
      </c>
      <c r="AA59">
        <f>'Fig. 7'!AE59</f>
        <v>0</v>
      </c>
      <c r="AB59">
        <f>'Fig. 7'!AF59</f>
        <v>0</v>
      </c>
      <c r="AC59" t="str">
        <f>'Fig. 7'!AG59</f>
        <v>100 T (hollow)</v>
      </c>
      <c r="AD59">
        <f>'Fig. 7'!AH59</f>
        <v>1.9091000000000101E-2</v>
      </c>
      <c r="AE59">
        <f>'Fig. 7'!AI59</f>
        <v>-0.131673684210526</v>
      </c>
      <c r="AF59">
        <f>'Fig. 7'!AJ59</f>
        <v>0</v>
      </c>
      <c r="AG59">
        <f>'Fig. 7'!AK59</f>
        <v>0</v>
      </c>
      <c r="AH59" t="str">
        <f>'Fig. 7'!AL59</f>
        <v>211 KSE (CN=6)</v>
      </c>
      <c r="AI59">
        <f>'Fig. 7'!AM59</f>
        <v>-1.7618180000000001</v>
      </c>
      <c r="AJ59">
        <f>'Fig. 7'!AN59</f>
        <v>-1.7589606668005</v>
      </c>
      <c r="AV59">
        <f>'Fig. 7'!AZ59</f>
        <v>0</v>
      </c>
      <c r="AW59">
        <f>'Fig. 7'!BA59</f>
        <v>0</v>
      </c>
      <c r="AX59" t="str">
        <f>'Fig. 7'!BB59</f>
        <v>Mn</v>
      </c>
      <c r="AY59">
        <f>'Fig. 7'!BC59</f>
        <v>1.01766</v>
      </c>
      <c r="AZ59">
        <f>'Fig. 7'!BD59</f>
        <v>1.00699228947811</v>
      </c>
      <c r="CF59">
        <f>'Fig. 7'!CK60</f>
        <v>0</v>
      </c>
      <c r="CG59">
        <f>'Fig. 7'!CL60</f>
        <v>0</v>
      </c>
      <c r="CH59" t="str">
        <f>'Fig. 7'!CM60</f>
        <v>W(111)</v>
      </c>
      <c r="CI59">
        <f>'Fig. 7'!CN60</f>
        <v>-4.9292899999999999</v>
      </c>
      <c r="CJ59">
        <f>'Fig. 7'!CO60</f>
        <v>-5.0899921920000004</v>
      </c>
      <c r="CK59">
        <f>'Fig. 7'!CP59</f>
        <v>0</v>
      </c>
      <c r="CL59">
        <f>'Fig. 7'!CQ59</f>
        <v>0</v>
      </c>
      <c r="CM59" t="str">
        <f>'Fig. 7'!CR59</f>
        <v>2AD@111</v>
      </c>
      <c r="CN59">
        <f>'Fig. 7'!CS59</f>
        <v>-3.0115942028985501</v>
      </c>
      <c r="CO59">
        <f>'Fig. 7'!CT59</f>
        <v>-2.8293484678362599</v>
      </c>
      <c r="CP59">
        <f>'Fig. 7'!CU59</f>
        <v>0</v>
      </c>
      <c r="CQ59">
        <f>'Fig. 7'!CV59</f>
        <v>0</v>
      </c>
      <c r="CR59" t="str">
        <f>'Fig. 7'!CW59</f>
        <v>2AD@111</v>
      </c>
      <c r="CS59">
        <f>'Fig. 7'!CX59</f>
        <v>-1.24927536231884</v>
      </c>
      <c r="CT59">
        <f>'Fig. 7'!CY59</f>
        <v>-1.13593666081871</v>
      </c>
      <c r="CU59">
        <f>'Fig. 7'!CZ59</f>
        <v>0</v>
      </c>
      <c r="CV59">
        <f>'Fig. 7'!DA59</f>
        <v>0</v>
      </c>
      <c r="CW59" t="str">
        <f>'Fig. 7'!DB59</f>
        <v>110 SE</v>
      </c>
      <c r="CX59">
        <f>'Fig. 7'!DC59</f>
        <v>-2.5614035087719298</v>
      </c>
      <c r="CY59">
        <f>'Fig. 7'!DD59</f>
        <v>-2.7307234275774901</v>
      </c>
    </row>
    <row r="60" spans="1:103">
      <c r="A60" t="str">
        <f>'Fig. 7'!C60</f>
        <v>Mn</v>
      </c>
      <c r="B60">
        <f>'Fig. 7'!D60</f>
        <v>-0.17665</v>
      </c>
      <c r="C60">
        <f>'Fig. 7'!E60</f>
        <v>-0.51685955789000804</v>
      </c>
      <c r="G60">
        <f>'Fig. 7'!K60</f>
        <v>0</v>
      </c>
      <c r="H60" t="str">
        <f>'Fig. 7'!L60</f>
        <v>Pt-M@111</v>
      </c>
      <c r="I60" t="str">
        <f>'Fig. 7'!M60</f>
        <v>Fe</v>
      </c>
      <c r="J60">
        <f>'Fig. 7'!N60</f>
        <v>-2.6541700000000001</v>
      </c>
      <c r="K60">
        <f>'Fig. 7'!O60</f>
        <v>-2.5899675843035399</v>
      </c>
      <c r="L60">
        <f>'Fig. 7'!P60</f>
        <v>0</v>
      </c>
      <c r="M60" t="str">
        <f>'Fig. 7'!Q60</f>
        <v>Pt-M@111</v>
      </c>
      <c r="N60" t="str">
        <f>'Fig. 7'!R60</f>
        <v>Fe</v>
      </c>
      <c r="O60">
        <f>'Fig. 7'!S60</f>
        <v>-3.5791667</v>
      </c>
      <c r="P60">
        <f>'Fig. 7'!T60</f>
        <v>-3.5679020921517699</v>
      </c>
      <c r="Q60">
        <f>'Fig. 7'!U60</f>
        <v>0</v>
      </c>
      <c r="R60" t="str">
        <f>'Fig. 7'!V60</f>
        <v>TMs</v>
      </c>
      <c r="S60" t="str">
        <f>'Fig. 7'!W60</f>
        <v>Pt(211)</v>
      </c>
      <c r="T60">
        <f>'Fig. 7'!X60</f>
        <v>-1.77</v>
      </c>
      <c r="U60">
        <f>'Fig. 7'!Y60</f>
        <v>-1.562514</v>
      </c>
      <c r="V60">
        <f>'Fig. 7'!Z60</f>
        <v>0</v>
      </c>
      <c r="W60">
        <f>'Fig. 7'!AA60</f>
        <v>0</v>
      </c>
      <c r="X60" t="str">
        <f>'Fig. 7'!AB60</f>
        <v xml:space="preserve">Au365 </v>
      </c>
      <c r="Y60">
        <f>'Fig. 7'!AC60</f>
        <v>-0.6</v>
      </c>
      <c r="Z60">
        <f>'Fig. 7'!AD60</f>
        <v>-0.85310188461364</v>
      </c>
      <c r="AA60">
        <f>'Fig. 7'!AE60</f>
        <v>0</v>
      </c>
      <c r="AB60">
        <f>'Fig. 7'!AF60</f>
        <v>0</v>
      </c>
      <c r="AC60" t="str">
        <f>'Fig. 7'!AG60</f>
        <v>211 SE</v>
      </c>
      <c r="AD60">
        <f>'Fig. 7'!AH60</f>
        <v>-6.2727000000000005E-2</v>
      </c>
      <c r="AE60">
        <f>'Fig. 7'!AI60</f>
        <v>-0.28847368421052599</v>
      </c>
      <c r="AF60">
        <f>'Fig. 7'!AJ60</f>
        <v>0</v>
      </c>
      <c r="AG60">
        <f>'Fig. 7'!AK60</f>
        <v>0</v>
      </c>
      <c r="AH60" t="str">
        <f>'Fig. 7'!AL60</f>
        <v>3AD@111</v>
      </c>
      <c r="AI60">
        <f>'Fig. 7'!AM60</f>
        <v>-1.68</v>
      </c>
      <c r="AJ60">
        <f>'Fig. 7'!AN60</f>
        <v>-1.8371496668005001</v>
      </c>
      <c r="AV60">
        <f>'Fig. 7'!AZ60</f>
        <v>0</v>
      </c>
      <c r="AW60">
        <f>'Fig. 7'!BA60</f>
        <v>0</v>
      </c>
      <c r="AX60" t="str">
        <f>'Fig. 7'!BB60</f>
        <v>Ru</v>
      </c>
      <c r="AY60">
        <f>'Fig. 7'!BC60</f>
        <v>0.69879999999999998</v>
      </c>
      <c r="AZ60">
        <f>'Fig. 7'!BD60</f>
        <v>1.08044211951224</v>
      </c>
      <c r="CF60" t="str">
        <f>'Fig. 7'!CK61</f>
        <v>J. Phys. Chem. B 108, 17886–17892 (2004)</v>
      </c>
      <c r="CG60" t="str">
        <f>'Fig. 7'!CL61</f>
        <v>TMs</v>
      </c>
      <c r="CH60" t="str">
        <f>'Fig. 7'!CM61</f>
        <v>Fe(111)</v>
      </c>
      <c r="CI60">
        <f>'Fig. 7'!CN61</f>
        <v>-3.3900399999999999</v>
      </c>
      <c r="CJ60">
        <f>'Fig. 7'!CO61</f>
        <v>-3.177119051</v>
      </c>
      <c r="CK60">
        <f>'Fig. 7'!CP60</f>
        <v>0</v>
      </c>
      <c r="CL60">
        <f>'Fig. 7'!CQ60</f>
        <v>0</v>
      </c>
      <c r="CM60" t="str">
        <f>'Fig. 7'!CR60</f>
        <v>2AD@211</v>
      </c>
      <c r="CN60">
        <f>'Fig. 7'!CS60</f>
        <v>-2.9594202898550699</v>
      </c>
      <c r="CO60">
        <f>'Fig. 7'!CT60</f>
        <v>-2.9955984678362602</v>
      </c>
      <c r="CP60">
        <f>'Fig. 7'!CU60</f>
        <v>0</v>
      </c>
      <c r="CQ60">
        <f>'Fig. 7'!CV60</f>
        <v>0</v>
      </c>
      <c r="CR60" t="str">
        <f>'Fig. 7'!CW60</f>
        <v>2AD@211</v>
      </c>
      <c r="CS60">
        <f>'Fig. 7'!CX60</f>
        <v>-1.1043478260869599</v>
      </c>
      <c r="CT60">
        <f>'Fig. 7'!CY60</f>
        <v>-1.30218666081871</v>
      </c>
      <c r="CU60">
        <f>'Fig. 7'!CZ60</f>
        <v>0</v>
      </c>
      <c r="CV60">
        <f>'Fig. 7'!DA60</f>
        <v>0</v>
      </c>
      <c r="CW60" t="str">
        <f>'Fig. 7'!DB60</f>
        <v>211 SE</v>
      </c>
      <c r="CX60">
        <f>'Fig. 7'!DC60</f>
        <v>-3.0409356725146202</v>
      </c>
      <c r="CY60">
        <f>'Fig. 7'!DD60</f>
        <v>-2.7750124275774901</v>
      </c>
    </row>
    <row r="61" spans="1:103">
      <c r="A61" t="str">
        <f>'Fig. 7'!C61</f>
        <v>Ru</v>
      </c>
      <c r="B61">
        <f>'Fig. 7'!D61</f>
        <v>-0.70528999999999997</v>
      </c>
      <c r="C61">
        <f>'Fig. 7'!E61</f>
        <v>-0.438513072520272</v>
      </c>
      <c r="G61">
        <f>'Fig. 7'!K61</f>
        <v>0</v>
      </c>
      <c r="H61" t="str">
        <f>'Fig. 7'!L61</f>
        <v>Pt-M@111</v>
      </c>
      <c r="I61" t="str">
        <f>'Fig. 7'!M61</f>
        <v>Co</v>
      </c>
      <c r="J61">
        <f>'Fig. 7'!N61</f>
        <v>-2.6958299999999999</v>
      </c>
      <c r="K61">
        <f>'Fig. 7'!O61</f>
        <v>-2.6958299999999999</v>
      </c>
      <c r="L61">
        <f>'Fig. 7'!P61</f>
        <v>0</v>
      </c>
      <c r="M61" t="str">
        <f>'Fig. 7'!Q61</f>
        <v>Pt-M@111</v>
      </c>
      <c r="N61" t="str">
        <f>'Fig. 7'!R61</f>
        <v>Co</v>
      </c>
      <c r="O61">
        <f>'Fig. 7'!S61</f>
        <v>-3.6208333000000001</v>
      </c>
      <c r="P61">
        <f>'Fig. 7'!T61</f>
        <v>-3.6208333000000001</v>
      </c>
      <c r="Q61">
        <f>'Fig. 7'!U61</f>
        <v>0</v>
      </c>
      <c r="R61" t="str">
        <f>'Fig. 7'!V61</f>
        <v>TMs</v>
      </c>
      <c r="S61" t="str">
        <f>'Fig. 7'!W61</f>
        <v>Rh(211)</v>
      </c>
      <c r="T61">
        <f>'Fig. 7'!X61</f>
        <v>-1.81</v>
      </c>
      <c r="U61">
        <f>'Fig. 7'!Y61</f>
        <v>-1.8958472</v>
      </c>
      <c r="V61">
        <f>'Fig. 7'!Z61</f>
        <v>0</v>
      </c>
      <c r="W61" t="str">
        <f>'Fig. 7'!AA61</f>
        <v>Au Facets</v>
      </c>
      <c r="X61" t="str">
        <f>'Fig. 7'!AB61</f>
        <v>111 T</v>
      </c>
      <c r="Y61">
        <f>'Fig. 7'!AC61</f>
        <v>0.12</v>
      </c>
      <c r="Z61">
        <f>'Fig. 7'!AD61</f>
        <v>-4.4601884613640203E-2</v>
      </c>
      <c r="AA61">
        <f>'Fig. 7'!AE61</f>
        <v>0</v>
      </c>
      <c r="AB61">
        <f>'Fig. 7'!AF61</f>
        <v>0</v>
      </c>
      <c r="AC61" t="str">
        <f>'Fig. 7'!AG61</f>
        <v>211 KSE (CN=6)</v>
      </c>
      <c r="AD61">
        <f>'Fig. 7'!AH61</f>
        <v>-0.20818200000000001</v>
      </c>
      <c r="AE61">
        <f>'Fig. 7'!AI61</f>
        <v>-0.40509368421052599</v>
      </c>
      <c r="AF61">
        <f>'Fig. 7'!AJ61</f>
        <v>0</v>
      </c>
      <c r="AG61" t="str">
        <f>'Fig. 7'!AK61</f>
        <v>Ir</v>
      </c>
      <c r="AH61" t="str">
        <f>'Fig. 7'!AL61</f>
        <v>111 T (FCC-hollow)</v>
      </c>
      <c r="AI61">
        <f>'Fig. 7'!AM61</f>
        <v>-1.7981819999999999</v>
      </c>
      <c r="AJ61">
        <f>'Fig. 7'!AN61</f>
        <v>-2.1846360304368702</v>
      </c>
      <c r="AV61">
        <f>'Fig. 7'!AZ61</f>
        <v>0</v>
      </c>
      <c r="AW61">
        <f>'Fig. 7'!BA61</f>
        <v>0</v>
      </c>
      <c r="AX61" t="str">
        <f>'Fig. 7'!BB61</f>
        <v>Os</v>
      </c>
      <c r="AY61">
        <f>'Fig. 7'!BC61</f>
        <v>0.76168000000000002</v>
      </c>
      <c r="AZ61">
        <f>'Fig. 7'!BD61</f>
        <v>1.08044211951224</v>
      </c>
      <c r="CF61">
        <f>'Fig. 7'!CK62</f>
        <v>0</v>
      </c>
      <c r="CG61">
        <f>'Fig. 7'!CL62</f>
        <v>0</v>
      </c>
      <c r="CH61" t="str">
        <f>'Fig. 7'!CM62</f>
        <v>Co(111)</v>
      </c>
      <c r="CI61">
        <f>'Fig. 7'!CN62</f>
        <v>-2.67334</v>
      </c>
      <c r="CJ61">
        <f>'Fig. 7'!CO62</f>
        <v>-2.63601997</v>
      </c>
      <c r="CK61">
        <f>'Fig. 7'!CP61</f>
        <v>0</v>
      </c>
      <c r="CL61" t="str">
        <f>'Fig. 7'!CQ61</f>
        <v>Rh</v>
      </c>
      <c r="CM61" t="str">
        <f>'Fig. 7'!CR61</f>
        <v>111 T</v>
      </c>
      <c r="CN61">
        <f>'Fig. 7'!CS61</f>
        <v>-3.0431034482758599</v>
      </c>
      <c r="CO61">
        <f>'Fig. 7'!CT61</f>
        <v>-3.5528720767003001</v>
      </c>
      <c r="CP61" t="str">
        <f>'Fig. 7'!CU61</f>
        <v>Surf. Sci. 681, 122–129 (2019)</v>
      </c>
      <c r="CQ61" t="str">
        <f>'Fig. 7'!CV61</f>
        <v>TMs</v>
      </c>
      <c r="CR61" t="str">
        <f>'Fig. 7'!CW61</f>
        <v>Cr(111)</v>
      </c>
      <c r="CS61">
        <f>'Fig. 7'!CX61</f>
        <v>-2.7854000000000001</v>
      </c>
      <c r="CT61">
        <f>'Fig. 7'!CY61</f>
        <v>-2.53393618</v>
      </c>
      <c r="CU61">
        <f>'Fig. 7'!CZ61</f>
        <v>0</v>
      </c>
      <c r="CV61">
        <f>'Fig. 7'!DA61</f>
        <v>0</v>
      </c>
      <c r="CW61" t="str">
        <f>'Fig. 7'!DB61</f>
        <v>4AD@100</v>
      </c>
      <c r="CX61">
        <f>'Fig. 7'!DC61</f>
        <v>-2.75652173913043</v>
      </c>
      <c r="CY61">
        <f>'Fig. 7'!DD61</f>
        <v>-2.9190514275774899</v>
      </c>
    </row>
    <row r="62" spans="1:103">
      <c r="A62" t="str">
        <f>'Fig. 7'!C62</f>
        <v>Os</v>
      </c>
      <c r="B62">
        <f>'Fig. 7'!D62</f>
        <v>-0.70528999999999997</v>
      </c>
      <c r="C62">
        <f>'Fig. 7'!E62</f>
        <v>-0.438513072520272</v>
      </c>
      <c r="G62">
        <f>'Fig. 7'!K62</f>
        <v>0</v>
      </c>
      <c r="H62" t="str">
        <f>'Fig. 7'!L62</f>
        <v>Pt-M@111</v>
      </c>
      <c r="I62" t="str">
        <f>'Fig. 7'!M62</f>
        <v>Ni</v>
      </c>
      <c r="J62">
        <f>'Fig. 7'!N62</f>
        <v>-2.7583299999999999</v>
      </c>
      <c r="K62">
        <f>'Fig. 7'!O62</f>
        <v>-2.8008982183594502</v>
      </c>
      <c r="L62">
        <f>'Fig. 7'!P62</f>
        <v>0</v>
      </c>
      <c r="M62" t="str">
        <f>'Fig. 7'!Q62</f>
        <v>Pt-M@111</v>
      </c>
      <c r="N62" t="str">
        <f>'Fig. 7'!R62</f>
        <v>Ni</v>
      </c>
      <c r="O62">
        <f>'Fig. 7'!S62</f>
        <v>-3.6625000000000001</v>
      </c>
      <c r="P62">
        <f>'Fig. 7'!T62</f>
        <v>-3.6733674091797299</v>
      </c>
      <c r="Q62">
        <f>'Fig. 7'!U62</f>
        <v>0</v>
      </c>
      <c r="R62" t="str">
        <f>'Fig. 7'!V62</f>
        <v>TMs</v>
      </c>
      <c r="S62" t="str">
        <f>'Fig. 7'!W62</f>
        <v>Ir(211)</v>
      </c>
      <c r="T62">
        <f>'Fig. 7'!X62</f>
        <v>-2.19</v>
      </c>
      <c r="U62">
        <f>'Fig. 7'!Y62</f>
        <v>-1.8441727999999999</v>
      </c>
      <c r="V62">
        <f>'Fig. 7'!Z62</f>
        <v>0</v>
      </c>
      <c r="W62">
        <f>'Fig. 7'!AA62</f>
        <v>0</v>
      </c>
      <c r="X62" t="str">
        <f>'Fig. 7'!AB62</f>
        <v>100 T</v>
      </c>
      <c r="Y62">
        <f>'Fig. 7'!AC62</f>
        <v>-0.12</v>
      </c>
      <c r="Z62">
        <f>'Fig. 7'!AD62</f>
        <v>-0.16661188461363999</v>
      </c>
      <c r="AA62">
        <f>'Fig. 7'!AE62</f>
        <v>0</v>
      </c>
      <c r="AB62">
        <f>'Fig. 7'!AF62</f>
        <v>0</v>
      </c>
      <c r="AC62" t="str">
        <f>'Fig. 7'!AG62</f>
        <v>3AD@111</v>
      </c>
      <c r="AD62">
        <f>'Fig. 7'!AH62</f>
        <v>-0.24454500000000001</v>
      </c>
      <c r="AE62">
        <f>'Fig. 7'!AI62</f>
        <v>-0.56847368421052602</v>
      </c>
      <c r="AF62">
        <f>'Fig. 7'!AJ62</f>
        <v>0</v>
      </c>
      <c r="AG62">
        <f>'Fig. 7'!AK62</f>
        <v>0</v>
      </c>
      <c r="AH62" t="str">
        <f>'Fig. 7'!AL62</f>
        <v>100 T (hollow)</v>
      </c>
      <c r="AI62">
        <f>'Fig. 7'!AM62</f>
        <v>-2.1072700000000002</v>
      </c>
      <c r="AJ62">
        <f>'Fig. 7'!AN62</f>
        <v>-2.2067460304368698</v>
      </c>
      <c r="AV62">
        <f>'Fig. 7'!AZ62</f>
        <v>0</v>
      </c>
      <c r="AW62">
        <f>'Fig. 7'!BA62</f>
        <v>0</v>
      </c>
      <c r="AX62" t="str">
        <f>'Fig. 7'!BB62</f>
        <v>Fe</v>
      </c>
      <c r="AY62">
        <f>'Fig. 7'!BC62</f>
        <v>1.0850299999999999</v>
      </c>
      <c r="AZ62">
        <f>'Fig. 7'!BD62</f>
        <v>0.91526202943085</v>
      </c>
      <c r="CF62">
        <f>'Fig. 7'!CK63</f>
        <v>0</v>
      </c>
      <c r="CG62">
        <f>'Fig. 7'!CL63</f>
        <v>0</v>
      </c>
      <c r="CH62" t="str">
        <f>'Fig. 7'!CM63</f>
        <v>Ni(111)</v>
      </c>
      <c r="CI62">
        <f>'Fig. 7'!CN63</f>
        <v>-2.1324900000000002</v>
      </c>
      <c r="CJ62">
        <f>'Fig. 7'!CO63</f>
        <v>-2.0176502730000001</v>
      </c>
      <c r="CK62">
        <f>'Fig. 7'!CP62</f>
        <v>0</v>
      </c>
      <c r="CL62">
        <f>'Fig. 7'!CQ62</f>
        <v>0</v>
      </c>
      <c r="CM62" t="str">
        <f>'Fig. 7'!CR62</f>
        <v>100 T</v>
      </c>
      <c r="CN62">
        <f>'Fig. 7'!CS62</f>
        <v>-3.4883040935672498</v>
      </c>
      <c r="CO62">
        <f>'Fig. 7'!CT62</f>
        <v>-3.6636610767003002</v>
      </c>
      <c r="CP62">
        <f>'Fig. 7'!CU62</f>
        <v>0</v>
      </c>
      <c r="CQ62">
        <f>'Fig. 7'!CV62</f>
        <v>0</v>
      </c>
      <c r="CR62" t="str">
        <f>'Fig. 7'!CW62</f>
        <v>Mn(111)</v>
      </c>
      <c r="CS62">
        <f>'Fig. 7'!CX62</f>
        <v>-2.3658600000000001</v>
      </c>
      <c r="CT62">
        <f>'Fig. 7'!CY62</f>
        <v>-2.2063732300000001</v>
      </c>
      <c r="CU62">
        <f>'Fig. 7'!CZ62</f>
        <v>0</v>
      </c>
      <c r="CV62">
        <f>'Fig. 7'!DA62</f>
        <v>0</v>
      </c>
      <c r="CW62" t="str">
        <f>'Fig. 7'!DB62</f>
        <v>211 KSE (CN=6)</v>
      </c>
      <c r="CX62">
        <f>'Fig. 7'!DC62</f>
        <v>-2.8173913043478298</v>
      </c>
      <c r="CY62">
        <f>'Fig. 7'!DD62</f>
        <v>-2.8858014275774901</v>
      </c>
    </row>
    <row r="63" spans="1:103">
      <c r="A63" t="str">
        <f>'Fig. 7'!C63</f>
        <v>Fe</v>
      </c>
      <c r="B63">
        <f>'Fig. 7'!D63</f>
        <v>-0.61717999999999895</v>
      </c>
      <c r="C63">
        <f>'Fig. 7'!E63</f>
        <v>-0.61470516860708901</v>
      </c>
      <c r="Q63" t="str">
        <f>'Fig. 7'!U63</f>
        <v>J. Phys. Chem. C 122, 4274–4280 (2018)</v>
      </c>
      <c r="R63" t="str">
        <f>'Fig. 7'!V63</f>
        <v>Au Edge sites</v>
      </c>
      <c r="S63" t="str">
        <f>'Fig. 7'!W63</f>
        <v>s-NW 100 E</v>
      </c>
      <c r="T63">
        <f>'Fig. 7'!X63</f>
        <v>-0.67</v>
      </c>
      <c r="U63">
        <f>'Fig. 7'!Y63</f>
        <v>-0.55271390313131197</v>
      </c>
      <c r="V63">
        <f>'Fig. 7'!Z63</f>
        <v>0</v>
      </c>
      <c r="W63">
        <f>'Fig. 7'!AA63</f>
        <v>0</v>
      </c>
      <c r="X63" t="str">
        <f>'Fig. 7'!AB63</f>
        <v>110 SE</v>
      </c>
      <c r="Y63">
        <f>'Fig. 7'!AC63</f>
        <v>-0.27</v>
      </c>
      <c r="Z63">
        <f>'Fig. 7'!AD63</f>
        <v>-0.29009188461363999</v>
      </c>
      <c r="AA63">
        <f>'Fig. 7'!AE63</f>
        <v>0</v>
      </c>
      <c r="AB63" t="str">
        <f>'Fig. 7'!AF63</f>
        <v>Co</v>
      </c>
      <c r="AC63" t="str">
        <f>'Fig. 7'!AG63</f>
        <v>111 T (FCC-hollow)</v>
      </c>
      <c r="AD63">
        <f>'Fig. 7'!AH63</f>
        <v>-0.59909091000000003</v>
      </c>
      <c r="AE63">
        <f>'Fig. 7'!AI63</f>
        <v>-0.70344680851064001</v>
      </c>
      <c r="AF63">
        <f>'Fig. 7'!AJ63</f>
        <v>0</v>
      </c>
      <c r="AG63">
        <f>'Fig. 7'!AK63</f>
        <v>0</v>
      </c>
      <c r="AH63" t="str">
        <f>'Fig. 7'!AL63</f>
        <v>211 SE</v>
      </c>
      <c r="AI63">
        <f>'Fig. 7'!AM63</f>
        <v>-2.1345499999999999</v>
      </c>
      <c r="AJ63">
        <f>'Fig. 7'!AN63</f>
        <v>-2.2817860304368698</v>
      </c>
      <c r="AV63">
        <f>'Fig. 7'!AZ63</f>
        <v>0</v>
      </c>
      <c r="AW63">
        <f>'Fig. 7'!BA63</f>
        <v>0</v>
      </c>
      <c r="AX63" t="str">
        <f>'Fig. 7'!BB63</f>
        <v>Ir</v>
      </c>
      <c r="AY63">
        <f>'Fig. 7'!BC63</f>
        <v>0.68084</v>
      </c>
      <c r="AZ63">
        <f>'Fig. 7'!BD63</f>
        <v>0.86747910845300003</v>
      </c>
      <c r="CF63">
        <f>'Fig. 7'!CK64</f>
        <v>0</v>
      </c>
      <c r="CG63">
        <f>'Fig. 7'!CL64</f>
        <v>0</v>
      </c>
      <c r="CH63" t="str">
        <f>'Fig. 7'!CM64</f>
        <v>Cu(111)</v>
      </c>
      <c r="CI63">
        <f>'Fig. 7'!CN64</f>
        <v>-1.26206</v>
      </c>
      <c r="CJ63">
        <f>'Fig. 7'!CO64</f>
        <v>-1.26206</v>
      </c>
      <c r="CK63">
        <f>'Fig. 7'!CP63</f>
        <v>0</v>
      </c>
      <c r="CL63">
        <f>'Fig. 7'!CQ63</f>
        <v>0</v>
      </c>
      <c r="CM63" t="str">
        <f>'Fig. 7'!CR63</f>
        <v>211 KSE (CN=8)</v>
      </c>
      <c r="CN63">
        <f>'Fig. 7'!CS63</f>
        <v>-3.3391812865497101</v>
      </c>
      <c r="CO63">
        <f>'Fig. 7'!CT63</f>
        <v>-3.6969110767002999</v>
      </c>
      <c r="CP63">
        <f>'Fig. 7'!CU63</f>
        <v>0</v>
      </c>
      <c r="CQ63">
        <f>'Fig. 7'!CV63</f>
        <v>0</v>
      </c>
      <c r="CR63" t="str">
        <f>'Fig. 7'!CW63</f>
        <v>Fe(111)</v>
      </c>
      <c r="CS63">
        <f>'Fig. 7'!CX63</f>
        <v>-2.22281</v>
      </c>
      <c r="CT63">
        <f>'Fig. 7'!CY63</f>
        <v>-2.09550049</v>
      </c>
      <c r="CU63">
        <f>'Fig. 7'!CZ63</f>
        <v>0</v>
      </c>
      <c r="CV63">
        <f>'Fig. 7'!DA63</f>
        <v>0</v>
      </c>
      <c r="CW63" t="str">
        <f>'Fig. 7'!DB63</f>
        <v>3AD@111</v>
      </c>
      <c r="CX63">
        <f>'Fig. 7'!DC63</f>
        <v>-2.88405797101449</v>
      </c>
      <c r="CY63">
        <f>'Fig. 7'!DD63</f>
        <v>-3.0410124275774901</v>
      </c>
    </row>
    <row r="64" spans="1:103">
      <c r="A64" t="str">
        <f>'Fig. 7'!C64</f>
        <v>Ir</v>
      </c>
      <c r="B64">
        <f>'Fig. 7'!D64</f>
        <v>-0.84845999999999999</v>
      </c>
      <c r="C64">
        <f>'Fig. 7'!E64</f>
        <v>-0.665673617650128</v>
      </c>
      <c r="Q64">
        <f>'Fig. 7'!U64</f>
        <v>0</v>
      </c>
      <c r="R64" t="str">
        <f>'Fig. 7'!V64</f>
        <v>Au Edge sites</v>
      </c>
      <c r="S64" t="str">
        <f>'Fig. 7'!W64</f>
        <v>p-NW 100 E</v>
      </c>
      <c r="T64">
        <f>'Fig. 7'!X64</f>
        <v>-0.48</v>
      </c>
      <c r="U64">
        <f>'Fig. 7'!Y64</f>
        <v>-0.47351390313131198</v>
      </c>
      <c r="V64">
        <f>'Fig. 7'!Z64</f>
        <v>0</v>
      </c>
      <c r="W64">
        <f>'Fig. 7'!AA64</f>
        <v>0</v>
      </c>
      <c r="X64" t="str">
        <f>'Fig. 7'!AB64</f>
        <v>211 SE</v>
      </c>
      <c r="Y64">
        <f>'Fig. 7'!AC64</f>
        <v>-0.26</v>
      </c>
      <c r="Z64">
        <f>'Fig. 7'!AD64</f>
        <v>-0.33860188461363999</v>
      </c>
      <c r="AA64">
        <f>'Fig. 7'!AE64</f>
        <v>0</v>
      </c>
      <c r="AB64">
        <f>'Fig. 7'!AF64</f>
        <v>0</v>
      </c>
      <c r="AC64" t="str">
        <f>'Fig. 7'!AG64</f>
        <v>100 T (hollow)</v>
      </c>
      <c r="AD64">
        <f>'Fig. 7'!AH64</f>
        <v>-1.299091</v>
      </c>
      <c r="AE64">
        <f>'Fig. 7'!AI64</f>
        <v>-0.74964680851064003</v>
      </c>
      <c r="AF64">
        <f>'Fig. 7'!AJ64</f>
        <v>0</v>
      </c>
      <c r="AG64">
        <f>'Fig. 7'!AK64</f>
        <v>0</v>
      </c>
      <c r="AH64" t="str">
        <f>'Fig. 7'!AL64</f>
        <v>211 KSE (CN=6)</v>
      </c>
      <c r="AI64">
        <f>'Fig. 7'!AM64</f>
        <v>-2.0981800000000002</v>
      </c>
      <c r="AJ64">
        <f>'Fig. 7'!AN64</f>
        <v>-2.3375970304368701</v>
      </c>
      <c r="AV64">
        <f>'Fig. 7'!AZ64</f>
        <v>0</v>
      </c>
      <c r="AW64">
        <f>'Fig. 7'!BA64</f>
        <v>0</v>
      </c>
      <c r="AX64" t="str">
        <f>'Fig. 7'!BB64</f>
        <v>Co</v>
      </c>
      <c r="AY64">
        <f>'Fig. 7'!BC64</f>
        <v>0.71677000000000002</v>
      </c>
      <c r="AZ64">
        <f>'Fig. 7'!BD64</f>
        <v>0.71676999999999502</v>
      </c>
      <c r="CF64">
        <f>'Fig. 7'!CK65</f>
        <v>0</v>
      </c>
      <c r="CG64">
        <f>'Fig. 7'!CL65</f>
        <v>0</v>
      </c>
      <c r="CH64" t="str">
        <f>'Fig. 7'!CM65</f>
        <v>W(111)</v>
      </c>
      <c r="CI64">
        <f>'Fig. 7'!CN65</f>
        <v>-4.5342200000000004</v>
      </c>
      <c r="CJ64">
        <f>'Fig. 7'!CO65</f>
        <v>-4.4923389990000002</v>
      </c>
      <c r="CK64">
        <f>'Fig. 7'!CP64</f>
        <v>0</v>
      </c>
      <c r="CL64">
        <f>'Fig. 7'!CQ64</f>
        <v>0</v>
      </c>
      <c r="CM64" t="str">
        <f>'Fig. 7'!CR64</f>
        <v>553 SE</v>
      </c>
      <c r="CN64">
        <f>'Fig. 7'!CS64</f>
        <v>-3.4444444444444402</v>
      </c>
      <c r="CO64">
        <f>'Fig. 7'!CT64</f>
        <v>-3.8188720767003002</v>
      </c>
      <c r="CP64">
        <f>'Fig. 7'!CU64</f>
        <v>0</v>
      </c>
      <c r="CQ64">
        <f>'Fig. 7'!CV64</f>
        <v>0</v>
      </c>
      <c r="CR64" t="str">
        <f>'Fig. 7'!CW64</f>
        <v>Co(111)</v>
      </c>
      <c r="CS64">
        <f>'Fig. 7'!CX64</f>
        <v>-1.61887</v>
      </c>
      <c r="CT64">
        <f>'Fig. 7'!CY64</f>
        <v>-1.8277903</v>
      </c>
      <c r="CU64">
        <f>'Fig. 7'!CZ64</f>
        <v>0</v>
      </c>
      <c r="CV64">
        <f>'Fig. 7'!DA64</f>
        <v>0</v>
      </c>
      <c r="CW64" t="str">
        <f>'Fig. 7'!DB64</f>
        <v>2AD@100</v>
      </c>
      <c r="CX64">
        <f>'Fig. 7'!DC64</f>
        <v>-3.1304347826086998</v>
      </c>
      <c r="CY64">
        <f>'Fig. 7'!DD64</f>
        <v>-3.0299734275774899</v>
      </c>
    </row>
    <row r="65" spans="1:103">
      <c r="A65" t="str">
        <f>'Fig. 7'!C65</f>
        <v>Co</v>
      </c>
      <c r="B65">
        <f>'Fig. 7'!D65</f>
        <v>-0.82643</v>
      </c>
      <c r="C65">
        <f>'Fig. 7'!E65</f>
        <v>-0.82643</v>
      </c>
      <c r="Q65">
        <f>'Fig. 7'!U65</f>
        <v>0</v>
      </c>
      <c r="R65" t="str">
        <f>'Fig. 7'!V65</f>
        <v>Au Edge sites</v>
      </c>
      <c r="S65" t="str">
        <f>'Fig. 7'!W65</f>
        <v>h-NW 111 E</v>
      </c>
      <c r="T65">
        <f>'Fig. 7'!X65</f>
        <v>-0.41</v>
      </c>
      <c r="U65">
        <f>'Fig. 7'!Y65</f>
        <v>-0.37271390313131197</v>
      </c>
      <c r="V65" t="str">
        <f>'Fig. 7'!Z65</f>
        <v>J. Phys. Chem. C 120, 28125–28130 (2016)</v>
      </c>
      <c r="W65" t="str">
        <f>'Fig. 7'!AA65</f>
        <v>Cu</v>
      </c>
      <c r="X65" t="str">
        <f>'Fig. 7'!AB65</f>
        <v xml:space="preserve">100 T </v>
      </c>
      <c r="Y65">
        <f>'Fig. 7'!AC65</f>
        <v>-0.39096999999999998</v>
      </c>
      <c r="Z65">
        <f>'Fig. 7'!AD65</f>
        <v>-0.49747731578947002</v>
      </c>
      <c r="AA65">
        <f>'Fig. 7'!AE65</f>
        <v>0</v>
      </c>
      <c r="AB65">
        <f>'Fig. 7'!AF65</f>
        <v>0</v>
      </c>
      <c r="AC65" t="str">
        <f>'Fig. 7'!AG65</f>
        <v>211 SE</v>
      </c>
      <c r="AD65">
        <f>'Fig. 7'!AH65</f>
        <v>-1.035455</v>
      </c>
      <c r="AE65">
        <f>'Fig. 7'!AI65</f>
        <v>-0.90644680851063997</v>
      </c>
      <c r="AF65">
        <f>'Fig. 7'!AJ65</f>
        <v>0</v>
      </c>
      <c r="AG65">
        <f>'Fig. 7'!AK65</f>
        <v>0</v>
      </c>
      <c r="AH65" t="str">
        <f>'Fig. 7'!AL65</f>
        <v>3AD@111</v>
      </c>
      <c r="AI65">
        <f>'Fig. 7'!AM65</f>
        <v>-1.825455</v>
      </c>
      <c r="AJ65">
        <f>'Fig. 7'!AN65</f>
        <v>-2.4157860304368701</v>
      </c>
      <c r="AV65">
        <f>'Fig. 7'!AZ65</f>
        <v>0</v>
      </c>
      <c r="AW65">
        <f>'Fig. 7'!BA65</f>
        <v>0</v>
      </c>
      <c r="AX65" t="str">
        <f>'Fig. 7'!BB65</f>
        <v>Rh</v>
      </c>
      <c r="AY65">
        <f>'Fig. 7'!BC65</f>
        <v>0.77964</v>
      </c>
      <c r="AZ65">
        <f>'Fig. 7'!BD65</f>
        <v>0.90074584636983501</v>
      </c>
      <c r="CF65">
        <f>'Fig. 7'!CK66</f>
        <v>0</v>
      </c>
      <c r="CG65">
        <f>'Fig. 7'!CL66</f>
        <v>0</v>
      </c>
      <c r="CH65" t="str">
        <f>'Fig. 7'!CM66</f>
        <v>Mo(111)</v>
      </c>
      <c r="CI65">
        <f>'Fig. 7'!CN66</f>
        <v>-4.0984299999999996</v>
      </c>
      <c r="CJ65">
        <f>'Fig. 7'!CO66</f>
        <v>-3.4397969910000001</v>
      </c>
      <c r="CK65">
        <f>'Fig. 7'!CP65</f>
        <v>0</v>
      </c>
      <c r="CL65">
        <f>'Fig. 7'!CQ65</f>
        <v>0</v>
      </c>
      <c r="CM65" t="str">
        <f>'Fig. 7'!CR65</f>
        <v>110 SE</v>
      </c>
      <c r="CN65">
        <f>'Fig. 7'!CS65</f>
        <v>-3.5029239766081899</v>
      </c>
      <c r="CO65">
        <f>'Fig. 7'!CT65</f>
        <v>-3.7745830767003001</v>
      </c>
      <c r="CP65">
        <f>'Fig. 7'!CU65</f>
        <v>0</v>
      </c>
      <c r="CQ65">
        <f>'Fig. 7'!CV65</f>
        <v>0</v>
      </c>
      <c r="CR65" t="str">
        <f>'Fig. 7'!CW65</f>
        <v>Ni(111)</v>
      </c>
      <c r="CS65">
        <f>'Fig. 7'!CX65</f>
        <v>-1.4758199999999999</v>
      </c>
      <c r="CT65">
        <f>'Fig. 7'!CY65</f>
        <v>-1.5218502700000001</v>
      </c>
      <c r="CU65">
        <f>'Fig. 7'!CZ65</f>
        <v>0</v>
      </c>
      <c r="CV65">
        <f>'Fig. 7'!DA65</f>
        <v>0</v>
      </c>
      <c r="CW65" t="str">
        <f>'Fig. 7'!DB65</f>
        <v>2AD@111</v>
      </c>
      <c r="CX65">
        <f>'Fig. 7'!DC65</f>
        <v>-3.2231884057970999</v>
      </c>
      <c r="CY65">
        <f>'Fig. 7'!DD65</f>
        <v>-3.1185514275774899</v>
      </c>
    </row>
    <row r="66" spans="1:103">
      <c r="A66" t="str">
        <f>'Fig. 7'!C66</f>
        <v>Rh</v>
      </c>
      <c r="B66">
        <f>'Fig. 7'!D66</f>
        <v>-0.68325999999999998</v>
      </c>
      <c r="C66">
        <f>'Fig. 7'!E66</f>
        <v>-0.63018909720550498</v>
      </c>
      <c r="Q66">
        <f>'Fig. 7'!U66</f>
        <v>0</v>
      </c>
      <c r="R66" t="str">
        <f>'Fig. 7'!V66</f>
        <v>Au Edge sites</v>
      </c>
      <c r="S66" t="str">
        <f>'Fig. 7'!W66</f>
        <v>h-NW 100 E</v>
      </c>
      <c r="T66">
        <f>'Fig. 7'!X66</f>
        <v>-0.42</v>
      </c>
      <c r="U66">
        <f>'Fig. 7'!Y66</f>
        <v>-0.35351390313131198</v>
      </c>
      <c r="V66">
        <f>'Fig. 7'!Z66</f>
        <v>0</v>
      </c>
      <c r="W66">
        <f>'Fig. 7'!AA66</f>
        <v>0</v>
      </c>
      <c r="X66" t="str">
        <f>'Fig. 7'!AB66</f>
        <v>110 SE</v>
      </c>
      <c r="Y66">
        <f>'Fig. 7'!AC66</f>
        <v>-0.55225999999999997</v>
      </c>
      <c r="Z66">
        <f>'Fig. 7'!AD66</f>
        <v>-0.62007531578946995</v>
      </c>
      <c r="AA66">
        <f>'Fig. 7'!AE66</f>
        <v>0</v>
      </c>
      <c r="AB66">
        <f>'Fig. 7'!AF66</f>
        <v>0</v>
      </c>
      <c r="AC66" t="str">
        <f>'Fig. 7'!AG66</f>
        <v>211 KSE (CN=6)</v>
      </c>
      <c r="AD66">
        <f>'Fig. 7'!AH66</f>
        <v>-0.94454499999999997</v>
      </c>
      <c r="AE66">
        <f>'Fig. 7'!AI66</f>
        <v>-1.02306680851064</v>
      </c>
      <c r="AF66" t="str">
        <f>'Fig. 7'!AJ66</f>
        <v>ACS Catal.
5, 965–971 (2015)</v>
      </c>
      <c r="AG66" t="str">
        <f>'Fig. 7'!AK66</f>
        <v>TMs</v>
      </c>
      <c r="AH66" t="str">
        <f>'Fig. 7'!AL66</f>
        <v>Pt(211)</v>
      </c>
      <c r="AI66">
        <f>'Fig. 7'!AM66</f>
        <v>-1.4310700000000001</v>
      </c>
      <c r="AJ66">
        <f>'Fig. 7'!AN66</f>
        <v>-1.5063575</v>
      </c>
      <c r="AV66">
        <f>'Fig. 7'!AZ66</f>
        <v>0</v>
      </c>
      <c r="AW66">
        <f>'Fig. 7'!BA66</f>
        <v>0</v>
      </c>
      <c r="AX66" t="str">
        <f>'Fig. 7'!BB66</f>
        <v>Pt</v>
      </c>
      <c r="AY66">
        <f>'Fig. 7'!BC66</f>
        <v>0.74819999999999998</v>
      </c>
      <c r="AZ66">
        <f>'Fig. 7'!BD66</f>
        <v>0.69923398242105494</v>
      </c>
      <c r="CF66">
        <f>'Fig. 7'!CK67</f>
        <v>0</v>
      </c>
      <c r="CG66">
        <f>'Fig. 7'!CL67</f>
        <v>0</v>
      </c>
      <c r="CH66" t="str">
        <f>'Fig. 7'!CM67</f>
        <v>Ag(111)</v>
      </c>
      <c r="CI66">
        <f>'Fig. 7'!CN67</f>
        <v>-0.36496000000000001</v>
      </c>
      <c r="CJ66">
        <f>'Fig. 7'!CO67</f>
        <v>0.29962044999999998</v>
      </c>
      <c r="CK66">
        <f>'Fig. 7'!CP66</f>
        <v>0</v>
      </c>
      <c r="CL66">
        <f>'Fig. 7'!CQ66</f>
        <v>0</v>
      </c>
      <c r="CM66" t="str">
        <f>'Fig. 7'!CR66</f>
        <v>211 SE</v>
      </c>
      <c r="CN66">
        <f>'Fig. 7'!CS66</f>
        <v>-4.0146198830409396</v>
      </c>
      <c r="CO66">
        <f>'Fig. 7'!CT66</f>
        <v>-3.8188720767003002</v>
      </c>
      <c r="CP66">
        <f>'Fig. 7'!CU66</f>
        <v>0</v>
      </c>
      <c r="CQ66">
        <f>'Fig. 7'!CV66</f>
        <v>0</v>
      </c>
      <c r="CR66" t="str">
        <f>'Fig. 7'!CW66</f>
        <v>Cu(111)</v>
      </c>
      <c r="CS66">
        <f>'Fig. 7'!CX66</f>
        <v>-1.14802</v>
      </c>
      <c r="CT66">
        <f>'Fig. 7'!CY66</f>
        <v>-1.14802</v>
      </c>
      <c r="CU66">
        <f>'Fig. 7'!CZ66</f>
        <v>0</v>
      </c>
      <c r="CV66">
        <f>'Fig. 7'!DA66</f>
        <v>0</v>
      </c>
      <c r="CW66" t="str">
        <f>'Fig. 7'!DB66</f>
        <v>2AD@211</v>
      </c>
      <c r="CX66">
        <f>'Fig. 7'!DC66</f>
        <v>-3.4202898550724599</v>
      </c>
      <c r="CY66">
        <f>'Fig. 7'!DD66</f>
        <v>-3.2848014275774902</v>
      </c>
    </row>
    <row r="67" spans="1:103">
      <c r="A67" t="str">
        <f>'Fig. 7'!C67</f>
        <v>Pt</v>
      </c>
      <c r="B67">
        <f>'Fig. 7'!D67</f>
        <v>-1.0577099999999999</v>
      </c>
      <c r="C67">
        <f>'Fig. 7'!E67</f>
        <v>-0.84513508541753601</v>
      </c>
      <c r="Q67">
        <f>'Fig. 7'!U67</f>
        <v>0</v>
      </c>
      <c r="R67" t="str">
        <f>'Fig. 7'!V67</f>
        <v>Au Edge sites</v>
      </c>
      <c r="S67" t="str">
        <f>'Fig. 7'!W67</f>
        <v>Au309 111 E</v>
      </c>
      <c r="T67">
        <f>'Fig. 7'!X67</f>
        <v>-0.38</v>
      </c>
      <c r="U67">
        <f>'Fig. 7'!Y67</f>
        <v>-0.23351390313131201</v>
      </c>
      <c r="V67">
        <f>'Fig. 7'!Z67</f>
        <v>0</v>
      </c>
      <c r="W67">
        <f>'Fig. 7'!AA67</f>
        <v>0</v>
      </c>
      <c r="X67" t="str">
        <f>'Fig. 7'!AB67</f>
        <v>711 SE</v>
      </c>
      <c r="Y67">
        <f>'Fig. 7'!AC67</f>
        <v>-0.71355000000000002</v>
      </c>
      <c r="Z67">
        <f>'Fig. 7'!AD67</f>
        <v>-0.66902631578947003</v>
      </c>
      <c r="AA67">
        <f>'Fig. 7'!AE67</f>
        <v>0</v>
      </c>
      <c r="AB67">
        <f>'Fig. 7'!AF67</f>
        <v>0</v>
      </c>
      <c r="AC67" t="str">
        <f>'Fig. 7'!AG67</f>
        <v>3AD@111</v>
      </c>
      <c r="AD67">
        <f>'Fig. 7'!AH67</f>
        <v>-1.099091</v>
      </c>
      <c r="AE67">
        <f>'Fig. 7'!AI67</f>
        <v>-1.1864468085106401</v>
      </c>
      <c r="AF67">
        <f>'Fig. 7'!AJ67</f>
        <v>0</v>
      </c>
      <c r="AG67">
        <f>'Fig. 7'!AK67</f>
        <v>0</v>
      </c>
      <c r="AH67" t="str">
        <f>'Fig. 7'!AL67</f>
        <v>Pd(211)</v>
      </c>
      <c r="AI67">
        <f>'Fig. 7'!AM67</f>
        <v>-1.1129800000000001</v>
      </c>
      <c r="AJ67">
        <f>'Fig. 7'!AN67</f>
        <v>-1.3994991999999999</v>
      </c>
      <c r="AV67">
        <f>'Fig. 7'!AZ67</f>
        <v>0</v>
      </c>
      <c r="AW67">
        <f>'Fig. 7'!BA67</f>
        <v>0</v>
      </c>
      <c r="AX67" t="str">
        <f>'Fig. 7'!BB67</f>
        <v>Pd</v>
      </c>
      <c r="AY67">
        <f>'Fig. 7'!BC67</f>
        <v>0.79310999999999998</v>
      </c>
      <c r="AZ67">
        <f>'Fig. 7'!BD67</f>
        <v>0.66379634902191498</v>
      </c>
      <c r="CF67" t="str">
        <f>'Fig. 7'!CK68</f>
        <v>Angew. Chem. Int. Ed. 47, 4683–4686 (2008)</v>
      </c>
      <c r="CG67" t="str">
        <f>'Fig. 7'!CL68</f>
        <v>TMs</v>
      </c>
      <c r="CH67" t="str">
        <f>'Fig. 7'!CM68</f>
        <v>Fe(111)</v>
      </c>
      <c r="CI67">
        <f>'Fig. 7'!CN68</f>
        <v>-3.3547500000000001</v>
      </c>
      <c r="CJ67">
        <f>'Fig. 7'!CO68</f>
        <v>-3.1579390510000001</v>
      </c>
      <c r="CK67">
        <f>'Fig. 7'!CP67</f>
        <v>0</v>
      </c>
      <c r="CL67">
        <f>'Fig. 7'!CQ67</f>
        <v>0</v>
      </c>
      <c r="CM67" t="str">
        <f>'Fig. 7'!CR67</f>
        <v>4AD@100</v>
      </c>
      <c r="CN67">
        <f>'Fig. 7'!CS67</f>
        <v>-3.7391304347826102</v>
      </c>
      <c r="CO67">
        <f>'Fig. 7'!CT67</f>
        <v>-3.9629110767003</v>
      </c>
      <c r="CP67" t="str">
        <f>'Fig. 7'!CU67</f>
        <v>Science 350, 185–189 (2015)</v>
      </c>
      <c r="CQ67" t="str">
        <f>'Fig. 7'!CV67</f>
        <v>Pt</v>
      </c>
      <c r="CR67" t="str">
        <f>'Fig. 7'!CW67</f>
        <v>2AD @ 211</v>
      </c>
      <c r="CS67">
        <f>'Fig. 7'!CX67</f>
        <v>-2.6586799999999999</v>
      </c>
      <c r="CT67">
        <f>'Fig. 7'!CY67</f>
        <v>-2.402339</v>
      </c>
      <c r="CU67" t="str">
        <f>'Fig. 7'!CZ67</f>
        <v>ChemSusChem 9, 3230–3243 (2016)</v>
      </c>
      <c r="CV67" t="str">
        <f>'Fig. 7'!DA67</f>
        <v>RuO2-M@110</v>
      </c>
      <c r="CW67" t="str">
        <f>'Fig. 7'!DB67</f>
        <v>W</v>
      </c>
      <c r="CX67">
        <f>'Fig. 7'!DC67</f>
        <v>-3.8120599999999998</v>
      </c>
      <c r="CY67">
        <f>'Fig. 7'!DD67</f>
        <v>-3.7248350358904601</v>
      </c>
    </row>
    <row r="68" spans="1:103">
      <c r="A68" t="str">
        <f>'Fig. 7'!C68</f>
        <v>Pd</v>
      </c>
      <c r="B68">
        <f>'Fig. 7'!D68</f>
        <v>-0.94757999999999898</v>
      </c>
      <c r="C68">
        <f>'Fig. 7'!E68</f>
        <v>-0.88293522770995203</v>
      </c>
      <c r="Q68">
        <f>'Fig. 7'!U68</f>
        <v>0</v>
      </c>
      <c r="R68" t="str">
        <f>'Fig. 7'!V68</f>
        <v>Au Edge sites</v>
      </c>
      <c r="S68" t="str">
        <f>'Fig. 7'!W68</f>
        <v>NP (~2nm) 100 E</v>
      </c>
      <c r="T68">
        <f>'Fig. 7'!X68</f>
        <v>-0.48</v>
      </c>
      <c r="U68">
        <f>'Fig. 7'!Y68</f>
        <v>-0.35351390313131198</v>
      </c>
      <c r="V68">
        <f>'Fig. 7'!Z68</f>
        <v>0</v>
      </c>
      <c r="W68">
        <f>'Fig. 7'!AA68</f>
        <v>0</v>
      </c>
      <c r="X68" t="str">
        <f>'Fig. 7'!AB68</f>
        <v>211 SE</v>
      </c>
      <c r="Y68">
        <f>'Fig. 7'!AC68</f>
        <v>-0.57160999999999995</v>
      </c>
      <c r="Z68">
        <f>'Fig. 7'!AD68</f>
        <v>-0.66902631578947003</v>
      </c>
      <c r="AA68">
        <f>'Fig. 7'!AE68</f>
        <v>0</v>
      </c>
      <c r="AB68" t="str">
        <f>'Fig. 7'!AF68</f>
        <v>Pt</v>
      </c>
      <c r="AC68" t="str">
        <f>'Fig. 7'!AG68</f>
        <v>111 T (FCC-hollow)</v>
      </c>
      <c r="AD68">
        <f>'Fig. 7'!AH68</f>
        <v>-0.87181799999999998</v>
      </c>
      <c r="AE68">
        <f>'Fig. 7'!AI68</f>
        <v>-0.68021052631579004</v>
      </c>
      <c r="AF68">
        <f>'Fig. 7'!AJ68</f>
        <v>0</v>
      </c>
      <c r="AG68">
        <f>'Fig. 7'!AK68</f>
        <v>0</v>
      </c>
      <c r="AH68" t="str">
        <f>'Fig. 7'!AL68</f>
        <v>Cu(211)</v>
      </c>
      <c r="AI68">
        <f>'Fig. 7'!AM68</f>
        <v>0.22831000000000001</v>
      </c>
      <c r="AJ68">
        <f>'Fig. 7'!AN68</f>
        <v>-0.17811198</v>
      </c>
      <c r="AV68" t="str">
        <f>'Fig. 7'!AZ68</f>
        <v>Top. Catal. 55, 376–390 (2012).</v>
      </c>
      <c r="AW68" t="str">
        <f>'Fig. 7'!BA68</f>
        <v>Pt-M@111</v>
      </c>
      <c r="AX68" t="str">
        <f>'Fig. 7'!BB68</f>
        <v>Ni</v>
      </c>
      <c r="AY68">
        <f>'Fig. 7'!BC68</f>
        <v>0.75170000000000003</v>
      </c>
      <c r="AZ68">
        <f>'Fig. 7'!BD68</f>
        <v>0.69454709057602704</v>
      </c>
      <c r="CF68">
        <f>'Fig. 7'!CK69</f>
        <v>0</v>
      </c>
      <c r="CG68">
        <f>'Fig. 7'!CL69</f>
        <v>0</v>
      </c>
      <c r="CH68" t="str">
        <f>'Fig. 7'!CM69</f>
        <v>Co(111)</v>
      </c>
      <c r="CI68">
        <f>'Fig. 7'!CN69</f>
        <v>-2.6666099999999999</v>
      </c>
      <c r="CJ68">
        <f>'Fig. 7'!CO69</f>
        <v>-2.61683997</v>
      </c>
      <c r="CK68">
        <f>'Fig. 7'!CP68</f>
        <v>0</v>
      </c>
      <c r="CL68">
        <f>'Fig. 7'!CQ68</f>
        <v>0</v>
      </c>
      <c r="CM68" t="str">
        <f>'Fig. 7'!CR68</f>
        <v>211 KSE (CN=6)</v>
      </c>
      <c r="CN68">
        <f>'Fig. 7'!CS68</f>
        <v>-3.7681159420289898</v>
      </c>
      <c r="CO68">
        <f>'Fig. 7'!CT68</f>
        <v>-3.9296610767003002</v>
      </c>
      <c r="CP68">
        <f>'Fig. 7'!CU68</f>
        <v>0</v>
      </c>
      <c r="CQ68">
        <f>'Fig. 7'!CV68</f>
        <v>0</v>
      </c>
      <c r="CR68" t="str">
        <f>'Fig. 7'!CW68</f>
        <v>1AD @ 111</v>
      </c>
      <c r="CS68">
        <f>'Fig. 7'!CX68</f>
        <v>-2.4167399999999999</v>
      </c>
      <c r="CT68">
        <f>'Fig. 7'!CY68</f>
        <v>-2.29155</v>
      </c>
      <c r="CU68">
        <f>'Fig. 7'!CZ68</f>
        <v>0</v>
      </c>
      <c r="CV68">
        <f>'Fig. 7'!DA68</f>
        <v>0</v>
      </c>
      <c r="CW68" t="str">
        <f>'Fig. 7'!DB68</f>
        <v>Nb</v>
      </c>
      <c r="CX68">
        <f>'Fig. 7'!DC68</f>
        <v>-3.6566900000000002</v>
      </c>
      <c r="CY68">
        <f>'Fig. 7'!DD68</f>
        <v>-3.6950263508856702</v>
      </c>
    </row>
    <row r="69" spans="1:103">
      <c r="A69" t="str">
        <f>'Fig. 7'!C69</f>
        <v>Ni</v>
      </c>
      <c r="B69">
        <f>'Fig. 7'!D69</f>
        <v>-0.66122999999999998</v>
      </c>
      <c r="C69">
        <f>'Fig. 7'!E69</f>
        <v>-1.0365664367189</v>
      </c>
      <c r="Q69">
        <f>'Fig. 7'!U69</f>
        <v>0</v>
      </c>
      <c r="R69" t="str">
        <f>'Fig. 7'!V69</f>
        <v>Au Edge sites</v>
      </c>
      <c r="S69" t="str">
        <f>'Fig. 7'!W69</f>
        <v>Au365 100 E</v>
      </c>
      <c r="T69">
        <f>'Fig. 7'!X69</f>
        <v>-0.69</v>
      </c>
      <c r="U69">
        <f>'Fig. 7'!Y69</f>
        <v>-0.55271390313131197</v>
      </c>
      <c r="V69">
        <f>'Fig. 7'!Z69</f>
        <v>0</v>
      </c>
      <c r="W69">
        <f>'Fig. 7'!AA69</f>
        <v>0</v>
      </c>
      <c r="X69" t="str">
        <f>'Fig. 7'!AB69</f>
        <v>211 KSE (CN=6)</v>
      </c>
      <c r="Y69">
        <f>'Fig. 7'!AC69</f>
        <v>-0.803871</v>
      </c>
      <c r="Z69">
        <f>'Fig. 7'!AD69</f>
        <v>-0.79147731578947</v>
      </c>
      <c r="AA69">
        <f>'Fig. 7'!AE69</f>
        <v>0</v>
      </c>
      <c r="AB69">
        <f>'Fig. 7'!AF69</f>
        <v>0</v>
      </c>
      <c r="AC69" t="str">
        <f>'Fig. 7'!AG69</f>
        <v>100 T (hollow)</v>
      </c>
      <c r="AD69">
        <f>'Fig. 7'!AH69</f>
        <v>-1.1627270000000001</v>
      </c>
      <c r="AE69">
        <f>'Fig. 7'!AI69</f>
        <v>-0.72641052631578995</v>
      </c>
      <c r="AF69">
        <f>'Fig. 7'!AJ69</f>
        <v>0</v>
      </c>
      <c r="AG69">
        <f>'Fig. 7'!AK69</f>
        <v>0</v>
      </c>
      <c r="AH69" t="str">
        <f>'Fig. 7'!AL69</f>
        <v>Au(211)</v>
      </c>
      <c r="AI69">
        <f>'Fig. 7'!AM69</f>
        <v>0.64183000000000001</v>
      </c>
      <c r="AJ69">
        <f>'Fig. 7'!AN69</f>
        <v>0.64183000000000001</v>
      </c>
      <c r="AV69">
        <f>'Fig. 7'!AZ69</f>
        <v>0</v>
      </c>
      <c r="AW69">
        <f>'Fig. 7'!BA69</f>
        <v>0</v>
      </c>
      <c r="AX69" t="str">
        <f>'Fig. 7'!BB69</f>
        <v>Co</v>
      </c>
      <c r="AY69">
        <f>'Fig. 7'!BC69</f>
        <v>0.89154999999999995</v>
      </c>
      <c r="AZ69">
        <f>'Fig. 7'!BD69</f>
        <v>0.89154999999999995</v>
      </c>
      <c r="CF69">
        <f>'Fig. 7'!CK70</f>
        <v>0</v>
      </c>
      <c r="CG69">
        <f>'Fig. 7'!CL70</f>
        <v>0</v>
      </c>
      <c r="CH69" t="str">
        <f>'Fig. 7'!CM70</f>
        <v>Ni(111)</v>
      </c>
      <c r="CI69">
        <f>'Fig. 7'!CN70</f>
        <v>-2.16831</v>
      </c>
      <c r="CJ69">
        <f>'Fig. 7'!CO70</f>
        <v>-1.9984702729999999</v>
      </c>
      <c r="CK69">
        <f>'Fig. 7'!CP69</f>
        <v>0</v>
      </c>
      <c r="CL69">
        <f>'Fig. 7'!CQ69</f>
        <v>0</v>
      </c>
      <c r="CM69" t="str">
        <f>'Fig. 7'!CR69</f>
        <v>3AD@111</v>
      </c>
      <c r="CN69">
        <f>'Fig. 7'!CS69</f>
        <v>-3.8492753623188398</v>
      </c>
      <c r="CO69">
        <f>'Fig. 7'!CT69</f>
        <v>-4.0848720767003002</v>
      </c>
      <c r="CP69">
        <f>'Fig. 7'!CU69</f>
        <v>0</v>
      </c>
      <c r="CQ69">
        <f>'Fig. 7'!CV69</f>
        <v>0</v>
      </c>
      <c r="CR69" t="str">
        <f>'Fig. 7'!CW69</f>
        <v>2AD @ 111</v>
      </c>
      <c r="CS69">
        <f>'Fig. 7'!CX69</f>
        <v>-2.1748099999999999</v>
      </c>
      <c r="CT69">
        <f>'Fig. 7'!CY69</f>
        <v>-2.2360890000000002</v>
      </c>
      <c r="CU69">
        <f>'Fig. 7'!CZ69</f>
        <v>0</v>
      </c>
      <c r="CV69">
        <f>'Fig. 7'!DA69</f>
        <v>0</v>
      </c>
      <c r="CW69" t="str">
        <f>'Fig. 7'!DB69</f>
        <v>Ru</v>
      </c>
      <c r="CX69">
        <f>'Fig. 7'!DC69</f>
        <v>-2.7527400000000002</v>
      </c>
      <c r="CY69">
        <f>'Fig. 7'!DD69</f>
        <v>-2.8805119189534198</v>
      </c>
    </row>
    <row r="70" spans="1:103">
      <c r="A70" t="str">
        <f>'Fig. 7'!C70</f>
        <v>Au</v>
      </c>
      <c r="B70">
        <f>'Fig. 7'!D70</f>
        <v>-0.70528999999999997</v>
      </c>
      <c r="C70">
        <f>'Fig. 7'!E70</f>
        <v>-0.933202914479065</v>
      </c>
      <c r="Q70">
        <f>'Fig. 7'!U70</f>
        <v>0</v>
      </c>
      <c r="R70" t="str">
        <f>'Fig. 7'!V70</f>
        <v>Au Corner sites</v>
      </c>
      <c r="S70" t="str">
        <f>'Fig. 7'!W70</f>
        <v>Au309</v>
      </c>
      <c r="T70">
        <f>'Fig. 7'!X70</f>
        <v>-0.52</v>
      </c>
      <c r="U70">
        <f>'Fig. 7'!Y70</f>
        <v>-0.47351390313131198</v>
      </c>
      <c r="V70">
        <f>'Fig. 7'!Z70</f>
        <v>0</v>
      </c>
      <c r="W70">
        <f>'Fig. 7'!AA70</f>
        <v>0</v>
      </c>
      <c r="X70" t="str">
        <f>'Fig. 7'!AB70</f>
        <v>4AD@100</v>
      </c>
      <c r="Y70">
        <f>'Fig. 7'!AC70</f>
        <v>-0.69418999999999997</v>
      </c>
      <c r="Z70">
        <f>'Fig. 7'!AD70</f>
        <v>-0.82822731578946995</v>
      </c>
      <c r="AA70">
        <f>'Fig. 7'!AE70</f>
        <v>0</v>
      </c>
      <c r="AB70">
        <f>'Fig. 7'!AF70</f>
        <v>0</v>
      </c>
      <c r="AC70" t="str">
        <f>'Fig. 7'!AG70</f>
        <v>211 SE</v>
      </c>
      <c r="AD70">
        <f>'Fig. 7'!AH70</f>
        <v>-1.29</v>
      </c>
      <c r="AE70">
        <f>'Fig. 7'!AI70</f>
        <v>-0.88321052631579</v>
      </c>
      <c r="AF70">
        <f>'Fig. 7'!AJ70</f>
        <v>0</v>
      </c>
      <c r="AG70">
        <f>'Fig. 7'!AK70</f>
        <v>0</v>
      </c>
      <c r="AH70" t="str">
        <f>'Fig. 7'!AL70</f>
        <v>Ag(211)</v>
      </c>
      <c r="AI70">
        <f>'Fig. 7'!AM70</f>
        <v>1.5059800000000001</v>
      </c>
      <c r="AJ70">
        <f>'Fig. 7'!AN70</f>
        <v>1.39059252</v>
      </c>
      <c r="AV70">
        <f>'Fig. 7'!AZ70</f>
        <v>0</v>
      </c>
      <c r="AW70">
        <f>'Fig. 7'!BA70</f>
        <v>0</v>
      </c>
      <c r="AX70" t="str">
        <f>'Fig. 7'!BB70</f>
        <v>Fe</v>
      </c>
      <c r="AY70">
        <f>'Fig. 7'!BC70</f>
        <v>1.0059</v>
      </c>
      <c r="AZ70">
        <f>'Fig. 7'!BD70</f>
        <v>1.0900420294308499</v>
      </c>
      <c r="CF70">
        <f>'Fig. 7'!CK71</f>
        <v>0</v>
      </c>
      <c r="CG70">
        <f>'Fig. 7'!CL71</f>
        <v>0</v>
      </c>
      <c r="CH70" t="str">
        <f>'Fig. 7'!CM71</f>
        <v>Cu(111)</v>
      </c>
      <c r="CI70">
        <f>'Fig. 7'!CN71</f>
        <v>-1.24288</v>
      </c>
      <c r="CJ70">
        <f>'Fig. 7'!CO71</f>
        <v>-1.24288</v>
      </c>
      <c r="CK70">
        <f>'Fig. 7'!CP70</f>
        <v>0</v>
      </c>
      <c r="CL70">
        <f>'Fig. 7'!CQ70</f>
        <v>0</v>
      </c>
      <c r="CM70" t="str">
        <f>'Fig. 7'!CR70</f>
        <v>2AD@100</v>
      </c>
      <c r="CN70">
        <f>'Fig. 7'!CS70</f>
        <v>-4.0608695652173896</v>
      </c>
      <c r="CO70">
        <f>'Fig. 7'!CT70</f>
        <v>-4.0738330767002999</v>
      </c>
      <c r="CP70">
        <f>'Fig. 7'!CU70</f>
        <v>0</v>
      </c>
      <c r="CQ70">
        <f>'Fig. 7'!CV70</f>
        <v>0</v>
      </c>
      <c r="CR70" t="str">
        <f>'Fig. 7'!CW70</f>
        <v>1AD @ 100</v>
      </c>
      <c r="CS70">
        <f>'Fig. 7'!CX70</f>
        <v>-2.2231900000000002</v>
      </c>
      <c r="CT70">
        <f>'Fig. 7'!CY70</f>
        <v>-2.22505</v>
      </c>
      <c r="CU70">
        <f>'Fig. 7'!CZ70</f>
        <v>0</v>
      </c>
      <c r="CV70">
        <f>'Fig. 7'!DA70</f>
        <v>0</v>
      </c>
      <c r="CW70" t="str">
        <f>'Fig. 7'!DB70</f>
        <v>Pt</v>
      </c>
      <c r="CX70">
        <f>'Fig. 7'!DC70</f>
        <v>-2.1242100000000002</v>
      </c>
      <c r="CY70">
        <f>'Fig. 7'!DD70</f>
        <v>-2.2943052703987599</v>
      </c>
    </row>
    <row r="71" spans="1:103">
      <c r="A71" t="str">
        <f>'Fig. 7'!C71</f>
        <v>V</v>
      </c>
      <c r="B71">
        <f>'Fig. 7'!D71</f>
        <v>0.25833</v>
      </c>
      <c r="C71">
        <f>'Fig. 7'!E71</f>
        <v>0.12577099086784799</v>
      </c>
      <c r="Q71">
        <f>'Fig. 7'!U71</f>
        <v>0</v>
      </c>
      <c r="R71" t="str">
        <f>'Fig. 7'!V71</f>
        <v>Au Corner sites</v>
      </c>
      <c r="S71" t="str">
        <f>'Fig. 7'!W71</f>
        <v>NP (~2nm)</v>
      </c>
      <c r="T71">
        <f>'Fig. 7'!X71</f>
        <v>-0.78</v>
      </c>
      <c r="U71">
        <f>'Fig. 7'!Y71</f>
        <v>-0.59351390313131203</v>
      </c>
      <c r="V71">
        <f>'Fig. 7'!Z71</f>
        <v>0</v>
      </c>
      <c r="W71">
        <f>'Fig. 7'!AA71</f>
        <v>0</v>
      </c>
      <c r="X71" t="str">
        <f>'Fig. 7'!AB71</f>
        <v>3AD@111</v>
      </c>
      <c r="Y71">
        <f>'Fig. 7'!AC71</f>
        <v>-0.92645200000000005</v>
      </c>
      <c r="Z71">
        <f>'Fig. 7'!AD71</f>
        <v>-0.96302631578946996</v>
      </c>
      <c r="AA71">
        <f>'Fig. 7'!AE71</f>
        <v>0</v>
      </c>
      <c r="AB71">
        <f>'Fig. 7'!AF71</f>
        <v>0</v>
      </c>
      <c r="AC71" t="str">
        <f>'Fig. 7'!AG71</f>
        <v>211 KSE (CN=6)</v>
      </c>
      <c r="AD71">
        <f>'Fig. 7'!AH71</f>
        <v>-0.95363600000000004</v>
      </c>
      <c r="AE71">
        <f>'Fig. 7'!AI71</f>
        <v>-0.99983052631578995</v>
      </c>
      <c r="AF71" t="str">
        <f>'Fig. 7'!AJ71</f>
        <v>ACS Catal. 6, 4428–4437 (2016)</v>
      </c>
      <c r="AG71" t="str">
        <f>'Fig. 7'!AK71</f>
        <v>TMs</v>
      </c>
      <c r="AH71" t="str">
        <f>'Fig. 7'!AL71</f>
        <v>Ni(211)</v>
      </c>
      <c r="AI71">
        <f>'Fig. 7'!AM71</f>
        <v>-1.1722600000000001</v>
      </c>
      <c r="AJ71">
        <f>'Fig. 7'!AN71</f>
        <v>-0.87254665999999903</v>
      </c>
      <c r="AV71">
        <f>'Fig. 7'!AZ71</f>
        <v>0</v>
      </c>
      <c r="AW71">
        <f>'Fig. 7'!BA71</f>
        <v>0</v>
      </c>
      <c r="AX71" t="str">
        <f>'Fig. 7'!BB71</f>
        <v>Mn</v>
      </c>
      <c r="AY71">
        <f>'Fig. 7'!BC71</f>
        <v>1.1967399999999999</v>
      </c>
      <c r="AZ71">
        <f>'Fig. 7'!BD71</f>
        <v>1.18177228947812</v>
      </c>
      <c r="CF71">
        <f>'Fig. 7'!CK72</f>
        <v>0</v>
      </c>
      <c r="CG71">
        <f>'Fig. 7'!CL72</f>
        <v>0</v>
      </c>
      <c r="CH71" t="str">
        <f>'Fig. 7'!CM72</f>
        <v>Au(111)</v>
      </c>
      <c r="CI71">
        <f>'Fig. 7'!CN72</f>
        <v>0.25202999999999998</v>
      </c>
      <c r="CJ71">
        <f>'Fig. 7'!CO72</f>
        <v>-0.42660940200000003</v>
      </c>
      <c r="CK71">
        <f>'Fig. 7'!CP71</f>
        <v>0</v>
      </c>
      <c r="CL71">
        <f>'Fig. 7'!CQ71</f>
        <v>0</v>
      </c>
      <c r="CM71" t="str">
        <f>'Fig. 7'!CR71</f>
        <v>2AD@111</v>
      </c>
      <c r="CN71">
        <f>'Fig. 7'!CS71</f>
        <v>-4.1768115942029</v>
      </c>
      <c r="CO71">
        <f>'Fig. 7'!CT71</f>
        <v>-4.1624110767003</v>
      </c>
      <c r="CP71">
        <f>'Fig. 7'!CU71</f>
        <v>0</v>
      </c>
      <c r="CQ71">
        <f>'Fig. 7'!CV71</f>
        <v>0</v>
      </c>
      <c r="CR71" t="str">
        <f>'Fig. 7'!CW71</f>
        <v>3AD @ 111</v>
      </c>
      <c r="CS71">
        <f>'Fig. 7'!CX71</f>
        <v>-2.2312599999999998</v>
      </c>
      <c r="CT71">
        <f>'Fig. 7'!CY71</f>
        <v>-2.15855</v>
      </c>
      <c r="CU71">
        <f>'Fig. 7'!CZ71</f>
        <v>0</v>
      </c>
      <c r="CV71">
        <f>'Fig. 7'!DA71</f>
        <v>0</v>
      </c>
      <c r="CW71" t="str">
        <f>'Fig. 7'!DB71</f>
        <v>Mo</v>
      </c>
      <c r="CX71">
        <f>'Fig. 7'!DC71</f>
        <v>-2.9081100000000002</v>
      </c>
      <c r="CY71">
        <f>'Fig. 7'!DD71</f>
        <v>-2.7908128425871301</v>
      </c>
    </row>
    <row r="72" spans="1:103">
      <c r="A72" t="str">
        <f>'Fig. 7'!C72</f>
        <v>Ti</v>
      </c>
      <c r="B72">
        <f>'Fig. 7'!D72</f>
        <v>0.40416999999999997</v>
      </c>
      <c r="C72">
        <f>'Fig. 7'!E72</f>
        <v>0.40809797717234397</v>
      </c>
      <c r="Q72">
        <f>'Fig. 7'!U72</f>
        <v>0</v>
      </c>
      <c r="R72" t="str">
        <f>'Fig. 7'!V72</f>
        <v>Au Corner sites</v>
      </c>
      <c r="S72" t="str">
        <f>'Fig. 7'!W72</f>
        <v xml:space="preserve">Au365 </v>
      </c>
      <c r="T72">
        <f>'Fig. 7'!X72</f>
        <v>-0.8</v>
      </c>
      <c r="U72">
        <f>'Fig. 7'!Y72</f>
        <v>-0.75311390313131199</v>
      </c>
      <c r="V72">
        <f>'Fig. 7'!Z72</f>
        <v>0</v>
      </c>
      <c r="W72">
        <f>'Fig. 7'!AA72</f>
        <v>0</v>
      </c>
      <c r="X72" t="str">
        <f>'Fig. 7'!AB72</f>
        <v>2AD@111</v>
      </c>
      <c r="Y72">
        <f>'Fig. 7'!AC72</f>
        <v>-1.0167740000000001</v>
      </c>
      <c r="Z72">
        <f>'Fig. 7'!AD72</f>
        <v>-1.0487273157894701</v>
      </c>
      <c r="AA72">
        <f>'Fig. 7'!AE72</f>
        <v>0</v>
      </c>
      <c r="AB72">
        <f>'Fig. 7'!AF72</f>
        <v>0</v>
      </c>
      <c r="AC72" t="str">
        <f>'Fig. 7'!AG72</f>
        <v>3AD@111</v>
      </c>
      <c r="AD72">
        <f>'Fig. 7'!AH72</f>
        <v>-1.7627299999999999</v>
      </c>
      <c r="AE72">
        <f>'Fig. 7'!AI72</f>
        <v>-1.1632105263157899</v>
      </c>
      <c r="AF72">
        <f>'Fig. 7'!AJ72</f>
        <v>0</v>
      </c>
      <c r="AG72">
        <f>'Fig. 7'!AK72</f>
        <v>0</v>
      </c>
      <c r="AH72" t="str">
        <f>'Fig. 7'!AL72</f>
        <v>Cu(211)</v>
      </c>
      <c r="AI72">
        <f>'Fig. 7'!AM72</f>
        <v>0.50319000000000003</v>
      </c>
      <c r="AJ72">
        <f>'Fig. 7'!AN72</f>
        <v>-0.11355793</v>
      </c>
      <c r="AV72">
        <f>'Fig. 7'!AZ72</f>
        <v>0</v>
      </c>
      <c r="AW72">
        <f>'Fig. 7'!BA72</f>
        <v>0</v>
      </c>
      <c r="AX72" t="str">
        <f>'Fig. 7'!BB72</f>
        <v>Cr</v>
      </c>
      <c r="AY72">
        <f>'Fig. 7'!BC72</f>
        <v>1.47899</v>
      </c>
      <c r="AZ72">
        <f>'Fig. 7'!BD72</f>
        <v>1.5005242861878501</v>
      </c>
      <c r="CF72">
        <f>'Fig. 7'!CK73</f>
        <v>0</v>
      </c>
      <c r="CG72">
        <f>'Fig. 7'!CL73</f>
        <v>0</v>
      </c>
      <c r="CH72" t="str">
        <f>'Fig. 7'!CM73</f>
        <v>W(111)</v>
      </c>
      <c r="CI72">
        <f>'Fig. 7'!CN73</f>
        <v>-4.4937300000000002</v>
      </c>
      <c r="CJ72">
        <f>'Fig. 7'!CO73</f>
        <v>-4.4731589989999998</v>
      </c>
      <c r="CK72">
        <f>'Fig. 7'!CP72</f>
        <v>0</v>
      </c>
      <c r="CL72">
        <f>'Fig. 7'!CQ72</f>
        <v>0</v>
      </c>
      <c r="CM72" t="str">
        <f>'Fig. 7'!CR72</f>
        <v>2AD@211</v>
      </c>
      <c r="CN72">
        <f>'Fig. 7'!CS72</f>
        <v>-4.34202898550725</v>
      </c>
      <c r="CO72">
        <f>'Fig. 7'!CT72</f>
        <v>-4.3286610767002998</v>
      </c>
      <c r="CP72">
        <f>'Fig. 7'!CU72</f>
        <v>0</v>
      </c>
      <c r="CQ72">
        <f>'Fig. 7'!CV72</f>
        <v>0</v>
      </c>
      <c r="CR72" t="str">
        <f>'Fig. 7'!CW72</f>
        <v>2AD @ 100</v>
      </c>
      <c r="CS72">
        <f>'Fig. 7'!CX72</f>
        <v>-2.1667399999999999</v>
      </c>
      <c r="CT72">
        <f>'Fig. 7'!CY72</f>
        <v>-2.1475110000000002</v>
      </c>
      <c r="CU72">
        <f>'Fig. 7'!CZ72</f>
        <v>0</v>
      </c>
      <c r="CV72">
        <f>'Fig. 7'!DA72</f>
        <v>0</v>
      </c>
      <c r="CW72" t="str">
        <f>'Fig. 7'!DB72</f>
        <v>Ir</v>
      </c>
      <c r="CX72">
        <f>'Fig. 7'!DC72</f>
        <v>-2.5620599999999998</v>
      </c>
      <c r="CY72">
        <f>'Fig. 7'!DD72</f>
        <v>-2.5620599999999998</v>
      </c>
    </row>
    <row r="73" spans="1:103">
      <c r="A73" t="str">
        <f>'Fig. 7'!C73</f>
        <v>Cr</v>
      </c>
      <c r="B73">
        <f>'Fig. 7'!D73</f>
        <v>-7.5000000000000205E-2</v>
      </c>
      <c r="C73">
        <f>'Fig. 7'!E73</f>
        <v>-0.15459742806629601</v>
      </c>
      <c r="Q73">
        <f>'Fig. 7'!U73</f>
        <v>0</v>
      </c>
      <c r="R73" t="str">
        <f>'Fig. 7'!V73</f>
        <v>Au Facets</v>
      </c>
      <c r="S73" t="str">
        <f>'Fig. 7'!W73</f>
        <v>111 T</v>
      </c>
      <c r="T73">
        <f>'Fig. 7'!X73</f>
        <v>0</v>
      </c>
      <c r="U73">
        <f>'Fig. 7'!Y73</f>
        <v>-9.3113903131312195E-2</v>
      </c>
      <c r="V73" t="str">
        <f>'Fig. 7'!Z73</f>
        <v>ACS Catal. 5, 5089–5096 (2015)</v>
      </c>
      <c r="W73" t="str">
        <f>'Fig. 7'!AA73</f>
        <v>Ag</v>
      </c>
      <c r="X73" t="str">
        <f>'Fig. 7'!AB73</f>
        <v>211 SE</v>
      </c>
      <c r="Y73">
        <f>'Fig. 7'!AC73</f>
        <v>-0.158717249115432</v>
      </c>
      <c r="Z73">
        <f>'Fig. 7'!AD73</f>
        <v>-3.6799999999999902E-2</v>
      </c>
      <c r="AA73">
        <f>'Fig. 7'!AE73</f>
        <v>0</v>
      </c>
      <c r="AB73" t="str">
        <f>'Fig. 7'!AF73</f>
        <v>Ni</v>
      </c>
      <c r="AC73" t="str">
        <f>'Fig. 7'!AG73</f>
        <v>111 T (FCC-hollow)</v>
      </c>
      <c r="AD73">
        <f>'Fig. 7'!AH73</f>
        <v>-0.72636400000000001</v>
      </c>
      <c r="AE73">
        <f>'Fig. 7'!AI73</f>
        <v>-0.42531937172774797</v>
      </c>
      <c r="AF73">
        <f>'Fig. 7'!AJ73</f>
        <v>0</v>
      </c>
      <c r="AG73">
        <f>'Fig. 7'!AK73</f>
        <v>0</v>
      </c>
      <c r="AH73" t="str">
        <f>'Fig. 7'!AL73</f>
        <v>Rh(211)</v>
      </c>
      <c r="AI73">
        <f>'Fig. 7'!AM73</f>
        <v>-1.5243199999999999</v>
      </c>
      <c r="AJ73">
        <f>'Fig. 7'!AN73</f>
        <v>-2.0001365600000001</v>
      </c>
      <c r="AV73">
        <f>'Fig. 7'!AZ73</f>
        <v>0</v>
      </c>
      <c r="AW73">
        <f>'Fig. 7'!BA73</f>
        <v>0</v>
      </c>
      <c r="AX73" t="str">
        <f>'Fig. 7'!BB73</f>
        <v>V</v>
      </c>
      <c r="AY73">
        <f>'Fig. 7'!BC73</f>
        <v>1.7719499999999999</v>
      </c>
      <c r="AZ73">
        <f>'Fig. 7'!BD73</f>
        <v>1.76336967893861</v>
      </c>
      <c r="CF73" t="str">
        <f>'Fig. 7'!CK74</f>
        <v>J. Phys. Condens. Matter 20, 064239(2008)</v>
      </c>
      <c r="CG73" t="str">
        <f>'Fig. 7'!CL74</f>
        <v>TMs</v>
      </c>
      <c r="CH73" t="str">
        <f>'Fig. 7'!CM74</f>
        <v>Fe(211)</v>
      </c>
      <c r="CI73">
        <f>'Fig. 7'!CN74</f>
        <v>-3.9249299999999998</v>
      </c>
      <c r="CJ73">
        <f>'Fig. 7'!CO74</f>
        <v>-3.9122590509999999</v>
      </c>
      <c r="CK73" t="str">
        <f>'Fig. 7'!CP73</f>
        <v>Surf. Sci. 681, 122–129 (2019)</v>
      </c>
      <c r="CL73" t="str">
        <f>'Fig. 7'!CQ73</f>
        <v>TMs (top)</v>
      </c>
      <c r="CM73" t="str">
        <f>'Fig. 7'!CR73</f>
        <v>Sc(111)</v>
      </c>
      <c r="CN73">
        <f>'Fig. 7'!CS73</f>
        <v>-5.38</v>
      </c>
      <c r="CO73">
        <f>'Fig. 7'!CT73</f>
        <v>-4.9203164480000003</v>
      </c>
      <c r="CP73">
        <f>'Fig. 7'!CU73</f>
        <v>0</v>
      </c>
      <c r="CQ73">
        <f>'Fig. 7'!CV73</f>
        <v>0</v>
      </c>
      <c r="CR73" t="str">
        <f>'Fig. 7'!CW73</f>
        <v>4AD @ 100</v>
      </c>
      <c r="CS73">
        <f>'Fig. 7'!CX73</f>
        <v>-1.95706</v>
      </c>
      <c r="CT73">
        <f>'Fig. 7'!CY73</f>
        <v>-2.0365890000000002</v>
      </c>
    </row>
    <row r="74" spans="1:103">
      <c r="A74" t="str">
        <f>'Fig. 7'!C74</f>
        <v>Mn</v>
      </c>
      <c r="B74">
        <f>'Fig. 7'!D74</f>
        <v>-0.40833000000000003</v>
      </c>
      <c r="C74">
        <f>'Fig. 7'!E74</f>
        <v>-0.49459955789000798</v>
      </c>
      <c r="Q74">
        <f>'Fig. 7'!U74</f>
        <v>0</v>
      </c>
      <c r="R74" t="str">
        <f>'Fig. 7'!V74</f>
        <v>Au Facets</v>
      </c>
      <c r="S74" t="str">
        <f>'Fig. 7'!W74</f>
        <v>100 T</v>
      </c>
      <c r="T74">
        <f>'Fig. 7'!X74</f>
        <v>-0.31</v>
      </c>
      <c r="U74">
        <f>'Fig. 7'!Y74</f>
        <v>-0.19271390313131201</v>
      </c>
      <c r="V74">
        <f>'Fig. 7'!Z74</f>
        <v>0</v>
      </c>
      <c r="W74">
        <f>'Fig. 7'!AA74</f>
        <v>0</v>
      </c>
      <c r="X74" t="str">
        <f>'Fig. 7'!AB74</f>
        <v>100 T</v>
      </c>
      <c r="Y74">
        <f>'Fig. 7'!AC74</f>
        <v>4.4512750884568401E-2</v>
      </c>
      <c r="Z74">
        <f>'Fig. 7'!AD74</f>
        <v>0.13474900000000001</v>
      </c>
      <c r="AA74">
        <f>'Fig. 7'!AE74</f>
        <v>0</v>
      </c>
      <c r="AB74">
        <f>'Fig. 7'!AF74</f>
        <v>0</v>
      </c>
      <c r="AC74" t="str">
        <f>'Fig. 7'!AG74</f>
        <v>211 SE</v>
      </c>
      <c r="AD74">
        <f>'Fig. 7'!AH74</f>
        <v>-0.962727</v>
      </c>
      <c r="AE74">
        <f>'Fig. 7'!AI74</f>
        <v>-0.62831937172774799</v>
      </c>
      <c r="AF74">
        <f>'Fig. 7'!AJ74</f>
        <v>0</v>
      </c>
      <c r="AG74">
        <f>'Fig. 7'!AK74</f>
        <v>0</v>
      </c>
      <c r="AH74" t="str">
        <f>'Fig. 7'!AL74</f>
        <v>Pd(211)</v>
      </c>
      <c r="AI74">
        <f>'Fig. 7'!AM74</f>
        <v>-1.18106</v>
      </c>
      <c r="AJ74">
        <f>'Fig. 7'!AN74</f>
        <v>-1.33494515</v>
      </c>
      <c r="AV74">
        <f>'Fig. 7'!AZ74</f>
        <v>0</v>
      </c>
      <c r="AW74">
        <f>'Fig. 7'!BA74</f>
        <v>0</v>
      </c>
      <c r="AX74" t="str">
        <f>'Fig. 7'!BB74</f>
        <v>Ti</v>
      </c>
      <c r="AY74">
        <f>'Fig. 7'!BC74</f>
        <v>1.9991399999999999</v>
      </c>
      <c r="AZ74">
        <f>'Fig. 7'!BD74</f>
        <v>2.0280512285990699</v>
      </c>
      <c r="CF74">
        <f>'Fig. 7'!CK75</f>
        <v>0</v>
      </c>
      <c r="CG74">
        <f>'Fig. 7'!CL75</f>
        <v>0</v>
      </c>
      <c r="CH74" t="str">
        <f>'Fig. 7'!CM75</f>
        <v>Co(211)</v>
      </c>
      <c r="CI74">
        <f>'Fig. 7'!CN75</f>
        <v>-3.3130600000000001</v>
      </c>
      <c r="CJ74">
        <f>'Fig. 7'!CO75</f>
        <v>-3.3711599699999999</v>
      </c>
      <c r="CK74">
        <f>'Fig. 7'!CP74</f>
        <v>0</v>
      </c>
      <c r="CL74">
        <f>'Fig. 7'!CQ74</f>
        <v>0</v>
      </c>
      <c r="CM74" t="str">
        <f>'Fig. 7'!CR74</f>
        <v>Ti(111)</v>
      </c>
      <c r="CN74">
        <f>'Fig. 7'!CS74</f>
        <v>-5.04</v>
      </c>
      <c r="CO74">
        <f>'Fig. 7'!CT74</f>
        <v>-4.79471018</v>
      </c>
      <c r="CP74">
        <f>'Fig. 7'!CU74</f>
        <v>0</v>
      </c>
      <c r="CQ74">
        <f>'Fig. 7'!CV74</f>
        <v>0</v>
      </c>
      <c r="CR74" t="str">
        <f>'Fig. 7'!CW74</f>
        <v>211 KSE (CN=6)</v>
      </c>
      <c r="CS74">
        <f>'Fig. 7'!CX74</f>
        <v>-2.07803</v>
      </c>
      <c r="CT74">
        <f>'Fig. 7'!CY74</f>
        <v>-2.003339</v>
      </c>
    </row>
    <row r="75" spans="1:103">
      <c r="A75" t="str">
        <f>'Fig. 7'!C75</f>
        <v>Fe</v>
      </c>
      <c r="B75">
        <f>'Fig. 7'!D75</f>
        <v>-0.63749999999999996</v>
      </c>
      <c r="C75">
        <f>'Fig. 7'!E75</f>
        <v>-0.59244516860708796</v>
      </c>
      <c r="Q75">
        <f>'Fig. 7'!U75</f>
        <v>0</v>
      </c>
      <c r="R75" t="str">
        <f>'Fig. 7'!V75</f>
        <v>Au Facets</v>
      </c>
      <c r="S75" t="str">
        <f>'Fig. 7'!W75</f>
        <v>110 SE</v>
      </c>
      <c r="T75">
        <f>'Fig. 7'!X75</f>
        <v>-0.4</v>
      </c>
      <c r="U75">
        <f>'Fig. 7'!Y75</f>
        <v>-0.29351390313131198</v>
      </c>
      <c r="V75">
        <f>'Fig. 7'!Z75</f>
        <v>0</v>
      </c>
      <c r="W75">
        <f>'Fig. 7'!AA75</f>
        <v>0</v>
      </c>
      <c r="X75" t="str">
        <f>'Fig. 7'!AB75</f>
        <v>110 SE</v>
      </c>
      <c r="Y75">
        <f>'Fig. 7'!AC75</f>
        <v>-2.01472491154315E-2</v>
      </c>
      <c r="Z75">
        <f>'Fig. 7'!AD75</f>
        <v>1.1709999999999899E-2</v>
      </c>
      <c r="AA75">
        <f>'Fig. 7'!AE75</f>
        <v>0</v>
      </c>
      <c r="AB75">
        <f>'Fig. 7'!AF75</f>
        <v>0</v>
      </c>
      <c r="AC75" t="str">
        <f>'Fig. 7'!AG75</f>
        <v>211 KSE (CN=6)</v>
      </c>
      <c r="AD75">
        <f>'Fig. 7'!AH75</f>
        <v>-0.99909099999999995</v>
      </c>
      <c r="AE75">
        <f>'Fig. 7'!AI75</f>
        <v>-0.74493937172774805</v>
      </c>
      <c r="AF75">
        <f>'Fig. 7'!AJ75</f>
        <v>0</v>
      </c>
      <c r="AG75">
        <f>'Fig. 7'!AK75</f>
        <v>0</v>
      </c>
      <c r="AH75" t="str">
        <f>'Fig. 7'!AL75</f>
        <v>Ag(211)</v>
      </c>
      <c r="AI75">
        <f>'Fig. 7'!AM75</f>
        <v>1.56731</v>
      </c>
      <c r="AJ75">
        <f>'Fig. 7'!AN75</f>
        <v>1.4551465699999999</v>
      </c>
      <c r="CF75">
        <f>'Fig. 7'!CK76</f>
        <v>0</v>
      </c>
      <c r="CG75">
        <f>'Fig. 7'!CL76</f>
        <v>0</v>
      </c>
      <c r="CH75" t="str">
        <f>'Fig. 7'!CM76</f>
        <v>Ni(211)</v>
      </c>
      <c r="CI75">
        <f>'Fig. 7'!CN76</f>
        <v>-2.6755900000000001</v>
      </c>
      <c r="CJ75">
        <f>'Fig. 7'!CO76</f>
        <v>-2.752790273</v>
      </c>
      <c r="CK75">
        <f>'Fig. 7'!CP75</f>
        <v>0</v>
      </c>
      <c r="CL75">
        <f>'Fig. 7'!CQ75</f>
        <v>0</v>
      </c>
      <c r="CM75" t="str">
        <f>'Fig. 7'!CR75</f>
        <v>Re(111)</v>
      </c>
      <c r="CN75">
        <f>'Fig. 7'!CS75</f>
        <v>-3.8</v>
      </c>
      <c r="CO75">
        <f>'Fig. 7'!CT75</f>
        <v>-4.2818948419999998</v>
      </c>
      <c r="CP75">
        <f>'Fig. 7'!CU75</f>
        <v>0</v>
      </c>
      <c r="CQ75">
        <f>'Fig. 7'!CV75</f>
        <v>0</v>
      </c>
      <c r="CR75" t="str">
        <f>'Fig. 7'!CW75</f>
        <v>211 SE</v>
      </c>
      <c r="CS75">
        <f>'Fig. 7'!CX75</f>
        <v>-2.0215800000000002</v>
      </c>
      <c r="CT75">
        <f>'Fig. 7'!CY75</f>
        <v>-1.89255</v>
      </c>
    </row>
    <row r="76" spans="1:103">
      <c r="A76" t="str">
        <f>'Fig. 7'!C76</f>
        <v>Co</v>
      </c>
      <c r="B76">
        <f>'Fig. 7'!D76</f>
        <v>-0.80417000000000005</v>
      </c>
      <c r="C76">
        <f>'Fig. 7'!E76</f>
        <v>-0.80417000000000005</v>
      </c>
      <c r="Q76">
        <f>'Fig. 7'!U76</f>
        <v>0</v>
      </c>
      <c r="R76" t="str">
        <f>'Fig. 7'!V76</f>
        <v>Au Facets</v>
      </c>
      <c r="S76" t="str">
        <f>'Fig. 7'!W76</f>
        <v>211 SE</v>
      </c>
      <c r="T76">
        <f>'Fig. 7'!X76</f>
        <v>-0.46</v>
      </c>
      <c r="U76">
        <f>'Fig. 7'!Y76</f>
        <v>-0.33311390313131201</v>
      </c>
      <c r="V76">
        <f>'Fig. 7'!Z76</f>
        <v>0</v>
      </c>
      <c r="W76">
        <f>'Fig. 7'!AA76</f>
        <v>0</v>
      </c>
      <c r="X76" t="str">
        <f>'Fig. 7'!AB76</f>
        <v>111 T</v>
      </c>
      <c r="Y76">
        <f>'Fig. 7'!AC76</f>
        <v>0.32627275088456797</v>
      </c>
      <c r="Z76">
        <f>'Fig. 7'!AD76</f>
        <v>0.25719999999999998</v>
      </c>
      <c r="AA76">
        <f>'Fig. 7'!AE76</f>
        <v>0</v>
      </c>
      <c r="AB76">
        <f>'Fig. 7'!AF76</f>
        <v>0</v>
      </c>
      <c r="AC76" t="str">
        <f>'Fig. 7'!AG76</f>
        <v>3AD@111</v>
      </c>
      <c r="AD76">
        <f>'Fig. 7'!AH76</f>
        <v>-1.244545</v>
      </c>
      <c r="AE76">
        <f>'Fig. 7'!AI76</f>
        <v>-0.90831937172774802</v>
      </c>
      <c r="AF76">
        <f>'Fig. 7'!AJ76</f>
        <v>0</v>
      </c>
      <c r="AG76">
        <f>'Fig. 7'!AK76</f>
        <v>0</v>
      </c>
      <c r="AH76" t="str">
        <f>'Fig. 7'!AL76</f>
        <v>Pt(211)</v>
      </c>
      <c r="AI76">
        <f>'Fig. 7'!AM76</f>
        <v>-1.55409</v>
      </c>
      <c r="AJ76">
        <f>'Fig. 7'!AN76</f>
        <v>-1.4418034500000001</v>
      </c>
      <c r="CF76">
        <f>'Fig. 7'!CK77</f>
        <v>0</v>
      </c>
      <c r="CG76">
        <f>'Fig. 7'!CL77</f>
        <v>0</v>
      </c>
      <c r="CH76" t="str">
        <f>'Fig. 7'!CM77</f>
        <v>Cu(211)</v>
      </c>
      <c r="CI76">
        <f>'Fig. 7'!CN77</f>
        <v>-1.9972000000000001</v>
      </c>
      <c r="CJ76">
        <f>'Fig. 7'!CO77</f>
        <v>-1.9972000000000001</v>
      </c>
      <c r="CK76">
        <f>'Fig. 7'!CP76</f>
        <v>0</v>
      </c>
      <c r="CL76">
        <f>'Fig. 7'!CQ76</f>
        <v>0</v>
      </c>
      <c r="CM76" t="str">
        <f>'Fig. 7'!CR76</f>
        <v>Mo(111)</v>
      </c>
      <c r="CN76">
        <f>'Fig. 7'!CS76</f>
        <v>-4.29</v>
      </c>
      <c r="CO76">
        <f>'Fig. 7'!CT76</f>
        <v>-4.1072360090000002</v>
      </c>
      <c r="CP76">
        <f>'Fig. 7'!CU76</f>
        <v>0</v>
      </c>
      <c r="CQ76">
        <f>'Fig. 7'!CV76</f>
        <v>0</v>
      </c>
      <c r="CR76" t="str">
        <f>'Fig. 7'!CW76</f>
        <v>553 SE</v>
      </c>
      <c r="CS76">
        <f>'Fig. 7'!CX76</f>
        <v>-1.89255</v>
      </c>
      <c r="CT76">
        <f>'Fig. 7'!CY76</f>
        <v>-1.89255</v>
      </c>
    </row>
    <row r="77" spans="1:103">
      <c r="A77" t="str">
        <f>'Fig. 7'!C77</f>
        <v>Ni</v>
      </c>
      <c r="B77">
        <f>'Fig. 7'!D77</f>
        <v>-0.97082999999999997</v>
      </c>
      <c r="C77">
        <f>'Fig. 7'!E77</f>
        <v>-1.0143064367189001</v>
      </c>
      <c r="Q77" t="str">
        <f>'Fig. 7'!U77</f>
        <v>J. Phys. Chem. C 120, 28125–28130 (2016)</v>
      </c>
      <c r="R77" t="str">
        <f>'Fig. 7'!V77</f>
        <v>Cu</v>
      </c>
      <c r="S77" t="str">
        <f>'Fig. 7'!W77</f>
        <v>cavity 111</v>
      </c>
      <c r="T77">
        <f>'Fig. 7'!X77</f>
        <v>-0.48336000000000001</v>
      </c>
      <c r="U77">
        <f>'Fig. 7'!Y77</f>
        <v>-0.522631578947368</v>
      </c>
      <c r="V77">
        <f>'Fig. 7'!Z77</f>
        <v>0</v>
      </c>
      <c r="W77">
        <f>'Fig. 7'!AA77</f>
        <v>0</v>
      </c>
      <c r="X77" t="str">
        <f>'Fig. 7'!AB77</f>
        <v>Ag13 corner</v>
      </c>
      <c r="Y77">
        <f>'Fig. 7'!AC77</f>
        <v>-0.46818724911543202</v>
      </c>
      <c r="Z77">
        <f>'Fig. 7'!AD77</f>
        <v>-0.33079999999999998</v>
      </c>
      <c r="AA77">
        <f>'Fig. 7'!AE77</f>
        <v>0</v>
      </c>
      <c r="AB77" t="str">
        <f>'Fig. 7'!AF77</f>
        <v>Rh</v>
      </c>
      <c r="AC77" t="str">
        <f>'Fig. 7'!AG77</f>
        <v>111 T (FCC-hollow)</v>
      </c>
      <c r="AD77">
        <f>'Fig. 7'!AH77</f>
        <v>-0.95363600000000004</v>
      </c>
      <c r="AE77">
        <f>'Fig. 7'!AI77</f>
        <v>-0.93021052631579004</v>
      </c>
      <c r="AF77">
        <f>'Fig. 7'!AJ77</f>
        <v>0</v>
      </c>
      <c r="AG77">
        <f>'Fig. 7'!AK77</f>
        <v>0</v>
      </c>
      <c r="AH77" t="str">
        <f>'Fig. 7'!AL77</f>
        <v>Au(211)</v>
      </c>
      <c r="AI77">
        <f>'Fig. 7'!AM77</f>
        <v>0.70309999999999995</v>
      </c>
      <c r="AJ77">
        <f>'Fig. 7'!AN77</f>
        <v>0.70638405000000004</v>
      </c>
      <c r="CF77">
        <f>'Fig. 7'!CK78</f>
        <v>0</v>
      </c>
      <c r="CG77">
        <f>'Fig. 7'!CL78</f>
        <v>0</v>
      </c>
      <c r="CH77" t="str">
        <f>'Fig. 7'!CM78</f>
        <v>Ag(211)</v>
      </c>
      <c r="CI77">
        <f>'Fig. 7'!CN78</f>
        <v>-1.0449200000000001</v>
      </c>
      <c r="CJ77">
        <f>'Fig. 7'!CO78</f>
        <v>-0.43551954999999998</v>
      </c>
      <c r="CK77">
        <f>'Fig. 7'!CP77</f>
        <v>0</v>
      </c>
      <c r="CL77">
        <f>'Fig. 7'!CQ77</f>
        <v>0</v>
      </c>
      <c r="CM77" t="str">
        <f>'Fig. 7'!CR77</f>
        <v>Mn(111)</v>
      </c>
      <c r="CN77">
        <f>'Fig. 7'!CS77</f>
        <v>-3.93</v>
      </c>
      <c r="CO77">
        <f>'Fig. 7'!CT77</f>
        <v>-4.087974623</v>
      </c>
      <c r="CP77">
        <f>'Fig. 7'!CU77</f>
        <v>0</v>
      </c>
      <c r="CQ77">
        <f>'Fig. 7'!CV77</f>
        <v>0</v>
      </c>
      <c r="CR77" t="str">
        <f>'Fig. 7'!CW77</f>
        <v>110 SE</v>
      </c>
      <c r="CS77">
        <f>'Fig. 7'!CX77</f>
        <v>-1.72319</v>
      </c>
      <c r="CT77">
        <f>'Fig. 7'!CY77</f>
        <v>-1.8482609999999999</v>
      </c>
    </row>
    <row r="78" spans="1:103">
      <c r="Q78">
        <f>'Fig. 7'!U78</f>
        <v>0</v>
      </c>
      <c r="R78" t="str">
        <f>'Fig. 7'!V78</f>
        <v>Cu</v>
      </c>
      <c r="S78" t="str">
        <f>'Fig. 7'!W78</f>
        <v>111 T</v>
      </c>
      <c r="T78">
        <f>'Fig. 7'!X78</f>
        <v>-0.55206</v>
      </c>
      <c r="U78">
        <f>'Fig. 7'!Y78</f>
        <v>-0.58263157894736795</v>
      </c>
      <c r="V78">
        <f>'Fig. 7'!Z78</f>
        <v>0</v>
      </c>
      <c r="W78">
        <f>'Fig. 7'!AA78</f>
        <v>0</v>
      </c>
      <c r="X78" t="str">
        <f>'Fig. 7'!AB78</f>
        <v>Ag147 corner</v>
      </c>
      <c r="Y78">
        <f>'Fig. 7'!AC78</f>
        <v>-0.20490724911543201</v>
      </c>
      <c r="Z78">
        <f>'Fig. 7'!AD78</f>
        <v>-0.20879</v>
      </c>
      <c r="AA78">
        <f>'Fig. 7'!AE78</f>
        <v>0</v>
      </c>
      <c r="AB78">
        <f>'Fig. 7'!AF78</f>
        <v>0</v>
      </c>
      <c r="AC78" t="str">
        <f>'Fig. 7'!AG78</f>
        <v>100 T (hollow)</v>
      </c>
      <c r="AD78">
        <f>'Fig. 7'!AH78</f>
        <v>-1.408182</v>
      </c>
      <c r="AE78">
        <f>'Fig. 7'!AI78</f>
        <v>-0.97641052631578995</v>
      </c>
      <c r="AF78">
        <f>'Fig. 7'!AJ78</f>
        <v>0</v>
      </c>
      <c r="AG78">
        <f>'Fig. 7'!AK78</f>
        <v>0</v>
      </c>
      <c r="AH78" t="str">
        <f>'Fig. 7'!AL78</f>
        <v>Ni(111)</v>
      </c>
      <c r="AI78">
        <f>'Fig. 7'!AM78</f>
        <v>-1.1722999999999999</v>
      </c>
      <c r="AJ78">
        <f>'Fig. 7'!AN78</f>
        <v>-0.73854665999999902</v>
      </c>
      <c r="CF78">
        <f>'Fig. 7'!CK79</f>
        <v>0</v>
      </c>
      <c r="CG78">
        <f>'Fig. 7'!CL79</f>
        <v>0</v>
      </c>
      <c r="CH78" t="str">
        <f>'Fig. 7'!CM79</f>
        <v>Au(211)</v>
      </c>
      <c r="CI78">
        <f>'Fig. 7'!CN79</f>
        <v>-0.48374</v>
      </c>
      <c r="CJ78">
        <f>'Fig. 7'!CO79</f>
        <v>-1.1809294020000001</v>
      </c>
      <c r="CK78">
        <f>'Fig. 7'!CP78</f>
        <v>0</v>
      </c>
      <c r="CL78">
        <f>'Fig. 7'!CQ78</f>
        <v>0</v>
      </c>
      <c r="CM78" t="str">
        <f>'Fig. 7'!CR78</f>
        <v>Fe(111)</v>
      </c>
      <c r="CN78">
        <f>'Fig. 7'!CS78</f>
        <v>-3.49</v>
      </c>
      <c r="CO78">
        <f>'Fig. 7'!CT78</f>
        <v>-3.976093949</v>
      </c>
      <c r="CP78">
        <f>'Fig. 7'!CU78</f>
        <v>0</v>
      </c>
      <c r="CQ78">
        <f>'Fig. 7'!CV78</f>
        <v>0</v>
      </c>
      <c r="CR78" t="str">
        <f>'Fig. 7'!CW78</f>
        <v>211 KSE (CN=8)</v>
      </c>
      <c r="CS78">
        <f>'Fig. 7'!CX78</f>
        <v>-1.73126</v>
      </c>
      <c r="CT78">
        <f>'Fig. 7'!CY78</f>
        <v>-1.770589</v>
      </c>
    </row>
    <row r="79" spans="1:103">
      <c r="Q79">
        <f>'Fig. 7'!U79</f>
        <v>0</v>
      </c>
      <c r="R79" t="str">
        <f>'Fig. 7'!V79</f>
        <v>Cu</v>
      </c>
      <c r="S79" t="str">
        <f>'Fig. 7'!W79</f>
        <v xml:space="preserve">100 T </v>
      </c>
      <c r="T79">
        <f>'Fig. 7'!X79</f>
        <v>-0.82686999999999999</v>
      </c>
      <c r="U79">
        <f>'Fig. 7'!Y79</f>
        <v>-0.68259157894736799</v>
      </c>
      <c r="V79">
        <f>'Fig. 7'!Z79</f>
        <v>0</v>
      </c>
      <c r="W79">
        <f>'Fig. 7'!AA79</f>
        <v>0</v>
      </c>
      <c r="X79" t="str">
        <f>'Fig. 7'!AB79</f>
        <v>Ag309 E</v>
      </c>
      <c r="Y79">
        <f>'Fig. 7'!AC79</f>
        <v>-9.8677249115431506E-2</v>
      </c>
      <c r="Z79">
        <f>'Fig. 7'!AD79</f>
        <v>8.5209999999999994E-2</v>
      </c>
      <c r="AA79">
        <f>'Fig. 7'!AE79</f>
        <v>0</v>
      </c>
      <c r="AB79">
        <f>'Fig. 7'!AF79</f>
        <v>0</v>
      </c>
      <c r="AC79" t="str">
        <f>'Fig. 7'!AG79</f>
        <v>211 SE</v>
      </c>
      <c r="AD79">
        <f>'Fig. 7'!AH79</f>
        <v>-1.217273</v>
      </c>
      <c r="AE79">
        <f>'Fig. 7'!AI79</f>
        <v>-1.1332105263157899</v>
      </c>
      <c r="AF79">
        <f>'Fig. 7'!AJ79</f>
        <v>0</v>
      </c>
      <c r="AG79">
        <f>'Fig. 7'!AK79</f>
        <v>0</v>
      </c>
      <c r="AH79" t="str">
        <f>'Fig. 7'!AL79</f>
        <v>Cu(111)</v>
      </c>
      <c r="AI79">
        <f>'Fig. 7'!AM79</f>
        <v>0.51480000000000004</v>
      </c>
      <c r="AJ79">
        <f>'Fig. 7'!AN79</f>
        <v>2.0442070000000499E-2</v>
      </c>
      <c r="CF79">
        <f>'Fig. 7'!CK80</f>
        <v>0</v>
      </c>
      <c r="CG79">
        <f>'Fig. 7'!CL80</f>
        <v>0</v>
      </c>
      <c r="CH79" t="str">
        <f>'Fig. 7'!CM80</f>
        <v>W(211)</v>
      </c>
      <c r="CI79">
        <f>'Fig. 7'!CN80</f>
        <v>-5.0590299999999999</v>
      </c>
      <c r="CJ79">
        <f>'Fig. 7'!CO80</f>
        <v>-5.2274789989999997</v>
      </c>
      <c r="CK79">
        <f>'Fig. 7'!CP79</f>
        <v>0</v>
      </c>
      <c r="CL79">
        <f>'Fig. 7'!CQ79</f>
        <v>0</v>
      </c>
      <c r="CM79" t="str">
        <f>'Fig. 7'!CR79</f>
        <v>Co(111)</v>
      </c>
      <c r="CN79">
        <f>'Fig. 7'!CS79</f>
        <v>-3.44</v>
      </c>
      <c r="CO79">
        <f>'Fig. 7'!CT79</f>
        <v>-3.7059500299999999</v>
      </c>
      <c r="CP79">
        <f>'Fig. 7'!CU79</f>
        <v>0</v>
      </c>
      <c r="CQ79">
        <f>'Fig. 7'!CV79</f>
        <v>0</v>
      </c>
      <c r="CR79" t="str">
        <f>'Fig. 7'!CW79</f>
        <v>100 T</v>
      </c>
      <c r="CS79">
        <f>'Fig. 7'!CX79</f>
        <v>-1.51352</v>
      </c>
      <c r="CT79">
        <f>'Fig. 7'!CY79</f>
        <v>-1.737339</v>
      </c>
    </row>
    <row r="80" spans="1:103">
      <c r="Q80">
        <f>'Fig. 7'!U80</f>
        <v>0</v>
      </c>
      <c r="R80" t="str">
        <f>'Fig. 7'!V80</f>
        <v>Cu</v>
      </c>
      <c r="S80" t="str">
        <f>'Fig. 7'!W80</f>
        <v>110 SE</v>
      </c>
      <c r="T80">
        <f>'Fig. 7'!X80</f>
        <v>-0.85435099999999997</v>
      </c>
      <c r="U80">
        <f>'Fig. 7'!Y80</f>
        <v>-0.78267157894736805</v>
      </c>
      <c r="V80">
        <f>'Fig. 7'!Z80</f>
        <v>0</v>
      </c>
      <c r="W80">
        <f>'Fig. 7'!AA80</f>
        <v>0</v>
      </c>
      <c r="X80" t="str">
        <f>'Fig. 7'!AB80</f>
        <v>Ag309 facet</v>
      </c>
      <c r="Y80">
        <f>'Fig. 7'!AC80</f>
        <v>7.2232750884568403E-2</v>
      </c>
      <c r="Z80">
        <f>'Fig. 7'!AD80</f>
        <v>0.23221</v>
      </c>
      <c r="AA80">
        <f>'Fig. 7'!AE80</f>
        <v>0</v>
      </c>
      <c r="AB80">
        <f>'Fig. 7'!AF80</f>
        <v>0</v>
      </c>
      <c r="AC80" t="str">
        <f>'Fig. 7'!AG80</f>
        <v>211 KSE (CN=6)</v>
      </c>
      <c r="AD80">
        <f>'Fig. 7'!AH80</f>
        <v>-1.244545</v>
      </c>
      <c r="AE80">
        <f>'Fig. 7'!AI80</f>
        <v>-1.2498305263157901</v>
      </c>
      <c r="AF80">
        <f>'Fig. 7'!AJ80</f>
        <v>0</v>
      </c>
      <c r="AG80">
        <f>'Fig. 7'!AK80</f>
        <v>0</v>
      </c>
      <c r="AH80" t="str">
        <f>'Fig. 7'!AL80</f>
        <v>Rh(111)</v>
      </c>
      <c r="AI80">
        <f>'Fig. 7'!AM80</f>
        <v>-1.5528500000000001</v>
      </c>
      <c r="AJ80">
        <f>'Fig. 7'!AN80</f>
        <v>-1.8661365599999999</v>
      </c>
      <c r="CF80" t="str">
        <f>'Fig. 7'!CK81</f>
        <v>Z. Phys. Chemie 221, 1209–1220 (2007)</v>
      </c>
      <c r="CG80" t="str">
        <f>'Fig. 7'!CL81</f>
        <v>TMs</v>
      </c>
      <c r="CH80" t="str">
        <f>'Fig. 7'!CM81</f>
        <v>Fe(211)</v>
      </c>
      <c r="CI80">
        <f>'Fig. 7'!CN81</f>
        <v>-3.89</v>
      </c>
      <c r="CJ80">
        <f>'Fig. 7'!CO81</f>
        <v>-3.9050590509999998</v>
      </c>
      <c r="CK80">
        <f>'Fig. 7'!CP80</f>
        <v>0</v>
      </c>
      <c r="CL80">
        <f>'Fig. 7'!CQ80</f>
        <v>0</v>
      </c>
      <c r="CM80" t="str">
        <f>'Fig. 7'!CR80</f>
        <v>Ni(111)</v>
      </c>
      <c r="CN80">
        <f>'Fig. 7'!CS80</f>
        <v>-3.31</v>
      </c>
      <c r="CO80">
        <f>'Fig. 7'!CT80</f>
        <v>-3.3972287269999999</v>
      </c>
      <c r="CP80">
        <f>'Fig. 7'!CU80</f>
        <v>0</v>
      </c>
      <c r="CQ80">
        <f>'Fig. 7'!CV80</f>
        <v>0</v>
      </c>
      <c r="CR80" t="str">
        <f>'Fig. 7'!CW80</f>
        <v>111 T</v>
      </c>
      <c r="CS80">
        <f>'Fig. 7'!CX80</f>
        <v>-1.5538400000000001</v>
      </c>
      <c r="CT80">
        <f>'Fig. 7'!CY80</f>
        <v>-1.6265499999999999</v>
      </c>
    </row>
    <row r="81" spans="17:98">
      <c r="Q81">
        <f>'Fig. 7'!U81</f>
        <v>0</v>
      </c>
      <c r="R81" t="str">
        <f>'Fig. 7'!V81</f>
        <v>Cu</v>
      </c>
      <c r="S81" t="str">
        <f>'Fig. 7'!W81</f>
        <v>711 SE</v>
      </c>
      <c r="T81">
        <f>'Fig. 7'!X81</f>
        <v>-0.92992399999999997</v>
      </c>
      <c r="U81">
        <f>'Fig. 7'!Y81</f>
        <v>-0.82263157894736905</v>
      </c>
      <c r="V81" t="str">
        <f>'Fig. 7'!Z81</f>
        <v>J. Mater. Chem. A 5, 7184–7190 (2017)</v>
      </c>
      <c r="W81" t="str">
        <f>'Fig. 7'!AA81</f>
        <v>Au（110）</v>
      </c>
      <c r="X81" t="str">
        <f>'Fig. 7'!AB81</f>
        <v>s2</v>
      </c>
      <c r="Y81">
        <f>'Fig. 7'!AC81</f>
        <v>-0.49054999999999999</v>
      </c>
      <c r="Z81">
        <f>'Fig. 7'!AD81</f>
        <v>-0.33110188461363999</v>
      </c>
      <c r="AA81">
        <f>'Fig. 7'!AE81</f>
        <v>0</v>
      </c>
      <c r="AB81">
        <f>'Fig. 7'!AF81</f>
        <v>0</v>
      </c>
      <c r="AC81" t="str">
        <f>'Fig. 7'!AG81</f>
        <v>3AD@111</v>
      </c>
      <c r="AD81">
        <f>'Fig. 7'!AH81</f>
        <v>-1.444545</v>
      </c>
      <c r="AE81">
        <f>'Fig. 7'!AI81</f>
        <v>-1.4132105263157899</v>
      </c>
      <c r="AF81">
        <f>'Fig. 7'!AJ81</f>
        <v>0</v>
      </c>
      <c r="AG81">
        <f>'Fig. 7'!AK81</f>
        <v>0</v>
      </c>
      <c r="AH81" t="str">
        <f>'Fig. 7'!AL81</f>
        <v>Pd(111)</v>
      </c>
      <c r="AI81">
        <f>'Fig. 7'!AM81</f>
        <v>-1.19767</v>
      </c>
      <c r="AJ81">
        <f>'Fig. 7'!AN81</f>
        <v>-1.2009451499999999</v>
      </c>
      <c r="CF81">
        <f>'Fig. 7'!CK82</f>
        <v>0</v>
      </c>
      <c r="CG81">
        <f>'Fig. 7'!CL82</f>
        <v>0</v>
      </c>
      <c r="CH81" t="str">
        <f>'Fig. 7'!CM82</f>
        <v>Co(211)</v>
      </c>
      <c r="CI81">
        <f>'Fig. 7'!CN82</f>
        <v>-3.27</v>
      </c>
      <c r="CJ81">
        <f>'Fig. 7'!CO82</f>
        <v>-3.3639599699999998</v>
      </c>
      <c r="CK81">
        <f>'Fig. 7'!CP81</f>
        <v>0</v>
      </c>
      <c r="CL81">
        <f>'Fig. 7'!CQ81</f>
        <v>0</v>
      </c>
      <c r="CM81" t="str">
        <f>'Fig. 7'!CR81</f>
        <v>Cu(111)</v>
      </c>
      <c r="CN81">
        <f>'Fig. 7'!CS81</f>
        <v>-3.02</v>
      </c>
      <c r="CO81">
        <f>'Fig. 7'!CT81</f>
        <v>-3.02</v>
      </c>
      <c r="CP81">
        <f>'Fig. 7'!CU81</f>
        <v>0</v>
      </c>
      <c r="CQ81">
        <f>'Fig. 7'!CV81</f>
        <v>0</v>
      </c>
      <c r="CR81" t="str">
        <f>'Fig. 7'!CW81</f>
        <v>Pt586 111 T (c)</v>
      </c>
      <c r="CS81">
        <f>'Fig. 7'!CX81</f>
        <v>-1.47319</v>
      </c>
      <c r="CT81">
        <f>'Fig. 7'!CY81</f>
        <v>-1.6265499999999999</v>
      </c>
    </row>
    <row r="82" spans="17:98">
      <c r="Q82">
        <f>'Fig. 7'!U82</f>
        <v>0</v>
      </c>
      <c r="R82" t="str">
        <f>'Fig. 7'!V82</f>
        <v>Cu</v>
      </c>
      <c r="S82" t="str">
        <f>'Fig. 7'!W82</f>
        <v>211 SE</v>
      </c>
      <c r="T82">
        <f>'Fig. 7'!X82</f>
        <v>-0.81313000000000002</v>
      </c>
      <c r="U82">
        <f>'Fig. 7'!Y82</f>
        <v>-0.82263157894736905</v>
      </c>
      <c r="V82">
        <f>'Fig. 7'!Z82</f>
        <v>0</v>
      </c>
      <c r="W82">
        <f>'Fig. 7'!AA82</f>
        <v>0</v>
      </c>
      <c r="X82" t="str">
        <f>'Fig. 7'!AB82</f>
        <v>s1</v>
      </c>
      <c r="Y82">
        <f>'Fig. 7'!AC82</f>
        <v>-0.49054999999999999</v>
      </c>
      <c r="Z82">
        <f>'Fig. 7'!AD82</f>
        <v>-0.30645292461363999</v>
      </c>
      <c r="AA82">
        <f>'Fig. 7'!AE82</f>
        <v>0</v>
      </c>
      <c r="AB82" t="str">
        <f>'Fig. 7'!AF82</f>
        <v>Pd</v>
      </c>
      <c r="AC82" t="str">
        <f>'Fig. 7'!AG82</f>
        <v>111 T (FCC-hollow)</v>
      </c>
      <c r="AD82">
        <f>'Fig. 7'!AH82</f>
        <v>-0.82636399999999999</v>
      </c>
      <c r="AE82">
        <f>'Fig. 7'!AI82</f>
        <v>-0.63236363636363002</v>
      </c>
      <c r="AF82">
        <f>'Fig. 7'!AJ82</f>
        <v>0</v>
      </c>
      <c r="AG82">
        <f>'Fig. 7'!AK82</f>
        <v>0</v>
      </c>
      <c r="AH82" t="str">
        <f>'Fig. 7'!AL82</f>
        <v>Ag(111)</v>
      </c>
      <c r="AI82">
        <f>'Fig. 7'!AM82</f>
        <v>1.5581400000000001</v>
      </c>
      <c r="AJ82">
        <f>'Fig. 7'!AN82</f>
        <v>1.58914657</v>
      </c>
      <c r="CF82">
        <f>'Fig. 7'!CK83</f>
        <v>0</v>
      </c>
      <c r="CG82">
        <f>'Fig. 7'!CL83</f>
        <v>0</v>
      </c>
      <c r="CH82" t="str">
        <f>'Fig. 7'!CM83</f>
        <v>Ni(211)</v>
      </c>
      <c r="CI82">
        <f>'Fig. 7'!CN83</f>
        <v>-2.69</v>
      </c>
      <c r="CJ82">
        <f>'Fig. 7'!CO83</f>
        <v>-2.7455902729999999</v>
      </c>
      <c r="CK82">
        <f>'Fig. 7'!CP82</f>
        <v>0</v>
      </c>
      <c r="CL82">
        <f>'Fig. 7'!CQ82</f>
        <v>0</v>
      </c>
      <c r="CM82" t="str">
        <f>'Fig. 7'!CR82</f>
        <v>Au(111)</v>
      </c>
      <c r="CN82">
        <f>'Fig. 7'!CS82</f>
        <v>-2.31</v>
      </c>
      <c r="CO82">
        <f>'Fig. 7'!CT82</f>
        <v>-2.6124765980000002</v>
      </c>
      <c r="CP82">
        <f>'Fig. 7'!CU82</f>
        <v>0</v>
      </c>
      <c r="CQ82">
        <f>'Fig. 7'!CV82</f>
        <v>0</v>
      </c>
      <c r="CR82" t="str">
        <f>'Fig. 7'!CW82</f>
        <v>Pt147 K</v>
      </c>
      <c r="CS82">
        <f>'Fig. 7'!CX82</f>
        <v>-2.37642</v>
      </c>
      <c r="CT82">
        <f>'Fig. 7'!CY82</f>
        <v>-2.1807609999999999</v>
      </c>
    </row>
    <row r="83" spans="17:98">
      <c r="Q83">
        <f>'Fig. 7'!U83</f>
        <v>0</v>
      </c>
      <c r="R83" t="str">
        <f>'Fig. 7'!V83</f>
        <v>Cu</v>
      </c>
      <c r="S83" t="str">
        <f>'Fig. 7'!W83</f>
        <v>211 KSE (CN=6)</v>
      </c>
      <c r="T83">
        <f>'Fig. 7'!X83</f>
        <v>-0.98488500000000001</v>
      </c>
      <c r="U83">
        <f>'Fig. 7'!Y83</f>
        <v>-0.92259157894736799</v>
      </c>
      <c r="V83">
        <f>'Fig. 7'!Z83</f>
        <v>0</v>
      </c>
      <c r="W83">
        <f>'Fig. 7'!AA83</f>
        <v>0</v>
      </c>
      <c r="X83" t="str">
        <f>'Fig. 7'!AB83</f>
        <v>s3</v>
      </c>
      <c r="Y83">
        <f>'Fig. 7'!AC83</f>
        <v>-0.52478999999999998</v>
      </c>
      <c r="Z83">
        <f>'Fig. 7'!AD83</f>
        <v>-0.28292410461363998</v>
      </c>
      <c r="AA83">
        <f>'Fig. 7'!AE83</f>
        <v>0</v>
      </c>
      <c r="AB83">
        <f>'Fig. 7'!AF83</f>
        <v>0</v>
      </c>
      <c r="AC83" t="str">
        <f>'Fig. 7'!AG83</f>
        <v>100 T (hollow)</v>
      </c>
      <c r="AD83">
        <f>'Fig. 7'!AH83</f>
        <v>-1.035455</v>
      </c>
      <c r="AE83">
        <f>'Fig. 7'!AI83</f>
        <v>-0.67856363636363004</v>
      </c>
      <c r="AF83">
        <f>'Fig. 7'!AJ83</f>
        <v>0</v>
      </c>
      <c r="AG83">
        <f>'Fig. 7'!AK83</f>
        <v>0</v>
      </c>
      <c r="AH83" t="str">
        <f>'Fig. 7'!AL83</f>
        <v>Pt(111)</v>
      </c>
      <c r="AI83">
        <f>'Fig. 7'!AM83</f>
        <v>-1.3911199999999999</v>
      </c>
      <c r="AJ83">
        <f>'Fig. 7'!AN83</f>
        <v>-1.30780345</v>
      </c>
      <c r="CF83">
        <f>'Fig. 7'!CK84</f>
        <v>0</v>
      </c>
      <c r="CG83">
        <f>'Fig. 7'!CL84</f>
        <v>0</v>
      </c>
      <c r="CH83" t="str">
        <f>'Fig. 7'!CM84</f>
        <v>Cu(211)</v>
      </c>
      <c r="CI83">
        <f>'Fig. 7'!CN84</f>
        <v>-1.99</v>
      </c>
      <c r="CJ83">
        <f>'Fig. 7'!CO84</f>
        <v>-1.99</v>
      </c>
      <c r="CK83">
        <f>'Fig. 7'!CP83</f>
        <v>0</v>
      </c>
      <c r="CL83">
        <f>'Fig. 7'!CQ83</f>
        <v>0</v>
      </c>
      <c r="CM83" t="str">
        <f>'Fig. 7'!CR83</f>
        <v>Ag(111)</v>
      </c>
      <c r="CN83">
        <f>'Fig. 7'!CS83</f>
        <v>-2.6</v>
      </c>
      <c r="CO83">
        <f>'Fig. 7'!CT83</f>
        <v>-2.2403304500000001</v>
      </c>
      <c r="CP83">
        <f>'Fig. 7'!CU83</f>
        <v>0</v>
      </c>
      <c r="CQ83">
        <f>'Fig. 7'!CV83</f>
        <v>0</v>
      </c>
      <c r="CR83" t="str">
        <f>'Fig. 7'!CW83</f>
        <v>Pt147 100 E</v>
      </c>
      <c r="CS83">
        <f>'Fig. 7'!CX83</f>
        <v>-1.9328700000000001</v>
      </c>
      <c r="CT83">
        <f>'Fig. 7'!CY83</f>
        <v>-1.95905</v>
      </c>
    </row>
    <row r="84" spans="17:98">
      <c r="Q84">
        <f>'Fig. 7'!U84</f>
        <v>0</v>
      </c>
      <c r="R84" t="str">
        <f>'Fig. 7'!V84</f>
        <v>Cu</v>
      </c>
      <c r="S84" t="str">
        <f>'Fig. 7'!W84</f>
        <v>4AD@100</v>
      </c>
      <c r="T84">
        <f>'Fig. 7'!X84</f>
        <v>-0.91618299999999997</v>
      </c>
      <c r="U84">
        <f>'Fig. 7'!Y84</f>
        <v>-0.95259157894736801</v>
      </c>
      <c r="V84">
        <f>'Fig. 7'!Z84</f>
        <v>0</v>
      </c>
      <c r="W84">
        <f>'Fig. 7'!AA84</f>
        <v>0</v>
      </c>
      <c r="X84" t="str">
        <f>'Fig. 7'!AB84</f>
        <v>s4</v>
      </c>
      <c r="Y84">
        <f>'Fig. 7'!AC84</f>
        <v>-0.29192000000000001</v>
      </c>
      <c r="Z84">
        <f>'Fig. 7'!AD84</f>
        <v>-0.12046117461364</v>
      </c>
      <c r="AA84">
        <f>'Fig. 7'!AE84</f>
        <v>0</v>
      </c>
      <c r="AB84">
        <f>'Fig. 7'!AF84</f>
        <v>0</v>
      </c>
      <c r="AC84" t="str">
        <f>'Fig. 7'!AG84</f>
        <v>211 SE</v>
      </c>
      <c r="AD84">
        <f>'Fig. 7'!AH84</f>
        <v>-0.94454499999999997</v>
      </c>
      <c r="AE84">
        <f>'Fig. 7'!AI84</f>
        <v>-0.83536363636362998</v>
      </c>
      <c r="CF84">
        <f>'Fig. 7'!CK85</f>
        <v>0</v>
      </c>
      <c r="CG84">
        <f>'Fig. 7'!CL85</f>
        <v>0</v>
      </c>
      <c r="CH84" t="str">
        <f>'Fig. 7'!CM85</f>
        <v>Ag(211)</v>
      </c>
      <c r="CI84">
        <f>'Fig. 7'!CN85</f>
        <v>-1.06</v>
      </c>
      <c r="CJ84">
        <f>'Fig. 7'!CO85</f>
        <v>-0.42831954999999899</v>
      </c>
      <c r="CK84">
        <f>'Fig. 7'!CP84</f>
        <v>0</v>
      </c>
      <c r="CL84" t="str">
        <f>'Fig. 7'!CQ84</f>
        <v>TMs (full relax)</v>
      </c>
      <c r="CM84" t="str">
        <f>'Fig. 7'!CR84</f>
        <v>V(111)</v>
      </c>
      <c r="CN84">
        <f>'Fig. 7'!CS84</f>
        <v>-5.74</v>
      </c>
      <c r="CO84">
        <f>'Fig. 7'!CT84</f>
        <v>-5.2099481069999998</v>
      </c>
      <c r="CP84">
        <f>'Fig. 7'!CU84</f>
        <v>0</v>
      </c>
      <c r="CQ84">
        <f>'Fig. 7'!CV84</f>
        <v>0</v>
      </c>
      <c r="CR84" t="str">
        <f>'Fig. 7'!CW84</f>
        <v>Pt147 100 T (c)</v>
      </c>
      <c r="CS84">
        <f>'Fig. 7'!CX84</f>
        <v>-1.5538400000000001</v>
      </c>
      <c r="CT84">
        <f>'Fig. 7'!CY84</f>
        <v>-1.7595499999999999</v>
      </c>
    </row>
    <row r="85" spans="17:98">
      <c r="Q85">
        <f>'Fig. 7'!U85</f>
        <v>0</v>
      </c>
      <c r="R85" t="str">
        <f>'Fig. 7'!V85</f>
        <v>Cu</v>
      </c>
      <c r="S85" t="str">
        <f>'Fig. 7'!W85</f>
        <v>3AD@111</v>
      </c>
      <c r="T85">
        <f>'Fig. 7'!X85</f>
        <v>-1.074198</v>
      </c>
      <c r="U85">
        <f>'Fig. 7'!Y85</f>
        <v>-1.0626315789473699</v>
      </c>
      <c r="V85">
        <f>'Fig. 7'!Z85</f>
        <v>0</v>
      </c>
      <c r="W85">
        <f>'Fig. 7'!AA85</f>
        <v>0</v>
      </c>
      <c r="X85" t="str">
        <f>'Fig. 7'!AB85</f>
        <v>flat</v>
      </c>
      <c r="Y85">
        <f>'Fig. 7'!AC85</f>
        <v>-0.27137</v>
      </c>
      <c r="Z85">
        <f>'Fig. 7'!AD85</f>
        <v>-6.2199194613639999E-2</v>
      </c>
      <c r="AA85">
        <f>'Fig. 7'!AE85</f>
        <v>0</v>
      </c>
      <c r="AB85">
        <f>'Fig. 7'!AF85</f>
        <v>0</v>
      </c>
      <c r="AC85" t="str">
        <f>'Fig. 7'!AG85</f>
        <v>211 KSE (CN=6)</v>
      </c>
      <c r="AD85">
        <f>'Fig. 7'!AH85</f>
        <v>-1.29</v>
      </c>
      <c r="AE85">
        <f>'Fig. 7'!AI85</f>
        <v>-0.95198363636363004</v>
      </c>
      <c r="CF85" t="str">
        <f>'Fig. 7'!CK86</f>
        <v>Top. Catal. 57, 25–32 (2014).</v>
      </c>
      <c r="CG85" t="str">
        <f>'Fig. 7'!CL86</f>
        <v>TMs</v>
      </c>
      <c r="CH85" t="str">
        <f>'Fig. 7'!CM86</f>
        <v>Cr(111)</v>
      </c>
      <c r="CI85">
        <f>'Fig. 7'!CN86</f>
        <v>-4.2856940000000003</v>
      </c>
      <c r="CJ85">
        <f>'Fig. 7'!CO86</f>
        <v>-3.8600210180088799</v>
      </c>
      <c r="CK85">
        <f>'Fig. 7'!CP85</f>
        <v>0</v>
      </c>
      <c r="CL85">
        <f>'Fig. 7'!CQ85</f>
        <v>0</v>
      </c>
      <c r="CM85" t="str">
        <f>'Fig. 7'!CR85</f>
        <v>Mn(111)</v>
      </c>
      <c r="CN85">
        <f>'Fig. 7'!CS85</f>
        <v>-4.66</v>
      </c>
      <c r="CO85">
        <f>'Fig. 7'!CT85</f>
        <v>-4.6679746230000001</v>
      </c>
      <c r="CP85">
        <f>'Fig. 7'!CU85</f>
        <v>0</v>
      </c>
      <c r="CQ85">
        <f>'Fig. 7'!CV85</f>
        <v>0</v>
      </c>
      <c r="CR85" t="str">
        <f>'Fig. 7'!CW85</f>
        <v>Pt147 111 T (c)</v>
      </c>
      <c r="CS85">
        <f>'Fig. 7'!CX85</f>
        <v>-1.6990000000000001</v>
      </c>
      <c r="CT85">
        <f>'Fig. 7'!CY85</f>
        <v>-1.7595499999999999</v>
      </c>
    </row>
    <row r="86" spans="17:98">
      <c r="Q86">
        <f>'Fig. 7'!U86</f>
        <v>0</v>
      </c>
      <c r="R86" t="str">
        <f>'Fig. 7'!V86</f>
        <v>Cu</v>
      </c>
      <c r="S86" t="str">
        <f>'Fig. 7'!W86</f>
        <v>2AD@111</v>
      </c>
      <c r="T86">
        <f>'Fig. 7'!X86</f>
        <v>-1.0948089999999999</v>
      </c>
      <c r="U86">
        <f>'Fig. 7'!Y86</f>
        <v>-1.1325915789473699</v>
      </c>
      <c r="V86" t="str">
        <f>'Fig. 7'!Z86</f>
        <v>J. Phys. Chem. C 2018, 122, 9245−9254</v>
      </c>
      <c r="W86" t="str">
        <f>'Fig. 7'!AA86</f>
        <v>Au</v>
      </c>
      <c r="X86" t="str">
        <f>'Fig. 7'!AB86</f>
        <v>Cube</v>
      </c>
      <c r="Y86">
        <f>'Fig. 7'!AC86</f>
        <v>-1.93</v>
      </c>
      <c r="Z86">
        <f>'Fig. 7'!AD86</f>
        <v>-2.1559900000000001</v>
      </c>
      <c r="AA86">
        <f>'Fig. 7'!AE86</f>
        <v>0</v>
      </c>
      <c r="AB86">
        <f>'Fig. 7'!AF86</f>
        <v>0</v>
      </c>
      <c r="AC86" t="str">
        <f>'Fig. 7'!AG86</f>
        <v>3AD@111</v>
      </c>
      <c r="AD86">
        <f>'Fig. 7'!AH86</f>
        <v>-1.19</v>
      </c>
      <c r="AE86">
        <f>'Fig. 7'!AI86</f>
        <v>-1.1153636363636299</v>
      </c>
      <c r="CF86">
        <f>'Fig. 7'!CK87</f>
        <v>0</v>
      </c>
      <c r="CG86">
        <f>'Fig. 7'!CL87</f>
        <v>0</v>
      </c>
      <c r="CH86" t="str">
        <f>'Fig. 7'!CM87</f>
        <v>Ni(111)</v>
      </c>
      <c r="CI86">
        <f>'Fig. 7'!CN87</f>
        <v>-1.7367052000000001</v>
      </c>
      <c r="CJ86">
        <f>'Fig. 7'!CO87</f>
        <v>-1.8143804452466199</v>
      </c>
      <c r="CK86">
        <f>'Fig. 7'!CP86</f>
        <v>0</v>
      </c>
      <c r="CL86">
        <f>'Fig. 7'!CQ86</f>
        <v>0</v>
      </c>
      <c r="CM86" t="str">
        <f>'Fig. 7'!CR86</f>
        <v>Fe(111)</v>
      </c>
      <c r="CN86">
        <f>'Fig. 7'!CS86</f>
        <v>-4.1900000000000004</v>
      </c>
      <c r="CO86">
        <f>'Fig. 7'!CT86</f>
        <v>-4.5560939490000001</v>
      </c>
      <c r="CP86">
        <f>'Fig. 7'!CU86</f>
        <v>0</v>
      </c>
      <c r="CQ86">
        <f>'Fig. 7'!CV86</f>
        <v>0</v>
      </c>
      <c r="CR86" t="str">
        <f>'Fig. 7'!CW86</f>
        <v>Pt201 1ad @ 111 (near 111 E)</v>
      </c>
      <c r="CS86">
        <f>'Fig. 7'!CX86</f>
        <v>-2.4489999999999998</v>
      </c>
      <c r="CT86">
        <f>'Fig. 7'!CY86</f>
        <v>-2.3470110000000002</v>
      </c>
    </row>
    <row r="87" spans="17:98">
      <c r="Q87" t="str">
        <f>'Fig. 7'!U87</f>
        <v>ACS Catal. 5, 5089–5096 (2015)</v>
      </c>
      <c r="R87" t="str">
        <f>'Fig. 7'!V87</f>
        <v>Ag</v>
      </c>
      <c r="S87" t="str">
        <f>'Fig. 7'!W87</f>
        <v>211 SE</v>
      </c>
      <c r="T87">
        <f>'Fig. 7'!X87</f>
        <v>-0.14974199999999999</v>
      </c>
      <c r="U87">
        <f>'Fig. 7'!Y87</f>
        <v>-0.186</v>
      </c>
      <c r="V87">
        <f>'Fig. 7'!Z87</f>
        <v>0</v>
      </c>
      <c r="W87">
        <f>'Fig. 7'!AA87</f>
        <v>0</v>
      </c>
      <c r="X87">
        <f>'Fig. 7'!AB87</f>
        <v>0</v>
      </c>
      <c r="Y87">
        <f>'Fig. 7'!AC87</f>
        <v>-1.66</v>
      </c>
      <c r="Z87">
        <f>'Fig. 7'!AD87</f>
        <v>-1.70323</v>
      </c>
      <c r="AA87">
        <f>'Fig. 7'!AE87</f>
        <v>0</v>
      </c>
      <c r="AB87" t="str">
        <f>'Fig. 7'!AF87</f>
        <v>Ir</v>
      </c>
      <c r="AC87" t="str">
        <f>'Fig. 7'!AG87</f>
        <v>100 T (hollow)</v>
      </c>
      <c r="AD87">
        <f>'Fig. 7'!AH87</f>
        <v>-1.426364</v>
      </c>
      <c r="AE87">
        <f>'Fig. 7'!AI87</f>
        <v>-0.93765454545454996</v>
      </c>
      <c r="CF87">
        <f>'Fig. 7'!CK88</f>
        <v>0</v>
      </c>
      <c r="CG87">
        <f>'Fig. 7'!CL88</f>
        <v>0</v>
      </c>
      <c r="CH87" t="str">
        <f>'Fig. 7'!CM88</f>
        <v>Cu(111)</v>
      </c>
      <c r="CI87">
        <f>'Fig. 7'!CN88</f>
        <v>-1.0587902</v>
      </c>
      <c r="CJ87">
        <f>'Fig. 7'!CO88</f>
        <v>-1.0587902</v>
      </c>
      <c r="CK87">
        <f>'Fig. 7'!CP87</f>
        <v>0</v>
      </c>
      <c r="CL87">
        <f>'Fig. 7'!CQ87</f>
        <v>0</v>
      </c>
      <c r="CM87" t="str">
        <f>'Fig. 7'!CR87</f>
        <v>Co(111)</v>
      </c>
      <c r="CN87">
        <f>'Fig. 7'!CS87</f>
        <v>-4.0599999999999996</v>
      </c>
      <c r="CO87">
        <f>'Fig. 7'!CT87</f>
        <v>-4.2859500300000004</v>
      </c>
      <c r="CP87">
        <f>'Fig. 7'!CU87</f>
        <v>0</v>
      </c>
      <c r="CQ87">
        <f>'Fig. 7'!CV87</f>
        <v>0</v>
      </c>
      <c r="CR87" t="str">
        <f>'Fig. 7'!CW87</f>
        <v>Pt201 2ad @ 111 (near 111 E)</v>
      </c>
      <c r="CS87">
        <f>'Fig. 7'!CX87</f>
        <v>-2.32803</v>
      </c>
      <c r="CT87">
        <f>'Fig. 7'!CY87</f>
        <v>-2.29155</v>
      </c>
    </row>
    <row r="88" spans="17:98">
      <c r="Q88">
        <f>'Fig. 7'!U88</f>
        <v>0</v>
      </c>
      <c r="R88" t="str">
        <f>'Fig. 7'!V88</f>
        <v>Ag</v>
      </c>
      <c r="S88" t="str">
        <f>'Fig. 7'!W88</f>
        <v>100 T</v>
      </c>
      <c r="T88">
        <f>'Fig. 7'!X88</f>
        <v>-8.9500899999999994E-2</v>
      </c>
      <c r="U88">
        <f>'Fig. 7'!Y88</f>
        <v>-4.5960000000000001E-2</v>
      </c>
      <c r="V88">
        <f>'Fig. 7'!Z88</f>
        <v>0</v>
      </c>
      <c r="W88">
        <f>'Fig. 7'!AA88</f>
        <v>0</v>
      </c>
      <c r="X88">
        <f>'Fig. 7'!AB88</f>
        <v>0</v>
      </c>
      <c r="Y88">
        <f>'Fig. 7'!AC88</f>
        <v>-1.79</v>
      </c>
      <c r="Z88">
        <f>'Fig. 7'!AD88</f>
        <v>-1.984</v>
      </c>
      <c r="AA88">
        <f>'Fig. 7'!AE88</f>
        <v>0</v>
      </c>
      <c r="AB88">
        <f>'Fig. 7'!AF88</f>
        <v>0</v>
      </c>
      <c r="AC88" t="str">
        <f>'Fig. 7'!AG88</f>
        <v>211 SE</v>
      </c>
      <c r="AD88">
        <f>'Fig. 7'!AH88</f>
        <v>-1.5990899999999999</v>
      </c>
      <c r="AE88">
        <f>'Fig. 7'!AI88</f>
        <v>-1.09445454545455</v>
      </c>
      <c r="CF88">
        <f>'Fig. 7'!CK89</f>
        <v>0</v>
      </c>
      <c r="CG88">
        <f>'Fig. 7'!CL89</f>
        <v>0</v>
      </c>
      <c r="CH88" t="str">
        <f>'Fig. 7'!CM89</f>
        <v>Mo(111)</v>
      </c>
      <c r="CI88">
        <f>'Fig. 7'!CN89</f>
        <v>-3.6997513</v>
      </c>
      <c r="CJ88">
        <f>'Fig. 7'!CO89</f>
        <v>-3.2365270421052599</v>
      </c>
      <c r="CK88">
        <f>'Fig. 7'!CP88</f>
        <v>0</v>
      </c>
      <c r="CL88">
        <f>'Fig. 7'!CQ88</f>
        <v>0</v>
      </c>
      <c r="CM88" t="str">
        <f>'Fig. 7'!CR88</f>
        <v>Ni(111)</v>
      </c>
      <c r="CN88">
        <f>'Fig. 7'!CS88</f>
        <v>-3.83</v>
      </c>
      <c r="CO88">
        <f>'Fig. 7'!CT88</f>
        <v>-3.977228727</v>
      </c>
      <c r="CP88">
        <f>'Fig. 7'!CU88</f>
        <v>0</v>
      </c>
      <c r="CQ88">
        <f>'Fig. 7'!CV88</f>
        <v>0</v>
      </c>
      <c r="CR88" t="str">
        <f>'Fig. 7'!CW88</f>
        <v>Pt201 1ad @ 100</v>
      </c>
      <c r="CS88">
        <f>'Fig. 7'!CX88</f>
        <v>-2.2312599999999998</v>
      </c>
      <c r="CT88">
        <f>'Fig. 7'!CY88</f>
        <v>-2.2689400000000002</v>
      </c>
    </row>
    <row r="89" spans="17:98">
      <c r="Q89">
        <f>'Fig. 7'!U89</f>
        <v>0</v>
      </c>
      <c r="R89" t="str">
        <f>'Fig. 7'!V89</f>
        <v>Ag</v>
      </c>
      <c r="S89" t="str">
        <f>'Fig. 7'!W89</f>
        <v>110 SE</v>
      </c>
      <c r="T89">
        <f>'Fig. 7'!X89</f>
        <v>-5.8519799999999997E-2</v>
      </c>
      <c r="U89">
        <f>'Fig. 7'!Y89</f>
        <v>-0.15264</v>
      </c>
      <c r="V89">
        <f>'Fig. 7'!Z89</f>
        <v>0</v>
      </c>
      <c r="W89">
        <f>'Fig. 7'!AA89</f>
        <v>0</v>
      </c>
      <c r="X89">
        <f>'Fig. 7'!AB89</f>
        <v>0</v>
      </c>
      <c r="Y89">
        <f>'Fig. 7'!AC89</f>
        <v>-1.93</v>
      </c>
      <c r="Z89">
        <f>'Fig. 7'!AD89</f>
        <v>-2.1559900000000001</v>
      </c>
      <c r="AA89">
        <f>'Fig. 7'!AE89</f>
        <v>0</v>
      </c>
      <c r="AB89">
        <f>'Fig. 7'!AF89</f>
        <v>0</v>
      </c>
      <c r="AC89" t="str">
        <f>'Fig. 7'!AG89</f>
        <v>211 KSE (CN=6)</v>
      </c>
      <c r="AD89">
        <f>'Fig. 7'!AH89</f>
        <v>-1.6809099999999999</v>
      </c>
      <c r="AE89">
        <f>'Fig. 7'!AI89</f>
        <v>-1.21107454545455</v>
      </c>
      <c r="CF89">
        <f>'Fig. 7'!CK90</f>
        <v>0</v>
      </c>
      <c r="CG89">
        <f>'Fig. 7'!CL90</f>
        <v>0</v>
      </c>
      <c r="CH89" t="str">
        <f>'Fig. 7'!CM90</f>
        <v>Ag(111)</v>
      </c>
      <c r="CI89">
        <f>'Fig. 7'!CN90</f>
        <v>2.8319529999999999E-2</v>
      </c>
      <c r="CJ89">
        <f>'Fig. 7'!CO90</f>
        <v>0.50288993746222299</v>
      </c>
      <c r="CK89">
        <f>'Fig. 7'!CP89</f>
        <v>0</v>
      </c>
      <c r="CL89">
        <f>'Fig. 7'!CQ89</f>
        <v>0</v>
      </c>
      <c r="CM89" t="str">
        <f>'Fig. 7'!CR89</f>
        <v>Cu(111)</v>
      </c>
      <c r="CN89">
        <f>'Fig. 7'!CS89</f>
        <v>-3.6</v>
      </c>
      <c r="CO89">
        <f>'Fig. 7'!CT89</f>
        <v>-3.6</v>
      </c>
      <c r="CP89">
        <f>'Fig. 7'!CU89</f>
        <v>0</v>
      </c>
      <c r="CQ89">
        <f>'Fig. 7'!CV89</f>
        <v>0</v>
      </c>
      <c r="CR89" t="str">
        <f>'Fig. 7'!CW89</f>
        <v>Pt201 2ad @ 100</v>
      </c>
      <c r="CS89">
        <f>'Fig. 7'!CX89</f>
        <v>-2.2070599999999998</v>
      </c>
      <c r="CT89">
        <f>'Fig. 7'!CY89</f>
        <v>-2.1918000000000002</v>
      </c>
    </row>
    <row r="90" spans="17:98">
      <c r="Q90">
        <f>'Fig. 7'!U90</f>
        <v>0</v>
      </c>
      <c r="R90" t="str">
        <f>'Fig. 7'!V90</f>
        <v>Ag</v>
      </c>
      <c r="S90" t="str">
        <f>'Fig. 7'!W90</f>
        <v>111 T</v>
      </c>
      <c r="T90">
        <f>'Fig. 7'!X90</f>
        <v>7.9173800000000003E-2</v>
      </c>
      <c r="U90">
        <f>'Fig. 7'!Y90</f>
        <v>5.3999999999999798E-2</v>
      </c>
      <c r="V90">
        <f>'Fig. 7'!Z90</f>
        <v>0</v>
      </c>
      <c r="W90">
        <f>'Fig. 7'!AA90</f>
        <v>0</v>
      </c>
      <c r="X90">
        <f>'Fig. 7'!AB90</f>
        <v>0</v>
      </c>
      <c r="Y90">
        <f>'Fig. 7'!AC90</f>
        <v>-1.45</v>
      </c>
      <c r="Z90">
        <f>'Fig. 7'!AD90</f>
        <v>-1.70323</v>
      </c>
      <c r="AA90">
        <f>'Fig. 7'!AE90</f>
        <v>0</v>
      </c>
      <c r="AB90">
        <f>'Fig. 7'!AF90</f>
        <v>0</v>
      </c>
      <c r="AC90" t="str">
        <f>'Fig. 7'!AG90</f>
        <v>3AD@111</v>
      </c>
      <c r="AD90">
        <f>'Fig. 7'!AH90</f>
        <v>-1.499091</v>
      </c>
      <c r="AE90">
        <f>'Fig. 7'!AI90</f>
        <v>-1.37445454545455</v>
      </c>
      <c r="CF90">
        <f>'Fig. 7'!CK91</f>
        <v>0</v>
      </c>
      <c r="CG90">
        <f>'Fig. 7'!CL91</f>
        <v>0</v>
      </c>
      <c r="CH90" t="str">
        <f>'Fig. 7'!CM91</f>
        <v>Nb(111)</v>
      </c>
      <c r="CI90">
        <f>'Fig. 7'!CN91</f>
        <v>-4.5976895000000004</v>
      </c>
      <c r="CJ90">
        <f>'Fig. 7'!CO91</f>
        <v>-4.2643395421052599</v>
      </c>
      <c r="CK90">
        <f>'Fig. 7'!CP90</f>
        <v>0</v>
      </c>
      <c r="CL90">
        <f>'Fig. 7'!CQ90</f>
        <v>0</v>
      </c>
      <c r="CM90" t="str">
        <f>'Fig. 7'!CR90</f>
        <v>Mo(111)</v>
      </c>
      <c r="CN90">
        <f>'Fig. 7'!CS90</f>
        <v>-4.91</v>
      </c>
      <c r="CO90">
        <f>'Fig. 7'!CT90</f>
        <v>-4.6872360090000003</v>
      </c>
      <c r="CP90">
        <f>'Fig. 7'!CU90</f>
        <v>0</v>
      </c>
      <c r="CQ90">
        <f>'Fig. 7'!CV90</f>
        <v>0</v>
      </c>
      <c r="CR90" t="str">
        <f>'Fig. 7'!CW90</f>
        <v>Pt201 corner</v>
      </c>
      <c r="CS90">
        <f>'Fig. 7'!CX90</f>
        <v>-2.0699700000000001</v>
      </c>
      <c r="CT90">
        <f>'Fig. 7'!CY90</f>
        <v>-2.0588000000000002</v>
      </c>
    </row>
    <row r="91" spans="17:98">
      <c r="Q91">
        <f>'Fig. 7'!U91</f>
        <v>0</v>
      </c>
      <c r="R91" t="str">
        <f>'Fig. 7'!V91</f>
        <v>Ag</v>
      </c>
      <c r="S91" t="str">
        <f>'Fig. 7'!W91</f>
        <v>Ag13 corner</v>
      </c>
      <c r="T91">
        <f>'Fig. 7'!X91</f>
        <v>-0.37865700000000002</v>
      </c>
      <c r="U91">
        <f>'Fig. 7'!Y91</f>
        <v>-0.42599999999999999</v>
      </c>
      <c r="V91">
        <f>'Fig. 7'!Z91</f>
        <v>0</v>
      </c>
      <c r="W91">
        <f>'Fig. 7'!AA91</f>
        <v>0</v>
      </c>
      <c r="X91">
        <f>'Fig. 7'!AB91</f>
        <v>0</v>
      </c>
      <c r="Y91">
        <f>'Fig. 7'!AC91</f>
        <v>-1.75</v>
      </c>
      <c r="Z91">
        <f>'Fig. 7'!AD91</f>
        <v>-1.9105000000000001</v>
      </c>
      <c r="AA91" t="str">
        <f>'Fig. 7'!AE91</f>
        <v>ACS Catal.5, 965–971 (2015)</v>
      </c>
      <c r="AB91" t="str">
        <f>'Fig. 7'!AF91</f>
        <v>TMs</v>
      </c>
      <c r="AC91" t="str">
        <f>'Fig. 7'!AG91</f>
        <v>Pt(211)</v>
      </c>
      <c r="AD91">
        <f>'Fig. 7'!AH91</f>
        <v>-1.4792099999999999</v>
      </c>
      <c r="AE91">
        <f>'Fig. 7'!AI91</f>
        <v>-1.1632849999999999</v>
      </c>
      <c r="CF91">
        <f>'Fig. 7'!CK92</f>
        <v>0</v>
      </c>
      <c r="CG91">
        <f>'Fig. 7'!CL92</f>
        <v>0</v>
      </c>
      <c r="CH91" t="str">
        <f>'Fig. 7'!CM92</f>
        <v>Ta(111)</v>
      </c>
      <c r="CI91">
        <f>'Fig. 7'!CN92</f>
        <v>-3.8698133000000001</v>
      </c>
      <c r="CJ91">
        <f>'Fig. 7'!CO92</f>
        <v>-4.1948603754385898</v>
      </c>
      <c r="CK91">
        <f>'Fig. 7'!CP91</f>
        <v>0</v>
      </c>
      <c r="CL91">
        <f>'Fig. 7'!CQ91</f>
        <v>0</v>
      </c>
      <c r="CM91" t="str">
        <f>'Fig. 7'!CR91</f>
        <v>Ag(111)</v>
      </c>
      <c r="CN91">
        <f>'Fig. 7'!CS91</f>
        <v>-3.16</v>
      </c>
      <c r="CO91">
        <f>'Fig. 7'!CT91</f>
        <v>-2.8203304500000002</v>
      </c>
      <c r="CP91">
        <f>'Fig. 7'!CU91</f>
        <v>0</v>
      </c>
      <c r="CQ91">
        <f>'Fig. 7'!CV91</f>
        <v>0</v>
      </c>
      <c r="CR91" t="str">
        <f>'Fig. 7'!CW91</f>
        <v>Pt201 111 E</v>
      </c>
      <c r="CS91">
        <f>'Fig. 7'!CX91</f>
        <v>-2.0619000000000001</v>
      </c>
      <c r="CT91">
        <f>'Fig. 7'!CY91</f>
        <v>-1.95905</v>
      </c>
    </row>
    <row r="92" spans="17:98">
      <c r="Q92">
        <f>'Fig. 7'!U92</f>
        <v>0</v>
      </c>
      <c r="R92" t="str">
        <f>'Fig. 7'!V92</f>
        <v>Ag</v>
      </c>
      <c r="S92" t="str">
        <f>'Fig. 7'!W92</f>
        <v>Ag55 corner</v>
      </c>
      <c r="T92">
        <f>'Fig. 7'!X92</f>
        <v>-0.24956999999999999</v>
      </c>
      <c r="U92">
        <f>'Fig. 7'!Y92</f>
        <v>-0.32640000000000002</v>
      </c>
      <c r="V92">
        <f>'Fig. 7'!Z92</f>
        <v>0</v>
      </c>
      <c r="W92">
        <f>'Fig. 7'!AA92</f>
        <v>0</v>
      </c>
      <c r="X92">
        <f>'Fig. 7'!AB92</f>
        <v>0</v>
      </c>
      <c r="Y92">
        <f>'Fig. 7'!AC92</f>
        <v>-1.42</v>
      </c>
      <c r="Z92">
        <f>'Fig. 7'!AD92</f>
        <v>-1.4695</v>
      </c>
      <c r="AA92">
        <f>'Fig. 7'!AE92</f>
        <v>0</v>
      </c>
      <c r="AB92">
        <f>'Fig. 7'!AF92</f>
        <v>0</v>
      </c>
      <c r="AC92" t="str">
        <f>'Fig. 7'!AG92</f>
        <v>Pd(211)</v>
      </c>
      <c r="AD92">
        <f>'Fig. 7'!AH92</f>
        <v>-1.13656</v>
      </c>
      <c r="AE92">
        <f>'Fig. 7'!AI92</f>
        <v>-1.1154379999999999</v>
      </c>
      <c r="CF92" t="str">
        <f>'Fig. 7'!CK93</f>
        <v>Angew. Chem. Int. Ed. 51, 272–274 (2012)</v>
      </c>
      <c r="CG92" t="str">
        <f>'Fig. 7'!CL93</f>
        <v>TMs</v>
      </c>
      <c r="CH92" t="str">
        <f>'Fig. 7'!CM93</f>
        <v>V(211)</v>
      </c>
      <c r="CI92">
        <f>'Fig. 7'!CN93</f>
        <v>-5.2</v>
      </c>
      <c r="CJ92">
        <f>'Fig. 7'!CO93</f>
        <v>-4.7108440859999998</v>
      </c>
      <c r="CK92" t="str">
        <f>'Fig. 7'!CP92</f>
        <v>Phys. Rev. Lett. 99, 016105 (2007)</v>
      </c>
      <c r="CL92" t="str">
        <f>'Fig. 7'!CQ92</f>
        <v>TMs</v>
      </c>
      <c r="CM92" t="str">
        <f>'Fig. 7'!CR92</f>
        <v>Fe(211)</v>
      </c>
      <c r="CN92">
        <f>'Fig. 7'!CS92</f>
        <v>-4.6479306999999999</v>
      </c>
      <c r="CO92">
        <f>'Fig. 7'!CT92</f>
        <v>-4.6275098360655704</v>
      </c>
      <c r="CP92">
        <f>'Fig. 7'!CU92</f>
        <v>0</v>
      </c>
      <c r="CQ92">
        <f>'Fig. 7'!CV92</f>
        <v>0</v>
      </c>
      <c r="CR92" t="str">
        <f>'Fig. 7'!CW92</f>
        <v>Pt201 100 E</v>
      </c>
      <c r="CS92">
        <f>'Fig. 7'!CX92</f>
        <v>-1.9248099999999999</v>
      </c>
      <c r="CT92">
        <f>'Fig. 7'!CY92</f>
        <v>-1.936839</v>
      </c>
    </row>
    <row r="93" spans="17:98">
      <c r="Q93">
        <f>'Fig. 7'!U93</f>
        <v>0</v>
      </c>
      <c r="R93" t="str">
        <f>'Fig. 7'!V93</f>
        <v>Ag</v>
      </c>
      <c r="S93" t="str">
        <f>'Fig. 7'!W93</f>
        <v>Ag309 E</v>
      </c>
      <c r="T93">
        <f>'Fig. 7'!X93</f>
        <v>-0.14802100000000001</v>
      </c>
      <c r="U93">
        <f>'Fig. 7'!Y93</f>
        <v>-8.6400000000000296E-2</v>
      </c>
      <c r="V93">
        <f>'Fig. 7'!Z93</f>
        <v>0</v>
      </c>
      <c r="W93">
        <f>'Fig. 7'!AA93</f>
        <v>0</v>
      </c>
      <c r="X93">
        <f>'Fig. 7'!AB93</f>
        <v>0</v>
      </c>
      <c r="Y93">
        <f>'Fig. 7'!AC93</f>
        <v>-1.79</v>
      </c>
      <c r="Z93">
        <f>'Fig. 7'!AD93</f>
        <v>-2.1559900000000001</v>
      </c>
      <c r="AA93">
        <f>'Fig. 7'!AE93</f>
        <v>0</v>
      </c>
      <c r="AB93">
        <f>'Fig. 7'!AF93</f>
        <v>0</v>
      </c>
      <c r="AC93" t="str">
        <f>'Fig. 7'!AG93</f>
        <v>Cu(211)</v>
      </c>
      <c r="AD93">
        <f>'Fig. 7'!AH93</f>
        <v>-0.43236000000000002</v>
      </c>
      <c r="AE93">
        <f>'Fig. 7'!AI93</f>
        <v>-0.56854819999999995</v>
      </c>
      <c r="CF93">
        <f>'Fig. 7'!CK94</f>
        <v>0</v>
      </c>
      <c r="CG93">
        <f>'Fig. 7'!CL94</f>
        <v>0</v>
      </c>
      <c r="CH93" t="str">
        <f>'Fig. 7'!CM94</f>
        <v>Fe(211)</v>
      </c>
      <c r="CI93">
        <f>'Fig. 7'!CN94</f>
        <v>-3.5</v>
      </c>
      <c r="CJ93">
        <f>'Fig. 7'!CO94</f>
        <v>-3.4011722440000001</v>
      </c>
      <c r="CK93">
        <f>'Fig. 7'!CP93</f>
        <v>0</v>
      </c>
      <c r="CL93">
        <f>'Fig. 7'!CQ93</f>
        <v>0</v>
      </c>
      <c r="CM93" t="str">
        <f>'Fig. 7'!CR93</f>
        <v>Co(211)</v>
      </c>
      <c r="CN93">
        <f>'Fig. 7'!CS93</f>
        <v>-4.4435570000000002</v>
      </c>
      <c r="CO93">
        <f>'Fig. 7'!CT93</f>
        <v>-4.3573659574468104</v>
      </c>
      <c r="CP93">
        <f>'Fig. 7'!CU93</f>
        <v>0</v>
      </c>
      <c r="CQ93">
        <f>'Fig. 7'!CV93</f>
        <v>0</v>
      </c>
      <c r="CR93" t="str">
        <f>'Fig. 7'!CW93</f>
        <v>Pt201 100 T (c)</v>
      </c>
      <c r="CS93">
        <f>'Fig. 7'!CX93</f>
        <v>-1.60223</v>
      </c>
      <c r="CT93">
        <f>'Fig. 7'!CY93</f>
        <v>-1.7817609999999999</v>
      </c>
    </row>
    <row r="94" spans="17:98">
      <c r="Q94">
        <f>'Fig. 7'!U94</f>
        <v>0</v>
      </c>
      <c r="R94" t="str">
        <f>'Fig. 7'!V94</f>
        <v>Ag</v>
      </c>
      <c r="S94" t="str">
        <f>'Fig. 7'!W94</f>
        <v>Ag309 facet</v>
      </c>
      <c r="T94">
        <f>'Fig. 7'!X94</f>
        <v>0</v>
      </c>
      <c r="U94">
        <f>'Fig. 7'!Y94</f>
        <v>3.3599999999999901E-2</v>
      </c>
      <c r="V94">
        <f>'Fig. 7'!Z94</f>
        <v>0</v>
      </c>
      <c r="W94">
        <f>'Fig. 7'!AA94</f>
        <v>0</v>
      </c>
      <c r="X94">
        <f>'Fig. 7'!AB94</f>
        <v>0</v>
      </c>
      <c r="Y94">
        <f>'Fig. 7'!AC94</f>
        <v>-1.63</v>
      </c>
      <c r="Z94">
        <f>'Fig. 7'!AD94</f>
        <v>-1.70323</v>
      </c>
      <c r="AA94">
        <f>'Fig. 7'!AE94</f>
        <v>0</v>
      </c>
      <c r="AB94">
        <f>'Fig. 7'!AF94</f>
        <v>0</v>
      </c>
      <c r="AC94" t="str">
        <f>'Fig. 7'!AG94</f>
        <v>Au(211)</v>
      </c>
      <c r="AD94">
        <f>'Fig. 7'!AH94</f>
        <v>-0.20141000000000001</v>
      </c>
      <c r="AE94">
        <f>'Fig. 7'!AI94</f>
        <v>-0.20141000000000001</v>
      </c>
      <c r="CF94">
        <f>'Fig. 7'!CK95</f>
        <v>0</v>
      </c>
      <c r="CG94">
        <f>'Fig. 7'!CL95</f>
        <v>0</v>
      </c>
      <c r="CH94" t="str">
        <f>'Fig. 7'!CM95</f>
        <v>Co(211)</v>
      </c>
      <c r="CI94">
        <f>'Fig. 7'!CN95</f>
        <v>-2.9</v>
      </c>
      <c r="CJ94">
        <f>'Fig. 7'!CO95</f>
        <v>-2.860073163</v>
      </c>
      <c r="CK94">
        <f>'Fig. 7'!CP94</f>
        <v>0</v>
      </c>
      <c r="CL94">
        <f>'Fig. 7'!CQ94</f>
        <v>0</v>
      </c>
      <c r="CM94" t="str">
        <f>'Fig. 7'!CR94</f>
        <v>Ni(211)</v>
      </c>
      <c r="CN94">
        <f>'Fig. 7'!CS94</f>
        <v>-4.2792738000000003</v>
      </c>
      <c r="CO94">
        <f>'Fig. 7'!CT94</f>
        <v>-4.0486445026178002</v>
      </c>
      <c r="CP94">
        <f>'Fig. 7'!CU94</f>
        <v>0</v>
      </c>
      <c r="CQ94">
        <f>'Fig. 7'!CV94</f>
        <v>0</v>
      </c>
      <c r="CR94" t="str">
        <f>'Fig. 7'!CW94</f>
        <v>Pt201 111 T (m)</v>
      </c>
      <c r="CS94">
        <f>'Fig. 7'!CX94</f>
        <v>-1.62642</v>
      </c>
      <c r="CT94">
        <f>'Fig. 7'!CY94</f>
        <v>-1.704089</v>
      </c>
    </row>
    <row r="95" spans="17:98">
      <c r="Q95" t="str">
        <f>'Fig. 7'!U95</f>
        <v>J. Mater. Chem. A 5, 7184–7190 (2017)</v>
      </c>
      <c r="R95" t="str">
        <f>'Fig. 7'!V95</f>
        <v>Au（110）</v>
      </c>
      <c r="S95" t="str">
        <f>'Fig. 7'!W95</f>
        <v>s2</v>
      </c>
      <c r="T95">
        <f>'Fig. 7'!X95</f>
        <v>-0.69520499999999996</v>
      </c>
      <c r="U95">
        <f>'Fig. 7'!Y95</f>
        <v>-0.81311390313131005</v>
      </c>
      <c r="V95">
        <f>'Fig. 7'!Z95</f>
        <v>0</v>
      </c>
      <c r="W95">
        <f>'Fig. 7'!AA95</f>
        <v>0</v>
      </c>
      <c r="X95">
        <f>'Fig. 7'!AB95</f>
        <v>0</v>
      </c>
      <c r="Y95">
        <f>'Fig. 7'!AC95</f>
        <v>-1.81</v>
      </c>
      <c r="Z95">
        <f>'Fig. 7'!AD95</f>
        <v>-1.9105000000000001</v>
      </c>
      <c r="AA95">
        <f>'Fig. 7'!AE95</f>
        <v>0</v>
      </c>
      <c r="AB95">
        <f>'Fig. 7'!AF95</f>
        <v>0</v>
      </c>
      <c r="AC95" t="str">
        <f>'Fig. 7'!AG95</f>
        <v>Ag(211)</v>
      </c>
      <c r="AD95">
        <f>'Fig. 7'!AH95</f>
        <v>0.13006999999999999</v>
      </c>
      <c r="AE95">
        <f>'Fig. 7'!AI95</f>
        <v>0.1338568</v>
      </c>
      <c r="CF95">
        <f>'Fig. 7'!CK96</f>
        <v>0</v>
      </c>
      <c r="CG95">
        <f>'Fig. 7'!CL96</f>
        <v>0</v>
      </c>
      <c r="CH95" t="str">
        <f>'Fig. 7'!CM96</f>
        <v>Cu(211)</v>
      </c>
      <c r="CI95">
        <f>'Fig. 7'!CN96</f>
        <v>-1.7</v>
      </c>
      <c r="CJ95">
        <f>'Fig. 7'!CO96</f>
        <v>-1.486113193</v>
      </c>
      <c r="CK95">
        <f>'Fig. 7'!CP95</f>
        <v>0</v>
      </c>
      <c r="CL95">
        <f>'Fig. 7'!CQ95</f>
        <v>0</v>
      </c>
      <c r="CM95" t="str">
        <f>'Fig. 7'!CR95</f>
        <v>Cu(211)</v>
      </c>
      <c r="CN95">
        <f>'Fig. 7'!CS95</f>
        <v>-3.860941</v>
      </c>
      <c r="CO95">
        <f>'Fig. 7'!CT95</f>
        <v>-3.6714157894736799</v>
      </c>
      <c r="CP95">
        <f>'Fig. 7'!CU95</f>
        <v>0</v>
      </c>
      <c r="CQ95">
        <f>'Fig. 7'!CV95</f>
        <v>0</v>
      </c>
      <c r="CR95" t="str">
        <f>'Fig. 7'!CW95</f>
        <v>Pt201 111 T (c)</v>
      </c>
      <c r="CS95">
        <f>'Fig. 7'!CX95</f>
        <v>-1.5538400000000001</v>
      </c>
      <c r="CT95">
        <f>'Fig. 7'!CY95</f>
        <v>-1.6265499999999999</v>
      </c>
    </row>
    <row r="96" spans="17:98">
      <c r="Q96">
        <f>'Fig. 7'!U96</f>
        <v>0</v>
      </c>
      <c r="R96">
        <f>'Fig. 7'!V96</f>
        <v>0</v>
      </c>
      <c r="S96" t="str">
        <f>'Fig. 7'!W96</f>
        <v>s1</v>
      </c>
      <c r="T96">
        <f>'Fig. 7'!X96</f>
        <v>-0.65410999999999997</v>
      </c>
      <c r="U96">
        <f>'Fig. 7'!Y96</f>
        <v>-0.79299230313130997</v>
      </c>
      <c r="V96">
        <f>'Fig. 7'!Z96</f>
        <v>0</v>
      </c>
      <c r="W96">
        <f>'Fig. 7'!AA96</f>
        <v>0</v>
      </c>
      <c r="X96">
        <f>'Fig. 7'!AB96</f>
        <v>0</v>
      </c>
      <c r="Y96">
        <f>'Fig. 7'!AC96</f>
        <v>-1.39</v>
      </c>
      <c r="Z96">
        <f>'Fig. 7'!AD96</f>
        <v>-1.4695</v>
      </c>
      <c r="AA96" t="str">
        <f>'Fig. 7'!AE96</f>
        <v>Chem. Sci. 8, 1090–1096 (2017)</v>
      </c>
      <c r="AB96" t="str">
        <f>'Fig. 7'!AF96</f>
        <v>TMs</v>
      </c>
      <c r="AC96" t="str">
        <f>'Fig. 7'!AG96</f>
        <v>Ni(211)</v>
      </c>
      <c r="AD96">
        <f>'Fig. 7'!AH96</f>
        <v>-1.12425533</v>
      </c>
      <c r="AE96">
        <f>'Fig. 7'!AI96</f>
        <v>-0.88443070000000001</v>
      </c>
      <c r="CF96">
        <f>'Fig. 7'!CK97</f>
        <v>0</v>
      </c>
      <c r="CG96">
        <f>'Fig. 7'!CL97</f>
        <v>0</v>
      </c>
      <c r="CH96" t="str">
        <f>'Fig. 7'!CM97</f>
        <v>Mo(211)</v>
      </c>
      <c r="CI96">
        <f>'Fig. 7'!CN97</f>
        <v>-4</v>
      </c>
      <c r="CJ96">
        <f>'Fig. 7'!CO97</f>
        <v>-3.6638501840000002</v>
      </c>
      <c r="CK96">
        <f>'Fig. 7'!CP96</f>
        <v>0</v>
      </c>
      <c r="CL96">
        <f>'Fig. 7'!CQ96</f>
        <v>0</v>
      </c>
      <c r="CM96" t="str">
        <f>'Fig. 7'!CR96</f>
        <v>Ag(211)</v>
      </c>
      <c r="CN96">
        <f>'Fig. 7'!CS96</f>
        <v>-3.2734595</v>
      </c>
      <c r="CO96">
        <f>'Fig. 7'!CT96</f>
        <v>-2.89174639550829</v>
      </c>
      <c r="CP96">
        <f>'Fig. 7'!CU96</f>
        <v>0</v>
      </c>
      <c r="CQ96">
        <f>'Fig. 7'!CV96</f>
        <v>0</v>
      </c>
      <c r="CR96" t="str">
        <f>'Fig. 7'!CW96</f>
        <v>Pt79 K</v>
      </c>
      <c r="CS96">
        <f>'Fig. 7'!CX96</f>
        <v>-2.1506099999999999</v>
      </c>
      <c r="CT96">
        <f>'Fig. 7'!CY96</f>
        <v>-2.0810110000000002</v>
      </c>
    </row>
    <row r="97" spans="17:98">
      <c r="Q97">
        <f>'Fig. 7'!U97</f>
        <v>0</v>
      </c>
      <c r="R97">
        <f>'Fig. 7'!V97</f>
        <v>0</v>
      </c>
      <c r="S97" t="str">
        <f>'Fig. 7'!W97</f>
        <v>s3</v>
      </c>
      <c r="T97">
        <f>'Fig. 7'!X97</f>
        <v>-0.55821900000000002</v>
      </c>
      <c r="U97">
        <f>'Fig. 7'!Y97</f>
        <v>-0.77378510313130999</v>
      </c>
      <c r="V97">
        <f>'Fig. 7'!Z97</f>
        <v>0</v>
      </c>
      <c r="W97">
        <f>'Fig. 7'!AA97</f>
        <v>0</v>
      </c>
      <c r="X97">
        <f>'Fig. 7'!AB97</f>
        <v>0</v>
      </c>
      <c r="Y97">
        <f>'Fig. 7'!AC97</f>
        <v>-1.54</v>
      </c>
      <c r="Z97">
        <f>'Fig. 7'!AD97</f>
        <v>-1.5929800000000001</v>
      </c>
      <c r="AA97">
        <f>'Fig. 7'!AE97</f>
        <v>0</v>
      </c>
      <c r="AB97">
        <f>'Fig. 7'!AF97</f>
        <v>0</v>
      </c>
      <c r="AC97" t="str">
        <f>'Fig. 7'!AG97</f>
        <v>Cu(211)</v>
      </c>
      <c r="AD97">
        <f>'Fig. 7'!AH97</f>
        <v>-0.43276589999999998</v>
      </c>
      <c r="AE97">
        <f>'Fig. 7'!AI97</f>
        <v>-0.54458499999999999</v>
      </c>
      <c r="CF97">
        <f>'Fig. 7'!CK98</f>
        <v>0</v>
      </c>
      <c r="CG97">
        <f>'Fig. 7'!CL98</f>
        <v>0</v>
      </c>
      <c r="CH97" t="str">
        <f>'Fig. 7'!CM98</f>
        <v>Ir(211)</v>
      </c>
      <c r="CI97">
        <f>'Fig. 7'!CN98</f>
        <v>-2.8</v>
      </c>
      <c r="CJ97">
        <f>'Fig. 7'!CO98</f>
        <v>-3.2780773939999999</v>
      </c>
      <c r="CK97">
        <f>'Fig. 7'!CP97</f>
        <v>0</v>
      </c>
      <c r="CL97">
        <f>'Fig. 7'!CQ97</f>
        <v>0</v>
      </c>
      <c r="CM97" t="str">
        <f>'Fig. 7'!CR97</f>
        <v>Ir(211)</v>
      </c>
      <c r="CN97">
        <f>'Fig. 7'!CS97</f>
        <v>-4.4304474000000003</v>
      </c>
      <c r="CO97">
        <f>'Fig. 7'!CT97</f>
        <v>-4.5660545454545503</v>
      </c>
      <c r="CP97">
        <f>'Fig. 7'!CU97</f>
        <v>0</v>
      </c>
      <c r="CQ97">
        <f>'Fig. 7'!CV97</f>
        <v>0</v>
      </c>
      <c r="CR97" t="str">
        <f>'Fig. 7'!CW97</f>
        <v>Pt79 111 E</v>
      </c>
      <c r="CS97">
        <f>'Fig. 7'!CX97</f>
        <v>-1.97319</v>
      </c>
      <c r="CT97">
        <f>'Fig. 7'!CY97</f>
        <v>-1.95905</v>
      </c>
    </row>
    <row r="98" spans="17:98">
      <c r="Q98">
        <f>'Fig. 7'!U98</f>
        <v>0</v>
      </c>
      <c r="R98">
        <f>'Fig. 7'!V98</f>
        <v>0</v>
      </c>
      <c r="S98" t="str">
        <f>'Fig. 7'!W98</f>
        <v>s4</v>
      </c>
      <c r="T98">
        <f>'Fig. 7'!X98</f>
        <v>-0.53767100000000001</v>
      </c>
      <c r="U98">
        <f>'Fig. 7'!Y98</f>
        <v>-0.64116230313130995</v>
      </c>
      <c r="V98">
        <f>'Fig. 7'!Z98</f>
        <v>0</v>
      </c>
      <c r="W98">
        <f>'Fig. 7'!AA98</f>
        <v>0</v>
      </c>
      <c r="X98">
        <f>'Fig. 7'!AB98</f>
        <v>0</v>
      </c>
      <c r="Y98">
        <f>'Fig. 7'!AC98</f>
        <v>-1.96</v>
      </c>
      <c r="Z98">
        <f>'Fig. 7'!AD98</f>
        <v>-1.984</v>
      </c>
      <c r="AA98">
        <f>'Fig. 7'!AE98</f>
        <v>0</v>
      </c>
      <c r="AB98">
        <f>'Fig. 7'!AF98</f>
        <v>0</v>
      </c>
      <c r="AC98" t="str">
        <f>'Fig. 7'!AG98</f>
        <v>Rh(211)</v>
      </c>
      <c r="AD98">
        <f>'Fig. 7'!AH98</f>
        <v>-1.3689361799999999</v>
      </c>
      <c r="AE98">
        <f>'Fig. 7'!AI98</f>
        <v>-1.3893217</v>
      </c>
      <c r="CF98">
        <f>'Fig. 7'!CK99</f>
        <v>0</v>
      </c>
      <c r="CG98">
        <f>'Fig. 7'!CL99</f>
        <v>0</v>
      </c>
      <c r="CH98" t="str">
        <f>'Fig. 7'!CM99</f>
        <v>Au(211)</v>
      </c>
      <c r="CI98">
        <f>'Fig. 7'!CN99</f>
        <v>-7.5999999999999998E-2</v>
      </c>
      <c r="CJ98">
        <f>'Fig. 7'!CO99</f>
        <v>-0.66984259499999999</v>
      </c>
      <c r="CK98">
        <f>'Fig. 7'!CP98</f>
        <v>0</v>
      </c>
      <c r="CL98">
        <f>'Fig. 7'!CQ98</f>
        <v>0</v>
      </c>
      <c r="CM98" t="str">
        <f>'Fig. 7'!CR98</f>
        <v>Au(211)</v>
      </c>
      <c r="CN98">
        <f>'Fig. 7'!CS98</f>
        <v>-2.8728332999999999</v>
      </c>
      <c r="CO98">
        <f>'Fig. 7'!CT98</f>
        <v>-3.2638923243568199</v>
      </c>
      <c r="CP98">
        <f>'Fig. 7'!CU98</f>
        <v>0</v>
      </c>
      <c r="CQ98">
        <f>'Fig. 7'!CV98</f>
        <v>0</v>
      </c>
      <c r="CR98" t="str">
        <f>'Fig. 7'!CW98</f>
        <v>Pt79 111 T</v>
      </c>
      <c r="CS98">
        <f>'Fig. 7'!CX98</f>
        <v>-1.8119000000000001</v>
      </c>
      <c r="CT98">
        <f>'Fig. 7'!CY98</f>
        <v>-1.737339</v>
      </c>
    </row>
    <row r="99" spans="17:98">
      <c r="Q99">
        <f>'Fig. 7'!U99</f>
        <v>0</v>
      </c>
      <c r="R99">
        <f>'Fig. 7'!V99</f>
        <v>0</v>
      </c>
      <c r="S99" t="str">
        <f>'Fig. 7'!W99</f>
        <v>flat</v>
      </c>
      <c r="T99">
        <f>'Fig. 7'!X99</f>
        <v>-0.386986</v>
      </c>
      <c r="U99">
        <f>'Fig. 7'!Y99</f>
        <v>-0.59360150313130999</v>
      </c>
      <c r="V99">
        <f>'Fig. 7'!Z99</f>
        <v>0</v>
      </c>
      <c r="W99">
        <f>'Fig. 7'!AA99</f>
        <v>0</v>
      </c>
      <c r="X99">
        <f>'Fig. 7'!AB99</f>
        <v>0</v>
      </c>
      <c r="Y99">
        <f>'Fig. 7'!AC99</f>
        <v>-1.98</v>
      </c>
      <c r="Z99">
        <f>'Fig. 7'!AD99</f>
        <v>-2.1559900000000001</v>
      </c>
      <c r="AA99">
        <f>'Fig. 7'!AE99</f>
        <v>0</v>
      </c>
      <c r="AB99">
        <f>'Fig. 7'!AF99</f>
        <v>0</v>
      </c>
      <c r="AC99" t="str">
        <f>'Fig. 7'!AG99</f>
        <v>Pd(211)</v>
      </c>
      <c r="AD99">
        <f>'Fig. 7'!AH99</f>
        <v>-1.1348936000000001</v>
      </c>
      <c r="AE99">
        <f>'Fig. 7'!AI99</f>
        <v>-1.0914748000000001</v>
      </c>
      <c r="CF99">
        <f>'Fig. 7'!CK100</f>
        <v>0</v>
      </c>
      <c r="CG99">
        <f>'Fig. 7'!CL100</f>
        <v>0</v>
      </c>
      <c r="CH99" t="str">
        <f>'Fig. 7'!CM100</f>
        <v>Fe(110)</v>
      </c>
      <c r="CI99">
        <f>'Fig. 7'!CN100</f>
        <v>-3.1</v>
      </c>
      <c r="CJ99">
        <f>'Fig. 7'!CO100</f>
        <v>-3.3789611439999998</v>
      </c>
      <c r="CK99">
        <f>'Fig. 7'!CP99</f>
        <v>0</v>
      </c>
      <c r="CL99">
        <f>'Fig. 7'!CQ99</f>
        <v>0</v>
      </c>
      <c r="CM99" t="str">
        <f>'Fig. 7'!CR99</f>
        <v>W(211)</v>
      </c>
      <c r="CN99">
        <f>'Fig. 7'!CS99</f>
        <v>-5.2351437000000001</v>
      </c>
      <c r="CO99">
        <f>'Fig. 7'!CT99</f>
        <v>-5.2841338983050798</v>
      </c>
      <c r="CP99">
        <f>'Fig. 7'!CU99</f>
        <v>0</v>
      </c>
      <c r="CQ99">
        <f>'Fig. 7'!CV99</f>
        <v>0</v>
      </c>
      <c r="CR99" t="str">
        <f>'Fig. 7'!CW99</f>
        <v>Pt68 K</v>
      </c>
      <c r="CS99">
        <f>'Fig. 7'!CX99</f>
        <v>-2.0861000000000001</v>
      </c>
      <c r="CT99">
        <f>'Fig. 7'!CY99</f>
        <v>-2.202839</v>
      </c>
    </row>
    <row r="100" spans="17:98">
      <c r="Q100" t="str">
        <f>'Fig. 7'!U100</f>
        <v>ACS Catal. 7, 7346–7351 (2017)</v>
      </c>
      <c r="R100" t="str">
        <f>'Fig. 7'!V100</f>
        <v>Ag</v>
      </c>
      <c r="S100" t="str">
        <f>'Fig. 7'!W100</f>
        <v>111 T (FCC-hollow)</v>
      </c>
      <c r="T100">
        <f>'Fig. 7'!X100</f>
        <v>-0.167042</v>
      </c>
      <c r="U100">
        <f>'Fig. 7'!Y100</f>
        <v>-1.2091766376320499E-2</v>
      </c>
      <c r="V100">
        <f>'Fig. 7'!Z100</f>
        <v>0</v>
      </c>
      <c r="W100">
        <f>'Fig. 7'!AA100</f>
        <v>0</v>
      </c>
      <c r="X100">
        <f>'Fig. 7'!AB100</f>
        <v>0</v>
      </c>
      <c r="Y100">
        <f>'Fig. 7'!AC100</f>
        <v>-1.62</v>
      </c>
      <c r="Z100">
        <f>'Fig. 7'!AD100</f>
        <v>-1.70323</v>
      </c>
      <c r="AA100">
        <f>'Fig. 7'!AE100</f>
        <v>0</v>
      </c>
      <c r="AB100">
        <f>'Fig. 7'!AF100</f>
        <v>0</v>
      </c>
      <c r="AC100" t="str">
        <f>'Fig. 7'!AG100</f>
        <v>Ag(211)</v>
      </c>
      <c r="AD100">
        <f>'Fig. 7'!AH100</f>
        <v>0.15234039999999999</v>
      </c>
      <c r="AE100">
        <f>'Fig. 7'!AI100</f>
        <v>0.15781999999999999</v>
      </c>
      <c r="CF100">
        <f>'Fig. 7'!CK101</f>
        <v>0</v>
      </c>
      <c r="CG100">
        <f>'Fig. 7'!CL101</f>
        <v>0</v>
      </c>
      <c r="CH100" t="str">
        <f>'Fig. 7'!CM101</f>
        <v>Co(110)</v>
      </c>
      <c r="CI100">
        <f>'Fig. 7'!CN101</f>
        <v>-2.15</v>
      </c>
      <c r="CJ100">
        <f>'Fig. 7'!CO101</f>
        <v>-2.8378620630000002</v>
      </c>
      <c r="CK100">
        <f>'Fig. 7'!CP100</f>
        <v>0</v>
      </c>
      <c r="CL100">
        <f>'Fig. 7'!CQ100</f>
        <v>0</v>
      </c>
      <c r="CM100" t="str">
        <f>'Fig. 7'!CR100</f>
        <v>Fe(100)</v>
      </c>
      <c r="CN100">
        <f>'Fig. 7'!CS100</f>
        <v>-4.3985399999999997</v>
      </c>
      <c r="CO100">
        <f>'Fig. 7'!CT100</f>
        <v>-4.4722987559999998</v>
      </c>
      <c r="CP100">
        <f>'Fig. 7'!CU100</f>
        <v>0</v>
      </c>
      <c r="CQ100">
        <f>'Fig. 7'!CV100</f>
        <v>0</v>
      </c>
      <c r="CR100" t="str">
        <f>'Fig. 7'!CW100</f>
        <v>Pt68 111 E</v>
      </c>
      <c r="CS100">
        <f>'Fig. 7'!CX100</f>
        <v>-1.9006099999999999</v>
      </c>
      <c r="CT100">
        <f>'Fig. 7'!CY100</f>
        <v>-2.02555</v>
      </c>
    </row>
    <row r="101" spans="17:98">
      <c r="Q101">
        <f>'Fig. 7'!U101</f>
        <v>0</v>
      </c>
      <c r="R101">
        <f>'Fig. 7'!V101</f>
        <v>0</v>
      </c>
      <c r="S101" t="str">
        <f>'Fig. 7'!W101</f>
        <v>100 T (hollow)</v>
      </c>
      <c r="T101">
        <f>'Fig. 7'!X101</f>
        <v>-0.23042299999999999</v>
      </c>
      <c r="U101">
        <f>'Fig. 7'!Y101</f>
        <v>-5.16917663763206E-2</v>
      </c>
      <c r="V101">
        <f>'Fig. 7'!Z101</f>
        <v>0</v>
      </c>
      <c r="W101">
        <f>'Fig. 7'!AA101</f>
        <v>0</v>
      </c>
      <c r="X101">
        <f>'Fig. 7'!AB101</f>
        <v>0</v>
      </c>
      <c r="Y101">
        <f>'Fig. 7'!AC101</f>
        <v>-1.85</v>
      </c>
      <c r="Z101">
        <f>'Fig. 7'!AD101</f>
        <v>-1.9105000000000001</v>
      </c>
      <c r="AA101">
        <f>'Fig. 7'!AE101</f>
        <v>0</v>
      </c>
      <c r="AB101">
        <f>'Fig. 7'!AF101</f>
        <v>0</v>
      </c>
      <c r="AC101" t="str">
        <f>'Fig. 7'!AG101</f>
        <v>Ir(211)</v>
      </c>
      <c r="AD101">
        <f>'Fig. 7'!AH101</f>
        <v>-1.78382979</v>
      </c>
      <c r="AE101">
        <f>'Fig. 7'!AI101</f>
        <v>-1.3505659000000001</v>
      </c>
      <c r="CF101">
        <f>'Fig. 7'!CK102</f>
        <v>0</v>
      </c>
      <c r="CG101">
        <f>'Fig. 7'!CL102</f>
        <v>0</v>
      </c>
      <c r="CH101" t="str">
        <f>'Fig. 7'!CM102</f>
        <v>Ni(110)</v>
      </c>
      <c r="CI101">
        <f>'Fig. 7'!CN102</f>
        <v>-1.85</v>
      </c>
      <c r="CJ101">
        <f>'Fig. 7'!CO102</f>
        <v>-2.2194923659999999</v>
      </c>
      <c r="CK101">
        <f>'Fig. 7'!CP101</f>
        <v>0</v>
      </c>
      <c r="CL101">
        <f>'Fig. 7'!CQ101</f>
        <v>0</v>
      </c>
      <c r="CM101" t="str">
        <f>'Fig. 7'!CR101</f>
        <v>Co(100)</v>
      </c>
      <c r="CN101">
        <f>'Fig. 7'!CS101</f>
        <v>-4.0601099999999999</v>
      </c>
      <c r="CO101">
        <f>'Fig. 7'!CT101</f>
        <v>-4.2021548370000001</v>
      </c>
      <c r="CP101">
        <f>'Fig. 7'!CU101</f>
        <v>0</v>
      </c>
      <c r="CQ101">
        <f>'Fig. 7'!CV101</f>
        <v>0</v>
      </c>
      <c r="CR101" t="str">
        <f>'Fig. 7'!CW101</f>
        <v>Pt68 111 T (m)</v>
      </c>
      <c r="CS101">
        <f>'Fig. 7'!CX101</f>
        <v>-1.59416</v>
      </c>
      <c r="CT101">
        <f>'Fig. 7'!CY101</f>
        <v>-1.7595499999999999</v>
      </c>
    </row>
    <row r="102" spans="17:98">
      <c r="Q102">
        <f>'Fig. 7'!U102</f>
        <v>0</v>
      </c>
      <c r="R102">
        <f>'Fig. 7'!V102</f>
        <v>0</v>
      </c>
      <c r="S102" t="str">
        <f>'Fig. 7'!W102</f>
        <v>211 SE</v>
      </c>
      <c r="T102">
        <f>'Fig. 7'!X102</f>
        <v>-0.31917000000000001</v>
      </c>
      <c r="U102">
        <f>'Fig. 7'!Y102</f>
        <v>-0.18609176637631999</v>
      </c>
      <c r="V102">
        <f>'Fig. 7'!Z102</f>
        <v>0</v>
      </c>
      <c r="W102">
        <f>'Fig. 7'!AA102</f>
        <v>0</v>
      </c>
      <c r="X102">
        <f>'Fig. 7'!AB102</f>
        <v>0</v>
      </c>
      <c r="Y102">
        <f>'Fig. 7'!AC102</f>
        <v>-1.5</v>
      </c>
      <c r="Z102">
        <f>'Fig. 7'!AD102</f>
        <v>-1.4695</v>
      </c>
      <c r="AA102">
        <f>'Fig. 7'!AE102</f>
        <v>0</v>
      </c>
      <c r="AB102">
        <f>'Fig. 7'!AF102</f>
        <v>0</v>
      </c>
      <c r="AC102" t="str">
        <f>'Fig. 7'!AG102</f>
        <v>Pt(211)</v>
      </c>
      <c r="AD102">
        <f>'Fig. 7'!AH102</f>
        <v>-1.47531915</v>
      </c>
      <c r="AE102">
        <f>'Fig. 7'!AI102</f>
        <v>-1.1393218000000001</v>
      </c>
      <c r="CF102">
        <f>'Fig. 7'!CK103</f>
        <v>0</v>
      </c>
      <c r="CG102">
        <f>'Fig. 7'!CL103</f>
        <v>0</v>
      </c>
      <c r="CH102" t="str">
        <f>'Fig. 7'!CM103</f>
        <v>Cu(110)</v>
      </c>
      <c r="CI102">
        <f>'Fig. 7'!CN103</f>
        <v>-1.25</v>
      </c>
      <c r="CJ102">
        <f>'Fig. 7'!CO103</f>
        <v>-1.463902093</v>
      </c>
      <c r="CK102">
        <f>'Fig. 7'!CP102</f>
        <v>0</v>
      </c>
      <c r="CL102">
        <f>'Fig. 7'!CQ102</f>
        <v>0</v>
      </c>
      <c r="CM102" t="str">
        <f>'Fig. 7'!CR102</f>
        <v>Ni(100)</v>
      </c>
      <c r="CN102">
        <f>'Fig. 7'!CS102</f>
        <v>-3.8510900000000001</v>
      </c>
      <c r="CO102">
        <f>'Fig. 7'!CT102</f>
        <v>-3.8934335340000001</v>
      </c>
      <c r="CP102">
        <f>'Fig. 7'!CU102</f>
        <v>0</v>
      </c>
      <c r="CQ102">
        <f>'Fig. 7'!CV102</f>
        <v>0</v>
      </c>
      <c r="CR102" t="str">
        <f>'Fig. 7'!CW102</f>
        <v>Pt68 111 (c)</v>
      </c>
      <c r="CS102">
        <f>'Fig. 7'!CX102</f>
        <v>-1.5699700000000001</v>
      </c>
      <c r="CT102">
        <f>'Fig. 7'!CY102</f>
        <v>-1.6265499999999999</v>
      </c>
    </row>
    <row r="103" spans="17:98">
      <c r="Q103">
        <f>'Fig. 7'!U103</f>
        <v>0</v>
      </c>
      <c r="R103">
        <f>'Fig. 7'!V103</f>
        <v>0</v>
      </c>
      <c r="S103" t="str">
        <f>'Fig. 7'!W103</f>
        <v>211 KSE (CN=6)</v>
      </c>
      <c r="T103">
        <f>'Fig. 7'!X103</f>
        <v>-0.37126799999999999</v>
      </c>
      <c r="U103">
        <f>'Fig. 7'!Y103</f>
        <v>-0.28605176637632002</v>
      </c>
      <c r="V103">
        <f>'Fig. 7'!Z103</f>
        <v>0</v>
      </c>
      <c r="W103">
        <f>'Fig. 7'!AA103</f>
        <v>0</v>
      </c>
      <c r="X103">
        <f>'Fig. 7'!AB103</f>
        <v>0</v>
      </c>
      <c r="Y103">
        <f>'Fig. 7'!AC103</f>
        <v>-1.6</v>
      </c>
      <c r="Z103">
        <f>'Fig. 7'!AD103</f>
        <v>-1.5929800000000001</v>
      </c>
      <c r="AA103">
        <f>'Fig. 7'!AE103</f>
        <v>0</v>
      </c>
      <c r="AB103">
        <f>'Fig. 7'!AF103</f>
        <v>0</v>
      </c>
      <c r="AC103" t="str">
        <f>'Fig. 7'!AG103</f>
        <v>Au(211)</v>
      </c>
      <c r="AD103">
        <f>'Fig. 7'!AH103</f>
        <v>-0.17744679999999999</v>
      </c>
      <c r="AE103">
        <f>'Fig. 7'!AI103</f>
        <v>-0.17744679999999999</v>
      </c>
      <c r="CF103">
        <f>'Fig. 7'!CK104</f>
        <v>0</v>
      </c>
      <c r="CG103">
        <f>'Fig. 7'!CL104</f>
        <v>0</v>
      </c>
      <c r="CH103" t="str">
        <f>'Fig. 7'!CM104</f>
        <v>Ag(110)</v>
      </c>
      <c r="CI103">
        <f>'Fig. 7'!CN104</f>
        <v>-0.315</v>
      </c>
      <c r="CJ103">
        <f>'Fig. 7'!CO104</f>
        <v>9.7778357000000093E-2</v>
      </c>
      <c r="CK103">
        <f>'Fig. 7'!CP103</f>
        <v>0</v>
      </c>
      <c r="CL103">
        <f>'Fig. 7'!CQ103</f>
        <v>0</v>
      </c>
      <c r="CM103" t="str">
        <f>'Fig. 7'!CR103</f>
        <v>Cu(100)</v>
      </c>
      <c r="CN103">
        <f>'Fig. 7'!CS103</f>
        <v>-3.5709300000000002</v>
      </c>
      <c r="CO103">
        <f>'Fig. 7'!CT103</f>
        <v>-3.5162048069999998</v>
      </c>
      <c r="CP103">
        <f>'Fig. 7'!CU103</f>
        <v>0</v>
      </c>
      <c r="CQ103">
        <f>'Fig. 7'!CV103</f>
        <v>0</v>
      </c>
      <c r="CR103" t="str">
        <f>'Fig. 7'!CW103</f>
        <v>Pt38 111 E</v>
      </c>
      <c r="CS103">
        <f>'Fig. 7'!CX103</f>
        <v>-2.1909399999999999</v>
      </c>
      <c r="CT103">
        <f>'Fig. 7'!CY103</f>
        <v>-2.09205</v>
      </c>
    </row>
    <row r="104" spans="17:98">
      <c r="Q104">
        <f>'Fig. 7'!U104</f>
        <v>0</v>
      </c>
      <c r="R104">
        <f>'Fig. 7'!V104</f>
        <v>0</v>
      </c>
      <c r="S104" t="str">
        <f>'Fig. 7'!W104</f>
        <v>3AD@111</v>
      </c>
      <c r="T104">
        <f>'Fig. 7'!X104</f>
        <v>-0.39943699999999999</v>
      </c>
      <c r="U104">
        <f>'Fig. 7'!Y104</f>
        <v>-0.42609176637632001</v>
      </c>
      <c r="V104">
        <f>'Fig. 7'!Z104</f>
        <v>0</v>
      </c>
      <c r="W104">
        <f>'Fig. 7'!AA104</f>
        <v>0</v>
      </c>
      <c r="X104">
        <f>'Fig. 7'!AB104</f>
        <v>0</v>
      </c>
      <c r="Y104">
        <f>'Fig. 7'!AC104</f>
        <v>-1.36</v>
      </c>
      <c r="Z104">
        <f>'Fig. 7'!AD104</f>
        <v>-1.4695</v>
      </c>
      <c r="AA104" t="str">
        <f>'Fig. 7'!AE104</f>
        <v>ACS Catal. 6, 4428–4437 (2016).</v>
      </c>
      <c r="AB104" t="str">
        <f>'Fig. 7'!AF104</f>
        <v>TMs</v>
      </c>
      <c r="AC104" t="str">
        <f>'Fig. 7'!AG104</f>
        <v>Ni(211)</v>
      </c>
      <c r="AD104">
        <f>'Fig. 7'!AH104</f>
        <v>-1.2480199999999999</v>
      </c>
      <c r="AE104">
        <f>'Fig. 7'!AI104</f>
        <v>-1.0703194</v>
      </c>
      <c r="CF104">
        <f>'Fig. 7'!CK105</f>
        <v>0</v>
      </c>
      <c r="CG104">
        <f>'Fig. 7'!CL105</f>
        <v>0</v>
      </c>
      <c r="CH104" t="str">
        <f>'Fig. 7'!CM105</f>
        <v>Au(110)</v>
      </c>
      <c r="CI104">
        <f>'Fig. 7'!CN105</f>
        <v>0.23499999999999999</v>
      </c>
      <c r="CJ104">
        <f>'Fig. 7'!CO105</f>
        <v>-0.64763149499999995</v>
      </c>
      <c r="CK104">
        <f>'Fig. 7'!CP104</f>
        <v>0</v>
      </c>
      <c r="CL104">
        <f>'Fig. 7'!CQ104</f>
        <v>0</v>
      </c>
      <c r="CM104" t="str">
        <f>'Fig. 7'!CR104</f>
        <v>Ag(100)</v>
      </c>
      <c r="CN104">
        <f>'Fig. 7'!CS104</f>
        <v>-3.2421600000000002</v>
      </c>
      <c r="CO104">
        <f>'Fig. 7'!CT104</f>
        <v>-2.7365352569999999</v>
      </c>
      <c r="CP104">
        <f>'Fig. 7'!CU104</f>
        <v>0</v>
      </c>
      <c r="CQ104">
        <f>'Fig. 7'!CV104</f>
        <v>0</v>
      </c>
      <c r="CR104" t="str">
        <f>'Fig. 7'!CW104</f>
        <v>Pt38 111 T</v>
      </c>
      <c r="CS104">
        <f>'Fig. 7'!CX104</f>
        <v>-1.9086799999999999</v>
      </c>
      <c r="CT104">
        <f>'Fig. 7'!CY104</f>
        <v>-1.82605</v>
      </c>
    </row>
    <row r="105" spans="17:98">
      <c r="Q105">
        <f>'Fig. 7'!U105</f>
        <v>0</v>
      </c>
      <c r="R105" t="str">
        <f>'Fig. 7'!V105</f>
        <v>Co</v>
      </c>
      <c r="S105" t="str">
        <f>'Fig. 7'!W105</f>
        <v>111 T (FCC-hollow)</v>
      </c>
      <c r="T105">
        <f>'Fig. 7'!X105</f>
        <v>-1.6036619999999999</v>
      </c>
      <c r="U105">
        <f>'Fig. 7'!Y105</f>
        <v>-1.47259574468085</v>
      </c>
      <c r="V105">
        <f>'Fig. 7'!Z105</f>
        <v>0</v>
      </c>
      <c r="W105">
        <f>'Fig. 7'!AA105</f>
        <v>0</v>
      </c>
      <c r="X105">
        <f>'Fig. 7'!AB105</f>
        <v>0</v>
      </c>
      <c r="Y105">
        <f>'Fig. 7'!AC105</f>
        <v>-1.88</v>
      </c>
      <c r="Z105">
        <f>'Fig. 7'!AD105</f>
        <v>-2.1559900000000001</v>
      </c>
      <c r="AA105">
        <f>'Fig. 7'!AE105</f>
        <v>0</v>
      </c>
      <c r="AB105">
        <f>'Fig. 7'!AF105</f>
        <v>0</v>
      </c>
      <c r="AC105" t="str">
        <f>'Fig. 7'!AG105</f>
        <v>Cu(211)</v>
      </c>
      <c r="AD105">
        <f>'Fig. 7'!AH105</f>
        <v>-0.33835999999999999</v>
      </c>
      <c r="AE105">
        <f>'Fig. 7'!AI105</f>
        <v>-0.7304737</v>
      </c>
      <c r="CF105">
        <f>'Fig. 7'!CK106</f>
        <v>0</v>
      </c>
      <c r="CG105">
        <f>'Fig. 7'!CL106</f>
        <v>0</v>
      </c>
      <c r="CH105" t="str">
        <f>'Fig. 7'!CM106</f>
        <v>Re(110)</v>
      </c>
      <c r="CI105">
        <f>'Fig. 7'!CN106</f>
        <v>-3.85</v>
      </c>
      <c r="CJ105">
        <f>'Fig. 7'!CO106</f>
        <v>-3.9914812510000002</v>
      </c>
      <c r="CK105">
        <f>'Fig. 7'!CP105</f>
        <v>0</v>
      </c>
      <c r="CL105">
        <f>'Fig. 7'!CQ105</f>
        <v>0</v>
      </c>
      <c r="CM105" t="str">
        <f>'Fig. 7'!CR105</f>
        <v>Au(100）</v>
      </c>
      <c r="CN105">
        <f>'Fig. 7'!CS105</f>
        <v>-2.67266</v>
      </c>
      <c r="CO105">
        <f>'Fig. 7'!CT105</f>
        <v>-3.108681405</v>
      </c>
      <c r="CP105">
        <f>'Fig. 7'!CU105</f>
        <v>0</v>
      </c>
      <c r="CQ105" t="str">
        <f>'Fig. 7'!CV105</f>
        <v>Au</v>
      </c>
      <c r="CR105" t="str">
        <f>'Fig. 7'!CW105</f>
        <v xml:space="preserve">1 AD @ 111 </v>
      </c>
      <c r="CS105">
        <f>'Fig. 7'!CX105</f>
        <v>-1.8</v>
      </c>
      <c r="CT105">
        <f>'Fig. 7'!CY105</f>
        <v>-1.9548629200000001</v>
      </c>
    </row>
    <row r="106" spans="17:98">
      <c r="Q106">
        <f>'Fig. 7'!U106</f>
        <v>0</v>
      </c>
      <c r="R106">
        <f>'Fig. 7'!V106</f>
        <v>0</v>
      </c>
      <c r="S106" t="str">
        <f>'Fig. 7'!W106</f>
        <v>100 T (hollow)</v>
      </c>
      <c r="T106">
        <f>'Fig. 7'!X106</f>
        <v>-1.7093</v>
      </c>
      <c r="U106">
        <f>'Fig. 7'!Y106</f>
        <v>-1.5121957446808501</v>
      </c>
      <c r="V106">
        <f>'Fig. 7'!Z106</f>
        <v>0</v>
      </c>
      <c r="W106">
        <f>'Fig. 7'!AA106</f>
        <v>0</v>
      </c>
      <c r="X106">
        <f>'Fig. 7'!AB106</f>
        <v>0</v>
      </c>
      <c r="Y106">
        <f>'Fig. 7'!AC106</f>
        <v>-1.53</v>
      </c>
      <c r="Z106">
        <f>'Fig. 7'!AD106</f>
        <v>-1.70323</v>
      </c>
      <c r="AA106">
        <f>'Fig. 7'!AE106</f>
        <v>0</v>
      </c>
      <c r="AB106">
        <f>'Fig. 7'!AF106</f>
        <v>0</v>
      </c>
      <c r="AC106" t="str">
        <f>'Fig. 7'!AG106</f>
        <v>Rh(211)</v>
      </c>
      <c r="AD106">
        <f>'Fig. 7'!AH106</f>
        <v>-1.62504</v>
      </c>
      <c r="AE106">
        <f>'Fig. 7'!AI106</f>
        <v>-1.5752104</v>
      </c>
      <c r="CF106" t="str">
        <f>'Fig. 7'!CK107</f>
        <v>Chem. Sci. 4, 1245–1249 (2013)</v>
      </c>
      <c r="CG106" t="str">
        <f>'Fig. 7'!CL107</f>
        <v>TMs</v>
      </c>
      <c r="CH106" t="str">
        <f>'Fig. 7'!CM107</f>
        <v>V(111)</v>
      </c>
      <c r="CI106">
        <f>'Fig. 7'!CN107</f>
        <v>-4.3228600000000004</v>
      </c>
      <c r="CJ106">
        <f>'Fig. 7'!CO107</f>
        <v>-4.2087880000000002</v>
      </c>
      <c r="CK106">
        <f>'Fig. 7'!CP106</f>
        <v>0</v>
      </c>
      <c r="CL106">
        <f>'Fig. 7'!CQ106</f>
        <v>0</v>
      </c>
      <c r="CM106" t="str">
        <f>'Fig. 7'!CR106</f>
        <v>Co(111)</v>
      </c>
      <c r="CN106">
        <f>'Fig. 7'!CS106</f>
        <v>-3.60989</v>
      </c>
      <c r="CO106">
        <f>'Fig. 7'!CT106</f>
        <v>-4.0913658369999997</v>
      </c>
      <c r="CP106">
        <f>'Fig. 7'!CU106</f>
        <v>0</v>
      </c>
      <c r="CQ106">
        <f>'Fig. 7'!CV106</f>
        <v>0</v>
      </c>
      <c r="CR106" t="str">
        <f>'Fig. 7'!CW106</f>
        <v xml:space="preserve">2 AD@ 111 </v>
      </c>
      <c r="CS106">
        <f>'Fig. 7'!CX106</f>
        <v>-1.96071</v>
      </c>
      <c r="CT106">
        <f>'Fig. 7'!CY106</f>
        <v>-1.8975359300000001</v>
      </c>
    </row>
    <row r="107" spans="17:98">
      <c r="Q107">
        <f>'Fig. 7'!U107</f>
        <v>0</v>
      </c>
      <c r="R107">
        <f>'Fig. 7'!V107</f>
        <v>0</v>
      </c>
      <c r="S107" t="str">
        <f>'Fig. 7'!W107</f>
        <v>211 SE</v>
      </c>
      <c r="T107">
        <f>'Fig. 7'!X107</f>
        <v>-1.72401</v>
      </c>
      <c r="U107">
        <f>'Fig. 7'!Y107</f>
        <v>-1.6465957446808499</v>
      </c>
      <c r="V107">
        <f>'Fig. 7'!Z107</f>
        <v>0</v>
      </c>
      <c r="W107">
        <f>'Fig. 7'!AA107</f>
        <v>0</v>
      </c>
      <c r="X107">
        <f>'Fig. 7'!AB107</f>
        <v>0</v>
      </c>
      <c r="Y107">
        <f>'Fig. 7'!AC107</f>
        <v>-1.78</v>
      </c>
      <c r="Z107">
        <f>'Fig. 7'!AD107</f>
        <v>-1.9105000000000001</v>
      </c>
      <c r="AA107">
        <f>'Fig. 7'!AE107</f>
        <v>0</v>
      </c>
      <c r="AB107">
        <f>'Fig. 7'!AF107</f>
        <v>0</v>
      </c>
      <c r="AC107" t="str">
        <f>'Fig. 7'!AG107</f>
        <v>Pd(211)</v>
      </c>
      <c r="AD107">
        <f>'Fig. 7'!AH107</f>
        <v>-1.24461</v>
      </c>
      <c r="AE107">
        <f>'Fig. 7'!AI107</f>
        <v>-1.2773635000000001</v>
      </c>
      <c r="CF107">
        <f>'Fig. 7'!CK108</f>
        <v>0</v>
      </c>
      <c r="CG107">
        <f>'Fig. 7'!CL108</f>
        <v>0</v>
      </c>
      <c r="CH107" t="str">
        <f>'Fig. 7'!CM108</f>
        <v>Cr(111)</v>
      </c>
      <c r="CI107">
        <f>'Fig. 7'!CN108</f>
        <v>-3.5108299999999999</v>
      </c>
      <c r="CJ107">
        <f>'Fig. 7'!CO108</f>
        <v>-3.7852429999999999</v>
      </c>
      <c r="CK107">
        <f>'Fig. 7'!CP107</f>
        <v>0</v>
      </c>
      <c r="CL107">
        <f>'Fig. 7'!CQ107</f>
        <v>0</v>
      </c>
      <c r="CM107" t="str">
        <f>'Fig. 7'!CR107</f>
        <v>Ni(111)</v>
      </c>
      <c r="CN107">
        <f>'Fig. 7'!CS107</f>
        <v>-3.4054500000000001</v>
      </c>
      <c r="CO107">
        <f>'Fig. 7'!CT107</f>
        <v>-3.7826445340000001</v>
      </c>
      <c r="CP107">
        <f>'Fig. 7'!CU107</f>
        <v>0</v>
      </c>
      <c r="CQ107">
        <f>'Fig. 7'!CV107</f>
        <v>0</v>
      </c>
      <c r="CR107" t="str">
        <f>'Fig. 7'!CW107</f>
        <v xml:space="preserve">1 AD @ 100 </v>
      </c>
      <c r="CS107">
        <f>'Fig. 7'!CX107</f>
        <v>-1.6607099999999999</v>
      </c>
      <c r="CT107">
        <f>'Fig. 7'!CY107</f>
        <v>-1.8860699999999999</v>
      </c>
    </row>
    <row r="108" spans="17:98">
      <c r="Q108">
        <f>'Fig. 7'!U108</f>
        <v>0</v>
      </c>
      <c r="R108">
        <f>'Fig. 7'!V108</f>
        <v>0</v>
      </c>
      <c r="S108" t="str">
        <f>'Fig. 7'!W108</f>
        <v>211 KSE (CN=6)</v>
      </c>
      <c r="T108">
        <f>'Fig. 7'!X108</f>
        <v>-1.582535</v>
      </c>
      <c r="U108">
        <f>'Fig. 7'!Y108</f>
        <v>-1.74655574468085</v>
      </c>
      <c r="V108">
        <f>'Fig. 7'!Z108</f>
        <v>0</v>
      </c>
      <c r="W108">
        <f>'Fig. 7'!AA108</f>
        <v>0</v>
      </c>
      <c r="X108">
        <f>'Fig. 7'!AB108</f>
        <v>0</v>
      </c>
      <c r="Y108">
        <f>'Fig. 7'!AC108</f>
        <v>-1.5</v>
      </c>
      <c r="Z108">
        <f>'Fig. 7'!AD108</f>
        <v>-1.4695</v>
      </c>
      <c r="AA108">
        <f>'Fig. 7'!AE108</f>
        <v>0</v>
      </c>
      <c r="AB108">
        <f>'Fig. 7'!AF108</f>
        <v>0</v>
      </c>
      <c r="AC108" t="str">
        <f>'Fig. 7'!AG108</f>
        <v>Ag(211)</v>
      </c>
      <c r="AD108">
        <f>'Fig. 7'!AH108</f>
        <v>6.7159999999999997E-2</v>
      </c>
      <c r="AE108">
        <f>'Fig. 7'!AI108</f>
        <v>-2.8068699999999901E-2</v>
      </c>
      <c r="CF108">
        <f>'Fig. 7'!CK109</f>
        <v>0</v>
      </c>
      <c r="CG108">
        <f>'Fig. 7'!CL109</f>
        <v>0</v>
      </c>
      <c r="CH108" t="str">
        <f>'Fig. 7'!CM109</f>
        <v>Mn(111)</v>
      </c>
      <c r="CI108">
        <f>'Fig. 7'!CN109</f>
        <v>-3.0596990000000002</v>
      </c>
      <c r="CJ108">
        <f>'Fig. 7'!CO109</f>
        <v>-3.1235789999999999</v>
      </c>
      <c r="CK108">
        <f>'Fig. 7'!CP108</f>
        <v>0</v>
      </c>
      <c r="CL108">
        <f>'Fig. 7'!CQ108</f>
        <v>0</v>
      </c>
      <c r="CM108" t="str">
        <f>'Fig. 7'!CR108</f>
        <v>Cu(111)</v>
      </c>
      <c r="CN108">
        <f>'Fig. 7'!CS108</f>
        <v>-3.1612300000000002</v>
      </c>
      <c r="CO108">
        <f>'Fig. 7'!CT108</f>
        <v>-3.4054158069999998</v>
      </c>
      <c r="CP108">
        <f>'Fig. 7'!CU108</f>
        <v>0</v>
      </c>
      <c r="CQ108">
        <f>'Fig. 7'!CV108</f>
        <v>0</v>
      </c>
      <c r="CR108" t="str">
        <f>'Fig. 7'!CW108</f>
        <v>4AD@100</v>
      </c>
      <c r="CS108">
        <f>'Fig. 7'!CX108</f>
        <v>-1.575</v>
      </c>
      <c r="CT108">
        <f>'Fig. 7'!CY108</f>
        <v>-1.6980359300000001</v>
      </c>
    </row>
    <row r="109" spans="17:98">
      <c r="Q109">
        <f>'Fig. 7'!U109</f>
        <v>0</v>
      </c>
      <c r="R109">
        <f>'Fig. 7'!V109</f>
        <v>0</v>
      </c>
      <c r="S109" t="str">
        <f>'Fig. 7'!W109</f>
        <v>3AD@111</v>
      </c>
      <c r="T109">
        <f>'Fig. 7'!X109</f>
        <v>-1.645915</v>
      </c>
      <c r="U109">
        <f>'Fig. 7'!Y109</f>
        <v>-1.8865957446808499</v>
      </c>
      <c r="V109">
        <f>'Fig. 7'!Z109</f>
        <v>0</v>
      </c>
      <c r="W109">
        <f>'Fig. 7'!AA109</f>
        <v>0</v>
      </c>
      <c r="X109">
        <f>'Fig. 7'!AB109</f>
        <v>0</v>
      </c>
      <c r="Y109">
        <f>'Fig. 7'!AC109</f>
        <v>-1.53</v>
      </c>
      <c r="Z109">
        <f>'Fig. 7'!AD109</f>
        <v>-1.5929800000000001</v>
      </c>
      <c r="AA109">
        <f>'Fig. 7'!AE109</f>
        <v>0</v>
      </c>
      <c r="AB109">
        <f>'Fig. 7'!AF109</f>
        <v>0</v>
      </c>
      <c r="AC109" t="str">
        <f>'Fig. 7'!AG109</f>
        <v>Pt(211)</v>
      </c>
      <c r="AD109">
        <f>'Fig. 7'!AH109</f>
        <v>-1.5652200000000001</v>
      </c>
      <c r="AE109">
        <f>'Fig. 7'!AI109</f>
        <v>-1.3252105000000001</v>
      </c>
      <c r="CF109">
        <f>'Fig. 7'!CK110</f>
        <v>0</v>
      </c>
      <c r="CG109">
        <f>'Fig. 7'!CL110</f>
        <v>0</v>
      </c>
      <c r="CH109" t="str">
        <f>'Fig. 7'!CM110</f>
        <v>Fe(111)</v>
      </c>
      <c r="CI109">
        <f>'Fig. 7'!CN110</f>
        <v>-2.3830079999999998</v>
      </c>
      <c r="CJ109">
        <f>'Fig. 7'!CO110</f>
        <v>-2.899467</v>
      </c>
      <c r="CK109">
        <f>'Fig. 7'!CP109</f>
        <v>0</v>
      </c>
      <c r="CL109">
        <f>'Fig. 7'!CQ109</f>
        <v>0</v>
      </c>
      <c r="CM109" t="str">
        <f>'Fig. 7'!CR109</f>
        <v>Ag(111)</v>
      </c>
      <c r="CN109">
        <f>'Fig. 7'!CS109</f>
        <v>-2.8145199999999999</v>
      </c>
      <c r="CO109">
        <f>'Fig. 7'!CT109</f>
        <v>-2.6257462569999999</v>
      </c>
      <c r="CP109">
        <f>'Fig. 7'!CU109</f>
        <v>0</v>
      </c>
      <c r="CQ109">
        <f>'Fig. 7'!CV109</f>
        <v>0</v>
      </c>
      <c r="CR109" t="str">
        <f>'Fig. 7'!CW109</f>
        <v>211 KSE (CN=6)</v>
      </c>
      <c r="CS109">
        <f>'Fig. 7'!CX109</f>
        <v>-1.56429</v>
      </c>
      <c r="CT109">
        <f>'Fig. 7'!CY109</f>
        <v>-1.6636394699999999</v>
      </c>
    </row>
    <row r="110" spans="17:98">
      <c r="Q110">
        <f>'Fig. 7'!U110</f>
        <v>0</v>
      </c>
      <c r="R110" t="str">
        <f>'Fig. 7'!V110</f>
        <v>Pt</v>
      </c>
      <c r="S110" t="str">
        <f>'Fig. 7'!W110</f>
        <v>111 T (FCC-hollow)</v>
      </c>
      <c r="T110">
        <f>'Fig. 7'!X110</f>
        <v>-1.7304200000000001</v>
      </c>
      <c r="U110">
        <f>'Fig. 7'!Y110</f>
        <v>-1.7416140350877201</v>
      </c>
      <c r="V110">
        <f>'Fig. 7'!Z110</f>
        <v>0</v>
      </c>
      <c r="W110">
        <f>'Fig. 7'!AA110</f>
        <v>0</v>
      </c>
      <c r="X110">
        <f>'Fig. 7'!AB110</f>
        <v>0</v>
      </c>
      <c r="Y110">
        <f>'Fig. 7'!AC110</f>
        <v>-1.6</v>
      </c>
      <c r="Z110">
        <f>'Fig. 7'!AD110</f>
        <v>-1.4695</v>
      </c>
      <c r="AA110">
        <f>'Fig. 7'!AE110</f>
        <v>0</v>
      </c>
      <c r="AB110">
        <f>'Fig. 7'!AF110</f>
        <v>0</v>
      </c>
      <c r="AC110" t="str">
        <f>'Fig. 7'!AG110</f>
        <v>Au(211)</v>
      </c>
      <c r="AD110">
        <f>'Fig. 7'!AH110</f>
        <v>-0.34858</v>
      </c>
      <c r="AE110">
        <f>'Fig. 7'!AI110</f>
        <v>-0.36333549999999998</v>
      </c>
      <c r="CF110">
        <f>'Fig. 7'!CK111</f>
        <v>0</v>
      </c>
      <c r="CG110">
        <f>'Fig. 7'!CL111</f>
        <v>0</v>
      </c>
      <c r="CH110" t="str">
        <f>'Fig. 7'!CM111</f>
        <v>Co(111)</v>
      </c>
      <c r="CI110">
        <f>'Fig. 7'!CN111</f>
        <v>-2.1123308000000001</v>
      </c>
      <c r="CJ110">
        <f>'Fig. 7'!CO111</f>
        <v>-2.357863</v>
      </c>
      <c r="CK110">
        <f>'Fig. 7'!CP111</f>
        <v>0</v>
      </c>
      <c r="CL110">
        <f>'Fig. 7'!CQ111</f>
        <v>0</v>
      </c>
      <c r="CM110" t="str">
        <f>'Fig. 7'!CR111</f>
        <v>Ir(111)</v>
      </c>
      <c r="CN110">
        <f>'Fig. 7'!CS111</f>
        <v>-4.4077000000000002</v>
      </c>
      <c r="CO110">
        <f>'Fig. 7'!CT111</f>
        <v>-4.3000546059999998</v>
      </c>
      <c r="CP110">
        <f>'Fig. 7'!CU110</f>
        <v>0</v>
      </c>
      <c r="CQ110">
        <f>'Fig. 7'!CV110</f>
        <v>0</v>
      </c>
      <c r="CR110" t="str">
        <f>'Fig. 7'!CW110</f>
        <v>553SE</v>
      </c>
      <c r="CS110">
        <f>'Fig. 7'!CX110</f>
        <v>-1.5535699999999999</v>
      </c>
      <c r="CT110">
        <f>'Fig. 7'!CY110</f>
        <v>-1.5535699999999999</v>
      </c>
    </row>
    <row r="111" spans="17:98">
      <c r="Q111">
        <f>'Fig. 7'!U111</f>
        <v>0</v>
      </c>
      <c r="R111">
        <f>'Fig. 7'!V111</f>
        <v>0</v>
      </c>
      <c r="S111" t="str">
        <f>'Fig. 7'!W111</f>
        <v>100 T (hollow)</v>
      </c>
      <c r="T111">
        <f>'Fig. 7'!X111</f>
        <v>-2.0825399999999998</v>
      </c>
      <c r="U111">
        <f>'Fig. 7'!Y111</f>
        <v>-1.7812140350877199</v>
      </c>
      <c r="V111">
        <f>'Fig. 7'!Z111</f>
        <v>0</v>
      </c>
      <c r="W111">
        <f>'Fig. 7'!AA111</f>
        <v>0</v>
      </c>
      <c r="X111" t="str">
        <f>'Fig. 7'!AB111</f>
        <v>Cuboctahedron</v>
      </c>
      <c r="Y111">
        <f>'Fig. 7'!AC111</f>
        <v>-1.8</v>
      </c>
      <c r="Z111">
        <f>'Fig. 7'!AD111</f>
        <v>-1.9105000000000001</v>
      </c>
      <c r="AA111">
        <f>'Fig. 7'!AE111</f>
        <v>0</v>
      </c>
      <c r="AB111">
        <f>'Fig. 7'!AF111</f>
        <v>0</v>
      </c>
      <c r="AC111" t="str">
        <f>'Fig. 7'!AG111</f>
        <v>Ni(111)</v>
      </c>
      <c r="AD111">
        <f>'Fig. 7'!AH111</f>
        <v>-0.79722000000000004</v>
      </c>
      <c r="AE111">
        <f>'Fig. 7'!AI111</f>
        <v>-0.79031940000000001</v>
      </c>
      <c r="CF111">
        <f>'Fig. 7'!CK112</f>
        <v>0</v>
      </c>
      <c r="CG111">
        <f>'Fig. 7'!CL112</f>
        <v>0</v>
      </c>
      <c r="CH111" t="str">
        <f>'Fig. 7'!CM112</f>
        <v>Ni(111)</v>
      </c>
      <c r="CI111">
        <f>'Fig. 7'!CN112</f>
        <v>-1.8416539999999999</v>
      </c>
      <c r="CJ111">
        <f>'Fig. 7'!CO112</f>
        <v>-1.739554</v>
      </c>
      <c r="CK111" t="str">
        <f>'Fig. 7'!CP112</f>
        <v>J. Phys. Chem. B 108, 17886–17892 (2004)</v>
      </c>
      <c r="CL111" t="str">
        <f>'Fig. 7'!CQ112</f>
        <v>TMs</v>
      </c>
      <c r="CM111" t="str">
        <f>'Fig. 7'!CR112</f>
        <v>Fe(111)</v>
      </c>
      <c r="CN111">
        <f>'Fig. 7'!CS112</f>
        <v>-4.3774699999999998</v>
      </c>
      <c r="CO111">
        <f>'Fig. 7'!CT112</f>
        <v>-4.0801139490000002</v>
      </c>
      <c r="CP111">
        <f>'Fig. 7'!CU111</f>
        <v>0</v>
      </c>
      <c r="CQ111">
        <f>'Fig. 7'!CV111</f>
        <v>0</v>
      </c>
      <c r="CR111" t="str">
        <f>'Fig. 7'!CW111</f>
        <v>211 SE</v>
      </c>
      <c r="CS111">
        <f>'Fig. 7'!CX111</f>
        <v>-1.23214</v>
      </c>
      <c r="CT111">
        <f>'Fig. 7'!CY111</f>
        <v>-1.5535699999999999</v>
      </c>
    </row>
    <row r="112" spans="17:98">
      <c r="Q112">
        <f>'Fig. 7'!U112</f>
        <v>0</v>
      </c>
      <c r="R112">
        <f>'Fig. 7'!V112</f>
        <v>0</v>
      </c>
      <c r="S112" t="str">
        <f>'Fig. 7'!W112</f>
        <v>211 SE</v>
      </c>
      <c r="T112">
        <f>'Fig. 7'!X112</f>
        <v>-2.05619</v>
      </c>
      <c r="U112">
        <f>'Fig. 7'!Y112</f>
        <v>-1.91561403508772</v>
      </c>
      <c r="V112">
        <f>'Fig. 7'!Z112</f>
        <v>0</v>
      </c>
      <c r="W112">
        <f>'Fig. 7'!AA112</f>
        <v>0</v>
      </c>
      <c r="X112">
        <f>'Fig. 7'!AB112</f>
        <v>0</v>
      </c>
      <c r="Y112">
        <f>'Fig. 7'!AC112</f>
        <v>-1.56</v>
      </c>
      <c r="Z112">
        <f>'Fig. 7'!AD112</f>
        <v>-1.4695</v>
      </c>
      <c r="AA112">
        <f>'Fig. 7'!AE112</f>
        <v>0</v>
      </c>
      <c r="AB112">
        <f>'Fig. 7'!AF112</f>
        <v>0</v>
      </c>
      <c r="AC112" t="str">
        <f>'Fig. 7'!AG112</f>
        <v>Cu(111)</v>
      </c>
      <c r="AD112">
        <f>'Fig. 7'!AH112</f>
        <v>2.7990000000000001E-2</v>
      </c>
      <c r="AE112">
        <f>'Fig. 7'!AI112</f>
        <v>-0.45047369999999998</v>
      </c>
      <c r="CF112">
        <f>'Fig. 7'!CK113</f>
        <v>0</v>
      </c>
      <c r="CG112">
        <f>'Fig. 7'!CL113</f>
        <v>0</v>
      </c>
      <c r="CH112" t="str">
        <f>'Fig. 7'!CM113</f>
        <v>Cu(111)</v>
      </c>
      <c r="CI112">
        <f>'Fig. 7'!CN113</f>
        <v>-0.98451</v>
      </c>
      <c r="CJ112">
        <f>'Fig. 7'!CO113</f>
        <v>-0.98451</v>
      </c>
      <c r="CK112">
        <f>'Fig. 7'!CP113</f>
        <v>0</v>
      </c>
      <c r="CL112">
        <f>'Fig. 7'!CQ113</f>
        <v>0</v>
      </c>
      <c r="CM112" t="str">
        <f>'Fig. 7'!CR113</f>
        <v>Co(111)</v>
      </c>
      <c r="CN112">
        <f>'Fig. 7'!CS113</f>
        <v>-3.8440500000000002</v>
      </c>
      <c r="CO112">
        <f>'Fig. 7'!CT113</f>
        <v>-3.8099700300000001</v>
      </c>
      <c r="CP112">
        <f>'Fig. 7'!CU112</f>
        <v>0</v>
      </c>
      <c r="CQ112">
        <f>'Fig. 7'!CV112</f>
        <v>0</v>
      </c>
      <c r="CR112" t="str">
        <f>'Fig. 7'!CW112</f>
        <v>110 SE</v>
      </c>
      <c r="CS112">
        <f>'Fig. 7'!CX112</f>
        <v>-1.32857</v>
      </c>
      <c r="CT112">
        <f>'Fig. 7'!CY112</f>
        <v>-1.5122947799999999</v>
      </c>
    </row>
    <row r="113" spans="17:98">
      <c r="Q113">
        <f>'Fig. 7'!U113</f>
        <v>0</v>
      </c>
      <c r="R113">
        <f>'Fig. 7'!V113</f>
        <v>0</v>
      </c>
      <c r="S113" t="str">
        <f>'Fig. 7'!W113</f>
        <v>211 KSE (CN=6)</v>
      </c>
      <c r="T113">
        <f>'Fig. 7'!X113</f>
        <v>-1.99099</v>
      </c>
      <c r="U113">
        <f>'Fig. 7'!Y113</f>
        <v>-2.0155740350877198</v>
      </c>
      <c r="V113">
        <f>'Fig. 7'!Z113</f>
        <v>0</v>
      </c>
      <c r="W113">
        <f>'Fig. 7'!AA113</f>
        <v>0</v>
      </c>
      <c r="X113">
        <f>'Fig. 7'!AB113</f>
        <v>0</v>
      </c>
      <c r="Y113">
        <f>'Fig. 7'!AC113</f>
        <v>-1.64</v>
      </c>
      <c r="Z113">
        <f>'Fig. 7'!AD113</f>
        <v>-1.96048</v>
      </c>
      <c r="AA113">
        <f>'Fig. 7'!AE113</f>
        <v>0</v>
      </c>
      <c r="AB113">
        <f>'Fig. 7'!AF113</f>
        <v>0</v>
      </c>
      <c r="AC113" t="str">
        <f>'Fig. 7'!AG113</f>
        <v>Rh(111)</v>
      </c>
      <c r="AD113">
        <f>'Fig. 7'!AH113</f>
        <v>-1.23752</v>
      </c>
      <c r="AE113">
        <f>'Fig. 7'!AI113</f>
        <v>-1.2952104</v>
      </c>
      <c r="CF113" t="str">
        <f>'Fig. 7'!CK114</f>
        <v>Phys. Rev. Lett. 108, 116103 (2012)</v>
      </c>
      <c r="CG113" t="str">
        <f>'Fig. 7'!CL114</f>
        <v>Pt-M@111</v>
      </c>
      <c r="CH113" t="str">
        <f>'Fig. 7'!CM114</f>
        <v>Mo</v>
      </c>
      <c r="CI113">
        <f>'Fig. 7'!CN114</f>
        <v>-0.36741000000000001</v>
      </c>
      <c r="CJ113">
        <f>'Fig. 7'!CO114</f>
        <v>-0.59574418727302003</v>
      </c>
      <c r="CK113">
        <f>'Fig. 7'!CP114</f>
        <v>0</v>
      </c>
      <c r="CL113">
        <f>'Fig. 7'!CQ114</f>
        <v>0</v>
      </c>
      <c r="CM113" t="str">
        <f>'Fig. 7'!CR114</f>
        <v>Ni(111)</v>
      </c>
      <c r="CN113">
        <f>'Fig. 7'!CS114</f>
        <v>-3.6277900000000001</v>
      </c>
      <c r="CO113">
        <f>'Fig. 7'!CT114</f>
        <v>-3.5012487270000001</v>
      </c>
      <c r="CP113">
        <f>'Fig. 7'!CU113</f>
        <v>0</v>
      </c>
      <c r="CQ113">
        <f>'Fig. 7'!CV113</f>
        <v>0</v>
      </c>
      <c r="CR113" t="str">
        <f>'Fig. 7'!CW113</f>
        <v>100 SE</v>
      </c>
      <c r="CS113">
        <f>'Fig. 7'!CX113</f>
        <v>-1.03929</v>
      </c>
      <c r="CT113">
        <f>'Fig. 7'!CY113</f>
        <v>-1.2875700000000001</v>
      </c>
    </row>
    <row r="114" spans="17:98">
      <c r="Q114">
        <f>'Fig. 7'!U114</f>
        <v>0</v>
      </c>
      <c r="R114">
        <f>'Fig. 7'!V114</f>
        <v>0</v>
      </c>
      <c r="S114" t="str">
        <f>'Fig. 7'!W114</f>
        <v>3AD@111</v>
      </c>
      <c r="T114">
        <f>'Fig. 7'!X114</f>
        <v>-2.42761</v>
      </c>
      <c r="U114">
        <f>'Fig. 7'!Y114</f>
        <v>-2.1556140350877202</v>
      </c>
      <c r="V114">
        <f>'Fig. 7'!Z114</f>
        <v>0</v>
      </c>
      <c r="W114">
        <f>'Fig. 7'!AA114</f>
        <v>0</v>
      </c>
      <c r="X114">
        <f>'Fig. 7'!AB114</f>
        <v>0</v>
      </c>
      <c r="Y114">
        <f>'Fig. 7'!AC114</f>
        <v>-1.86</v>
      </c>
      <c r="Z114">
        <f>'Fig. 7'!AD114</f>
        <v>-1.7635000000000001</v>
      </c>
      <c r="AA114">
        <f>'Fig. 7'!AE114</f>
        <v>0</v>
      </c>
      <c r="AB114">
        <f>'Fig. 7'!AF114</f>
        <v>0</v>
      </c>
      <c r="AC114" t="str">
        <f>'Fig. 7'!AG114</f>
        <v>Pd(111)</v>
      </c>
      <c r="AD114">
        <f>'Fig. 7'!AH114</f>
        <v>-0.88890000000000002</v>
      </c>
      <c r="AE114">
        <f>'Fig. 7'!AI114</f>
        <v>-0.99736349999999996</v>
      </c>
      <c r="CF114">
        <f>'Fig. 7'!CK115</f>
        <v>0</v>
      </c>
      <c r="CG114">
        <f>'Fig. 7'!CL115</f>
        <v>0</v>
      </c>
      <c r="CH114" t="str">
        <f>'Fig. 7'!CM115</f>
        <v>Tc</v>
      </c>
      <c r="CI114">
        <f>'Fig. 7'!CN115</f>
        <v>-0.64024999999999999</v>
      </c>
      <c r="CJ114">
        <f>'Fig. 7'!CO115</f>
        <v>-0.73821446725554096</v>
      </c>
      <c r="CK114">
        <f>'Fig. 7'!CP115</f>
        <v>0</v>
      </c>
      <c r="CL114">
        <f>'Fig. 7'!CQ115</f>
        <v>0</v>
      </c>
      <c r="CM114" t="str">
        <f>'Fig. 7'!CR115</f>
        <v>Cu(111)</v>
      </c>
      <c r="CN114">
        <f>'Fig. 7'!CS115</f>
        <v>-3.1240199999999998</v>
      </c>
      <c r="CO114">
        <f>'Fig. 7'!CT115</f>
        <v>-3.1240199999999998</v>
      </c>
      <c r="CP114">
        <f>'Fig. 7'!CU114</f>
        <v>0</v>
      </c>
      <c r="CQ114">
        <f>'Fig. 7'!CV114</f>
        <v>0</v>
      </c>
      <c r="CR114" t="str">
        <f>'Fig. 7'!CW114</f>
        <v>111 T</v>
      </c>
      <c r="CS114">
        <f>'Fig. 7'!CX114</f>
        <v>-1.4678599999999999</v>
      </c>
      <c r="CT114">
        <f>'Fig. 7'!CY114</f>
        <v>-1.39993239</v>
      </c>
    </row>
    <row r="115" spans="17:98">
      <c r="Q115">
        <f>'Fig. 7'!U115</f>
        <v>0</v>
      </c>
      <c r="R115" t="str">
        <f>'Fig. 7'!V115</f>
        <v>Rh</v>
      </c>
      <c r="S115" t="str">
        <f>'Fig. 7'!W115</f>
        <v>111 T (FCC-hollow)</v>
      </c>
      <c r="T115">
        <f>'Fig. 7'!X115</f>
        <v>-1.89239</v>
      </c>
      <c r="U115">
        <f>'Fig. 7'!Y115</f>
        <v>-2.07494736842105</v>
      </c>
      <c r="V115">
        <f>'Fig. 7'!Z115</f>
        <v>0</v>
      </c>
      <c r="W115">
        <f>'Fig. 7'!AA115</f>
        <v>0</v>
      </c>
      <c r="X115">
        <f>'Fig. 7'!AB115</f>
        <v>0</v>
      </c>
      <c r="Y115">
        <f>'Fig. 7'!AC115</f>
        <v>-1.41</v>
      </c>
      <c r="Z115">
        <f>'Fig. 7'!AD115</f>
        <v>-1.5194799999999999</v>
      </c>
      <c r="AA115">
        <f>'Fig. 7'!AE115</f>
        <v>0</v>
      </c>
      <c r="AB115">
        <f>'Fig. 7'!AF115</f>
        <v>0</v>
      </c>
      <c r="AC115" t="str">
        <f>'Fig. 7'!AG115</f>
        <v>Ag(111)</v>
      </c>
      <c r="AD115">
        <f>'Fig. 7'!AH115</f>
        <v>0.27159</v>
      </c>
      <c r="AE115">
        <f>'Fig. 7'!AI115</f>
        <v>0.25193130000000002</v>
      </c>
      <c r="CF115">
        <f>'Fig. 7'!CK116</f>
        <v>0</v>
      </c>
      <c r="CG115">
        <f>'Fig. 7'!CL116</f>
        <v>0</v>
      </c>
      <c r="CH115" t="str">
        <f>'Fig. 7'!CM116</f>
        <v>Re</v>
      </c>
      <c r="CI115">
        <f>'Fig. 7'!CN116</f>
        <v>-0.67832000000000003</v>
      </c>
      <c r="CJ115">
        <f>'Fig. 7'!CO116</f>
        <v>-0.73821446725554096</v>
      </c>
      <c r="CK115">
        <f>'Fig. 7'!CP116</f>
        <v>0</v>
      </c>
      <c r="CL115">
        <f>'Fig. 7'!CQ116</f>
        <v>0</v>
      </c>
      <c r="CM115" t="str">
        <f>'Fig. 7'!CR116</f>
        <v>Mo(111)</v>
      </c>
      <c r="CN115">
        <f>'Fig. 7'!CS116</f>
        <v>-4.5720499999999999</v>
      </c>
      <c r="CO115">
        <f>'Fig. 7'!CT116</f>
        <v>-4.2112560090000004</v>
      </c>
      <c r="CP115" t="str">
        <f>'Fig. 7'!CU115</f>
        <v>Angew. Chem. Int. Ed. 53, 8316–8319 (2014)</v>
      </c>
      <c r="CQ115" t="str">
        <f>'Fig. 7'!CV115</f>
        <v>Pt201</v>
      </c>
      <c r="CR115" t="str">
        <f>'Fig. 7'!CW115</f>
        <v>1AD @ 111 (near 111 E)</v>
      </c>
      <c r="CS115">
        <f>'Fig. 7'!CX115</f>
        <v>-2.5530499999999998</v>
      </c>
      <c r="CT115">
        <f>'Fig. 7'!CY115</f>
        <v>-2.4822599099999998</v>
      </c>
    </row>
    <row r="116" spans="17:98">
      <c r="Q116">
        <f>'Fig. 7'!U116</f>
        <v>0</v>
      </c>
      <c r="R116">
        <f>'Fig. 7'!V116</f>
        <v>0</v>
      </c>
      <c r="S116" t="str">
        <f>'Fig. 7'!W116</f>
        <v>100 T (hollow)</v>
      </c>
      <c r="T116">
        <f>'Fig. 7'!X116</f>
        <v>-1.95577</v>
      </c>
      <c r="U116">
        <f>'Fig. 7'!Y116</f>
        <v>-2.1145473684210501</v>
      </c>
      <c r="V116">
        <f>'Fig. 7'!Z116</f>
        <v>0</v>
      </c>
      <c r="W116">
        <f>'Fig. 7'!AA116</f>
        <v>0</v>
      </c>
      <c r="X116">
        <f>'Fig. 7'!AB116</f>
        <v>0</v>
      </c>
      <c r="Y116">
        <f>'Fig. 7'!AC116</f>
        <v>-1.87</v>
      </c>
      <c r="Z116">
        <f>'Fig. 7'!AD116</f>
        <v>-1.96048</v>
      </c>
      <c r="AA116">
        <f>'Fig. 7'!AE116</f>
        <v>0</v>
      </c>
      <c r="AB116">
        <f>'Fig. 7'!AF116</f>
        <v>0</v>
      </c>
      <c r="AC116" t="str">
        <f>'Fig. 7'!AG116</f>
        <v>Pt(111)</v>
      </c>
      <c r="AD116">
        <f>'Fig. 7'!AH116</f>
        <v>-1.15978</v>
      </c>
      <c r="AE116">
        <f>'Fig. 7'!AI116</f>
        <v>-1.0452105</v>
      </c>
      <c r="CF116">
        <f>'Fig. 7'!CK117</f>
        <v>0</v>
      </c>
      <c r="CG116">
        <f>'Fig. 7'!CL117</f>
        <v>0</v>
      </c>
      <c r="CH116" t="str">
        <f>'Fig. 7'!CM117</f>
        <v>Mn</v>
      </c>
      <c r="CI116">
        <f>'Fig. 7'!CN117</f>
        <v>-0.50065999999999999</v>
      </c>
      <c r="CJ116">
        <f>'Fig. 7'!CO117</f>
        <v>-0.58109435610920501</v>
      </c>
      <c r="CK116">
        <f>'Fig. 7'!CP117</f>
        <v>0</v>
      </c>
      <c r="CL116">
        <f>'Fig. 7'!CQ117</f>
        <v>0</v>
      </c>
      <c r="CM116" t="str">
        <f>'Fig. 7'!CR117</f>
        <v>Ag(111)</v>
      </c>
      <c r="CN116">
        <f>'Fig. 7'!CS117</f>
        <v>-2.7137899999999999</v>
      </c>
      <c r="CO116">
        <f>'Fig. 7'!CT117</f>
        <v>-2.3443504499999999</v>
      </c>
      <c r="CP116">
        <f>'Fig. 7'!CU116</f>
        <v>0</v>
      </c>
      <c r="CQ116">
        <f>'Fig. 7'!CV116</f>
        <v>0</v>
      </c>
      <c r="CR116" t="str">
        <f>'Fig. 7'!CW116</f>
        <v>2AD @ 111T (near 111 E)</v>
      </c>
      <c r="CS116">
        <f>'Fig. 7'!CX116</f>
        <v>-2.3835600000000001</v>
      </c>
      <c r="CT116">
        <f>'Fig. 7'!CY116</f>
        <v>-2.42790946</v>
      </c>
    </row>
    <row r="117" spans="17:98">
      <c r="Q117">
        <f>'Fig. 7'!U117</f>
        <v>0</v>
      </c>
      <c r="R117">
        <f>'Fig. 7'!V117</f>
        <v>0</v>
      </c>
      <c r="S117" t="str">
        <f>'Fig. 7'!W117</f>
        <v>211 SE</v>
      </c>
      <c r="T117">
        <f>'Fig. 7'!X117</f>
        <v>-2.0077500000000001</v>
      </c>
      <c r="U117">
        <f>'Fig. 7'!Y117</f>
        <v>-2.2489473684210499</v>
      </c>
      <c r="V117">
        <f>'Fig. 7'!Z117</f>
        <v>0</v>
      </c>
      <c r="W117">
        <f>'Fig. 7'!AA117</f>
        <v>0</v>
      </c>
      <c r="X117">
        <f>'Fig. 7'!AB117</f>
        <v>0</v>
      </c>
      <c r="Y117">
        <f>'Fig. 7'!AC117</f>
        <v>-1.77</v>
      </c>
      <c r="Z117">
        <f>'Fig. 7'!AD117</f>
        <v>-1.71499</v>
      </c>
      <c r="AA117">
        <f>'Fig. 7'!AE117</f>
        <v>0</v>
      </c>
      <c r="AB117">
        <f>'Fig. 7'!AF117</f>
        <v>0</v>
      </c>
      <c r="AC117" t="str">
        <f>'Fig. 7'!AG117</f>
        <v>Au(111)</v>
      </c>
      <c r="AD117">
        <f>'Fig. 7'!AH117</f>
        <v>-9.8180000000000003E-2</v>
      </c>
      <c r="AE117">
        <f>'Fig. 7'!AI117</f>
        <v>-8.3335500000000007E-2</v>
      </c>
      <c r="CF117">
        <f>'Fig. 7'!CK118</f>
        <v>0</v>
      </c>
      <c r="CG117">
        <f>'Fig. 7'!CL118</f>
        <v>0</v>
      </c>
      <c r="CH117" t="str">
        <f>'Fig. 7'!CM118</f>
        <v>Ru</v>
      </c>
      <c r="CI117">
        <f>'Fig. 7'!CN118</f>
        <v>-0.55142000000000002</v>
      </c>
      <c r="CJ117">
        <f>'Fig. 7'!CO118</f>
        <v>-0.64641573828622301</v>
      </c>
      <c r="CK117">
        <f>'Fig. 7'!CP118</f>
        <v>0</v>
      </c>
      <c r="CL117">
        <f>'Fig. 7'!CQ118</f>
        <v>0</v>
      </c>
      <c r="CM117" t="str">
        <f>'Fig. 7'!CR118</f>
        <v>Au(111)</v>
      </c>
      <c r="CN117">
        <f>'Fig. 7'!CS118</f>
        <v>-2.2596099999999999</v>
      </c>
      <c r="CO117">
        <f>'Fig. 7'!CT118</f>
        <v>-2.716496598</v>
      </c>
      <c r="CP117">
        <f>'Fig. 7'!CU117</f>
        <v>0</v>
      </c>
      <c r="CQ117">
        <f>'Fig. 7'!CV117</f>
        <v>0</v>
      </c>
      <c r="CR117" t="str">
        <f>'Fig. 7'!CW117</f>
        <v>2AD @ 100</v>
      </c>
      <c r="CS117">
        <f>'Fig. 7'!CX117</f>
        <v>-2.3496600000000001</v>
      </c>
      <c r="CT117">
        <f>'Fig. 7'!CY117</f>
        <v>-2.3256005399999999</v>
      </c>
    </row>
    <row r="118" spans="17:98">
      <c r="Q118">
        <f>'Fig. 7'!U118</f>
        <v>0</v>
      </c>
      <c r="R118">
        <f>'Fig. 7'!V118</f>
        <v>0</v>
      </c>
      <c r="S118" t="str">
        <f>'Fig. 7'!W118</f>
        <v>211 KSE (CN=6)</v>
      </c>
      <c r="T118">
        <f>'Fig. 7'!X118</f>
        <v>-2.1459199999999998</v>
      </c>
      <c r="U118">
        <f>'Fig. 7'!Y118</f>
        <v>-2.3489073684210502</v>
      </c>
      <c r="V118">
        <f>'Fig. 7'!Z118</f>
        <v>0</v>
      </c>
      <c r="W118">
        <f>'Fig. 7'!AA118</f>
        <v>0</v>
      </c>
      <c r="X118">
        <f>'Fig. 7'!AB118</f>
        <v>0</v>
      </c>
      <c r="Y118">
        <f>'Fig. 7'!AC118</f>
        <v>-1.43</v>
      </c>
      <c r="Z118">
        <f>'Fig. 7'!AD118</f>
        <v>-1.4944900000000001</v>
      </c>
      <c r="AA118" t="str">
        <f>'Fig. 7'!AE118</f>
        <v>ACS Energy Lett. 2, 969–975 (2017)</v>
      </c>
      <c r="AB118" t="str">
        <f>'Fig. 7'!AF118</f>
        <v>TMs</v>
      </c>
      <c r="AC118" t="str">
        <f>'Fig. 7'!AG118</f>
        <v>Ir(211)</v>
      </c>
      <c r="AD118">
        <f>'Fig. 7'!AH118</f>
        <v>-2.00875</v>
      </c>
      <c r="AE118">
        <f>'Fig. 7'!AI118</f>
        <v>-1.6255200000000001</v>
      </c>
      <c r="CF118">
        <f>'Fig. 7'!CK119</f>
        <v>0</v>
      </c>
      <c r="CG118">
        <f>'Fig. 7'!CL119</f>
        <v>0</v>
      </c>
      <c r="CH118" t="str">
        <f>'Fig. 7'!CM119</f>
        <v>Os</v>
      </c>
      <c r="CI118">
        <f>'Fig. 7'!CN119</f>
        <v>-0.71640000000000004</v>
      </c>
      <c r="CJ118">
        <f>'Fig. 7'!CO119</f>
        <v>-0.64641573828622301</v>
      </c>
      <c r="CK118">
        <f>'Fig. 7'!CP119</f>
        <v>0</v>
      </c>
      <c r="CL118">
        <f>'Fig. 7'!CQ119</f>
        <v>0</v>
      </c>
      <c r="CM118" t="str">
        <f>'Fig. 7'!CR119</f>
        <v>W(111)</v>
      </c>
      <c r="CN118">
        <f>'Fig. 7'!CS119</f>
        <v>-4.6639200000000001</v>
      </c>
      <c r="CO118">
        <f>'Fig. 7'!CT119</f>
        <v>-4.736738001</v>
      </c>
      <c r="CP118">
        <f>'Fig. 7'!CU118</f>
        <v>0</v>
      </c>
      <c r="CQ118">
        <f>'Fig. 7'!CV118</f>
        <v>0</v>
      </c>
      <c r="CR118" t="str">
        <f>'Fig. 7'!CW118</f>
        <v>corner</v>
      </c>
      <c r="CS118">
        <f>'Fig. 7'!CX118</f>
        <v>-2.1801699999999999</v>
      </c>
      <c r="CT118">
        <f>'Fig. 7'!CY118</f>
        <v>-2.1881250900000002</v>
      </c>
    </row>
    <row r="119" spans="17:98">
      <c r="Q119">
        <f>'Fig. 7'!U119</f>
        <v>0</v>
      </c>
      <c r="R119">
        <f>'Fig. 7'!V119</f>
        <v>0</v>
      </c>
      <c r="S119" t="str">
        <f>'Fig. 7'!W119</f>
        <v>3AD@111</v>
      </c>
      <c r="T119">
        <f>'Fig. 7'!X119</f>
        <v>-2.1388699999999998</v>
      </c>
      <c r="U119">
        <f>'Fig. 7'!Y119</f>
        <v>-2.4889473684210501</v>
      </c>
      <c r="V119">
        <f>'Fig. 7'!Z119</f>
        <v>0</v>
      </c>
      <c r="W119">
        <f>'Fig. 7'!AA119</f>
        <v>0</v>
      </c>
      <c r="X119">
        <f>'Fig. 7'!AB119</f>
        <v>0</v>
      </c>
      <c r="Y119">
        <f>'Fig. 7'!AC119</f>
        <v>-1.67</v>
      </c>
      <c r="Z119">
        <f>'Fig. 7'!AD119</f>
        <v>-1.4944900000000001</v>
      </c>
      <c r="AA119">
        <f>'Fig. 7'!AE119</f>
        <v>0</v>
      </c>
      <c r="AB119">
        <f>'Fig. 7'!AF119</f>
        <v>0</v>
      </c>
      <c r="AC119" t="str">
        <f>'Fig. 7'!AG119</f>
        <v>Pt(211)</v>
      </c>
      <c r="AD119">
        <f>'Fig. 7'!AH119</f>
        <v>-1.77685</v>
      </c>
      <c r="AE119">
        <f>'Fig. 7'!AI119</f>
        <v>-1.41432</v>
      </c>
      <c r="CF119">
        <f>'Fig. 7'!CK120</f>
        <v>0</v>
      </c>
      <c r="CG119">
        <f>'Fig. 7'!CL120</f>
        <v>0</v>
      </c>
      <c r="CH119" t="str">
        <f>'Fig. 7'!CM120</f>
        <v>Fe</v>
      </c>
      <c r="CI119">
        <f>'Fig. 7'!CN120</f>
        <v>-0.50700999999999996</v>
      </c>
      <c r="CJ119">
        <f>'Fig. 7'!CO120</f>
        <v>-0.49951557817384001</v>
      </c>
      <c r="CK119" t="str">
        <f>'Fig. 7'!CP120</f>
        <v>J. Phys. Condens. Matter 20, 064239(2008)</v>
      </c>
      <c r="CL119" t="str">
        <f>'Fig. 7'!CQ120</f>
        <v>TMs</v>
      </c>
      <c r="CM119" t="str">
        <f>'Fig. 7'!CR120</f>
        <v>Fe(211)</v>
      </c>
      <c r="CN119">
        <f>'Fig. 7'!CS120</f>
        <v>-3.9842900000000001</v>
      </c>
      <c r="CO119">
        <f>'Fig. 7'!CT120</f>
        <v>-4.1513839490000004</v>
      </c>
      <c r="CP119">
        <f>'Fig. 7'!CU119</f>
        <v>0</v>
      </c>
      <c r="CQ119">
        <f>'Fig. 7'!CV119</f>
        <v>0</v>
      </c>
      <c r="CR119" t="str">
        <f>'Fig. 7'!CW119</f>
        <v>111E (bridge)</v>
      </c>
      <c r="CS119">
        <f>'Fig. 7'!CX119</f>
        <v>-1.97678</v>
      </c>
      <c r="CT119">
        <f>'Fig. 7'!CY119</f>
        <v>-2.16574518</v>
      </c>
    </row>
    <row r="120" spans="17:98">
      <c r="Q120">
        <f>'Fig. 7'!U120</f>
        <v>0</v>
      </c>
      <c r="R120" t="str">
        <f>'Fig. 7'!V120</f>
        <v>Pd</v>
      </c>
      <c r="S120" t="str">
        <f>'Fig. 7'!W120</f>
        <v>111 T (FCC-hollow)</v>
      </c>
      <c r="T120">
        <f>'Fig. 7'!X120</f>
        <v>-1.9416899999999999</v>
      </c>
      <c r="U120">
        <f>'Fig. 7'!Y120</f>
        <v>-1.6778181818181801</v>
      </c>
      <c r="V120">
        <f>'Fig. 7'!Z120</f>
        <v>0</v>
      </c>
      <c r="W120">
        <f>'Fig. 7'!AA120</f>
        <v>0</v>
      </c>
      <c r="X120">
        <f>'Fig. 7'!AB120</f>
        <v>0</v>
      </c>
      <c r="Y120">
        <f>'Fig. 7'!AC120</f>
        <v>-1.96</v>
      </c>
      <c r="Z120">
        <f>'Fig. 7'!AD120</f>
        <v>-1.96048</v>
      </c>
      <c r="AA120">
        <f>'Fig. 7'!AE120</f>
        <v>0</v>
      </c>
      <c r="AB120">
        <f>'Fig. 7'!AF120</f>
        <v>0</v>
      </c>
      <c r="AC120" t="str">
        <f>'Fig. 7'!AG120</f>
        <v>Rh(211)</v>
      </c>
      <c r="AD120">
        <f>'Fig. 7'!AH120</f>
        <v>-1.57839</v>
      </c>
      <c r="AE120">
        <f>'Fig. 7'!AI120</f>
        <v>-1.66422</v>
      </c>
      <c r="CF120">
        <f>'Fig. 7'!CK121</f>
        <v>0</v>
      </c>
      <c r="CG120">
        <f>'Fig. 7'!CL121</f>
        <v>0</v>
      </c>
      <c r="CH120" t="str">
        <f>'Fig. 7'!CM121</f>
        <v>Ir</v>
      </c>
      <c r="CI120">
        <f>'Fig. 7'!CN121</f>
        <v>-0.43086000000000002</v>
      </c>
      <c r="CJ120">
        <f>'Fig. 7'!CO121</f>
        <v>-0.45702063378420599</v>
      </c>
      <c r="CK120">
        <f>'Fig. 7'!CP121</f>
        <v>0</v>
      </c>
      <c r="CL120">
        <f>'Fig. 7'!CQ121</f>
        <v>0</v>
      </c>
      <c r="CM120" t="str">
        <f>'Fig. 7'!CR121</f>
        <v>Co(211)</v>
      </c>
      <c r="CN120">
        <f>'Fig. 7'!CS121</f>
        <v>-3.7772100000000002</v>
      </c>
      <c r="CO120">
        <f>'Fig. 7'!CT121</f>
        <v>-3.8812400299999998</v>
      </c>
      <c r="CP120">
        <f>'Fig. 7'!CU120</f>
        <v>0</v>
      </c>
      <c r="CQ120">
        <f>'Fig. 7'!CV120</f>
        <v>0</v>
      </c>
      <c r="CR120" t="str">
        <f>'Fig. 7'!CW120</f>
        <v>100 T (bridge)</v>
      </c>
      <c r="CS120">
        <f>'Fig. 7'!CX120</f>
        <v>-1.97678</v>
      </c>
      <c r="CT120">
        <f>'Fig. 7'!CY120</f>
        <v>-2.0282697299999999</v>
      </c>
    </row>
    <row r="121" spans="17:98">
      <c r="Q121">
        <f>'Fig. 7'!U121</f>
        <v>0</v>
      </c>
      <c r="R121">
        <f>'Fig. 7'!V121</f>
        <v>0</v>
      </c>
      <c r="S121" t="str">
        <f>'Fig. 7'!W121</f>
        <v>100 T (hollow)</v>
      </c>
      <c r="T121">
        <f>'Fig. 7'!X121</f>
        <v>-1.8501399999999999</v>
      </c>
      <c r="U121">
        <f>'Fig. 7'!Y121</f>
        <v>-1.71741818181818</v>
      </c>
      <c r="V121">
        <f>'Fig. 7'!Z121</f>
        <v>0</v>
      </c>
      <c r="W121">
        <f>'Fig. 7'!AA121</f>
        <v>0</v>
      </c>
      <c r="X121">
        <f>'Fig. 7'!AB121</f>
        <v>0</v>
      </c>
      <c r="Y121">
        <f>'Fig. 7'!AC121</f>
        <v>-1.78</v>
      </c>
      <c r="Z121">
        <f>'Fig. 7'!AD121</f>
        <v>-1.71499</v>
      </c>
      <c r="AA121">
        <f>'Fig. 7'!AE121</f>
        <v>0</v>
      </c>
      <c r="AB121">
        <f>'Fig. 7'!AF121</f>
        <v>0</v>
      </c>
      <c r="AC121" t="str">
        <f>'Fig. 7'!AG121</f>
        <v>Pd(211)</v>
      </c>
      <c r="AD121">
        <f>'Fig. 7'!AH121</f>
        <v>-1.40391</v>
      </c>
      <c r="AE121">
        <f>'Fig. 7'!AI121</f>
        <v>-1.3666199999999999</v>
      </c>
      <c r="CF121">
        <f>'Fig. 7'!CK122</f>
        <v>0</v>
      </c>
      <c r="CG121">
        <f>'Fig. 7'!CL122</f>
        <v>0</v>
      </c>
      <c r="CH121" t="str">
        <f>'Fig. 7'!CM122</f>
        <v>Co</v>
      </c>
      <c r="CI121">
        <f>'Fig. 7'!CN122</f>
        <v>-0.32299</v>
      </c>
      <c r="CJ121">
        <f>'Fig. 7'!CO122</f>
        <v>-0.32299</v>
      </c>
      <c r="CK121">
        <f>'Fig. 7'!CP122</f>
        <v>0</v>
      </c>
      <c r="CL121">
        <f>'Fig. 7'!CQ122</f>
        <v>0</v>
      </c>
      <c r="CM121" t="str">
        <f>'Fig. 7'!CR122</f>
        <v>Ni(211)</v>
      </c>
      <c r="CN121">
        <f>'Fig. 7'!CS122</f>
        <v>-3.62392</v>
      </c>
      <c r="CO121">
        <f>'Fig. 7'!CT122</f>
        <v>-3.5725187269999998</v>
      </c>
      <c r="CP121">
        <f>'Fig. 7'!CU121</f>
        <v>0</v>
      </c>
      <c r="CQ121">
        <f>'Fig. 7'!CV121</f>
        <v>0</v>
      </c>
      <c r="CR121" t="str">
        <f>'Fig. 7'!CW121</f>
        <v>111T (m)</v>
      </c>
      <c r="CS121">
        <f>'Fig. 7'!CX121</f>
        <v>-1.77339</v>
      </c>
      <c r="CT121">
        <f>'Fig. 7'!CY121</f>
        <v>-1.8364425</v>
      </c>
    </row>
    <row r="122" spans="17:98">
      <c r="Q122">
        <f>'Fig. 7'!U122</f>
        <v>0</v>
      </c>
      <c r="R122">
        <f>'Fig. 7'!V122</f>
        <v>0</v>
      </c>
      <c r="S122" t="str">
        <f>'Fig. 7'!W122</f>
        <v>211 SE</v>
      </c>
      <c r="T122">
        <f>'Fig. 7'!X122</f>
        <v>-1.9523900000000001</v>
      </c>
      <c r="U122">
        <f>'Fig. 7'!Y122</f>
        <v>-1.85181818181818</v>
      </c>
      <c r="V122">
        <f>'Fig. 7'!Z122</f>
        <v>0</v>
      </c>
      <c r="W122">
        <f>'Fig. 7'!AA122</f>
        <v>0</v>
      </c>
      <c r="X122">
        <f>'Fig. 7'!AB122</f>
        <v>0</v>
      </c>
      <c r="Y122">
        <f>'Fig. 7'!AC122</f>
        <v>-1.71</v>
      </c>
      <c r="Z122">
        <f>'Fig. 7'!AD122</f>
        <v>-1.4944900000000001</v>
      </c>
      <c r="AA122">
        <f>'Fig. 7'!AE122</f>
        <v>0</v>
      </c>
      <c r="AB122">
        <f>'Fig. 7'!AF122</f>
        <v>0</v>
      </c>
      <c r="AC122" t="str">
        <f>'Fig. 7'!AG122</f>
        <v>Ni(211)</v>
      </c>
      <c r="AD122">
        <f>'Fig. 7'!AH122</f>
        <v>-1.3347100000000001</v>
      </c>
      <c r="AE122">
        <f>'Fig. 7'!AI122</f>
        <v>-1.1593199999999999</v>
      </c>
      <c r="CF122">
        <f>'Fig. 7'!CK123</f>
        <v>0</v>
      </c>
      <c r="CG122">
        <f>'Fig. 7'!CL123</f>
        <v>0</v>
      </c>
      <c r="CH122" t="str">
        <f>'Fig. 7'!CM123</f>
        <v>Rh</v>
      </c>
      <c r="CI122">
        <f>'Fig. 7'!CN123</f>
        <v>-0.27857999999999999</v>
      </c>
      <c r="CJ122">
        <f>'Fig. 7'!CO123</f>
        <v>-0.48660585270491002</v>
      </c>
      <c r="CK122">
        <f>'Fig. 7'!CP123</f>
        <v>0</v>
      </c>
      <c r="CL122">
        <f>'Fig. 7'!CQ123</f>
        <v>0</v>
      </c>
      <c r="CM122" t="str">
        <f>'Fig. 7'!CR123</f>
        <v>Cu(211)</v>
      </c>
      <c r="CN122">
        <f>'Fig. 7'!CS123</f>
        <v>-3.19529</v>
      </c>
      <c r="CO122">
        <f>'Fig. 7'!CT123</f>
        <v>-3.19529</v>
      </c>
      <c r="CP122">
        <f>'Fig. 7'!CU122</f>
        <v>0</v>
      </c>
      <c r="CQ122">
        <f>'Fig. 7'!CV122</f>
        <v>0</v>
      </c>
      <c r="CR122" t="str">
        <f>'Fig. 7'!CW122</f>
        <v>111 T (c)</v>
      </c>
      <c r="CS122">
        <f>'Fig. 7'!CX122</f>
        <v>-1.6547499999999999</v>
      </c>
      <c r="CT122">
        <f>'Fig. 7'!CY122</f>
        <v>-1.75971214</v>
      </c>
    </row>
    <row r="123" spans="17:98">
      <c r="Q123">
        <f>'Fig. 7'!U123</f>
        <v>0</v>
      </c>
      <c r="R123">
        <f>'Fig. 7'!V123</f>
        <v>0</v>
      </c>
      <c r="S123" t="str">
        <f>'Fig. 7'!W123</f>
        <v>211 KSE (CN=6)</v>
      </c>
      <c r="T123">
        <f>'Fig. 7'!X123</f>
        <v>-2.0825399999999998</v>
      </c>
      <c r="U123">
        <f>'Fig. 7'!Y123</f>
        <v>-1.9517781818181801</v>
      </c>
      <c r="V123">
        <f>'Fig. 7'!Z123</f>
        <v>0</v>
      </c>
      <c r="W123">
        <f>'Fig. 7'!AA123</f>
        <v>0</v>
      </c>
      <c r="X123">
        <f>'Fig. 7'!AB123</f>
        <v>0</v>
      </c>
      <c r="Y123">
        <f>'Fig. 7'!AC123</f>
        <v>-1.76</v>
      </c>
      <c r="Z123">
        <f>'Fig. 7'!AD123</f>
        <v>-1.66648</v>
      </c>
      <c r="AA123">
        <f>'Fig. 7'!AE123</f>
        <v>0</v>
      </c>
      <c r="AB123">
        <f>'Fig. 7'!AF123</f>
        <v>0</v>
      </c>
      <c r="AC123" t="str">
        <f>'Fig. 7'!AG123</f>
        <v>Cu(211)</v>
      </c>
      <c r="AD123">
        <f>'Fig. 7'!AH123</f>
        <v>-0.68742999999999999</v>
      </c>
      <c r="AE123">
        <f>'Fig. 7'!AI123</f>
        <v>-0.81972</v>
      </c>
      <c r="CF123">
        <f>'Fig. 7'!CK124</f>
        <v>0</v>
      </c>
      <c r="CG123">
        <f>'Fig. 7'!CL124</f>
        <v>0</v>
      </c>
      <c r="CH123" t="str">
        <f>'Fig. 7'!CM124</f>
        <v>Pt</v>
      </c>
      <c r="CI123">
        <f>'Fig. 7'!CN124</f>
        <v>-0.23416000000000001</v>
      </c>
      <c r="CJ123">
        <f>'Fig. 7'!CO124</f>
        <v>-0.30739463503312903</v>
      </c>
      <c r="CK123">
        <f>'Fig. 7'!CP124</f>
        <v>0</v>
      </c>
      <c r="CL123">
        <f>'Fig. 7'!CQ124</f>
        <v>0</v>
      </c>
      <c r="CM123" t="str">
        <f>'Fig. 7'!CR124</f>
        <v>Ag(211)</v>
      </c>
      <c r="CN123">
        <f>'Fig. 7'!CS124</f>
        <v>-2.60595</v>
      </c>
      <c r="CO123">
        <f>'Fig. 7'!CT124</f>
        <v>-2.41562045</v>
      </c>
      <c r="CP123">
        <f>'Fig. 7'!CU123</f>
        <v>0</v>
      </c>
      <c r="CQ123" t="str">
        <f>'Fig. 7'!CV123</f>
        <v>Ptext</v>
      </c>
      <c r="CR123" t="str">
        <f>'Fig. 7'!CW123</f>
        <v>2 AD @ 211</v>
      </c>
      <c r="CS123">
        <f>'Fig. 7'!CX123</f>
        <v>-2.73949</v>
      </c>
      <c r="CT123">
        <f>'Fig. 7'!CY123</f>
        <v>-2.5366103600000001</v>
      </c>
    </row>
    <row r="124" spans="17:98">
      <c r="Q124">
        <f>'Fig. 7'!U124</f>
        <v>0</v>
      </c>
      <c r="R124">
        <f>'Fig. 7'!V124</f>
        <v>0</v>
      </c>
      <c r="S124" t="str">
        <f>'Fig. 7'!W124</f>
        <v>3AD@111</v>
      </c>
      <c r="T124">
        <f>'Fig. 7'!X124</f>
        <v>-2.2092999999999998</v>
      </c>
      <c r="U124">
        <f>'Fig. 7'!Y124</f>
        <v>-2.09181818181818</v>
      </c>
      <c r="V124">
        <f>'Fig. 7'!Z124</f>
        <v>0</v>
      </c>
      <c r="W124">
        <f>'Fig. 7'!AA124</f>
        <v>0</v>
      </c>
      <c r="X124">
        <f>'Fig. 7'!AB124</f>
        <v>0</v>
      </c>
      <c r="Y124">
        <f>'Fig. 7'!AC124</f>
        <v>-1.64</v>
      </c>
      <c r="Z124">
        <f>'Fig. 7'!AD124</f>
        <v>-1.44598</v>
      </c>
      <c r="AA124">
        <f>'Fig. 7'!AE124</f>
        <v>0</v>
      </c>
      <c r="AB124">
        <f>'Fig. 7'!AF124</f>
        <v>0</v>
      </c>
      <c r="AC124" t="str">
        <f>'Fig. 7'!AG124</f>
        <v>Au(211)</v>
      </c>
      <c r="AD124">
        <f>'Fig. 7'!AH124</f>
        <v>-0.45251999999999998</v>
      </c>
      <c r="AE124">
        <f>'Fig. 7'!AI124</f>
        <v>-0.45251999999999998</v>
      </c>
      <c r="CF124">
        <f>'Fig. 7'!CK125</f>
        <v>0</v>
      </c>
      <c r="CG124">
        <f>'Fig. 7'!CL125</f>
        <v>0</v>
      </c>
      <c r="CH124" t="str">
        <f>'Fig. 7'!CM125</f>
        <v>Pd</v>
      </c>
      <c r="CI124">
        <f>'Fig. 7'!CN125</f>
        <v>-0.18975</v>
      </c>
      <c r="CJ124">
        <f>'Fig. 7'!CO125</f>
        <v>-0.27587876639682701</v>
      </c>
      <c r="CK124">
        <f>'Fig. 7'!CP125</f>
        <v>0</v>
      </c>
      <c r="CL124">
        <f>'Fig. 7'!CQ125</f>
        <v>0</v>
      </c>
      <c r="CM124" t="str">
        <f>'Fig. 7'!CR125</f>
        <v>W(211)</v>
      </c>
      <c r="CN124">
        <f>'Fig. 7'!CS125</f>
        <v>-4.5732799999999996</v>
      </c>
      <c r="CO124">
        <f>'Fig. 7'!CT125</f>
        <v>-4.8080080010000001</v>
      </c>
      <c r="CP124">
        <f>'Fig. 7'!CU124</f>
        <v>0</v>
      </c>
      <c r="CQ124">
        <f>'Fig. 7'!CV124</f>
        <v>0</v>
      </c>
      <c r="CR124" t="str">
        <f>'Fig. 7'!CW124</f>
        <v>2 AD @ 111</v>
      </c>
      <c r="CS124">
        <f>'Fig. 7'!CX124</f>
        <v>-2.5360999999999998</v>
      </c>
      <c r="CT124">
        <f>'Fig. 7'!CY124</f>
        <v>-2.3703603599999998</v>
      </c>
    </row>
    <row r="125" spans="17:98">
      <c r="Q125">
        <f>'Fig. 7'!U125</f>
        <v>0</v>
      </c>
      <c r="R125" t="str">
        <f>'Fig. 7'!V125</f>
        <v>Ir</v>
      </c>
      <c r="S125" t="str">
        <f>'Fig. 7'!W125</f>
        <v>111 T (FCC-hollow)</v>
      </c>
      <c r="T125">
        <f>'Fig. 7'!X125</f>
        <v>-1.9416899999999999</v>
      </c>
      <c r="U125">
        <f>'Fig. 7'!Y125</f>
        <v>-2.02327272727273</v>
      </c>
      <c r="V125">
        <f>'Fig. 7'!Z125</f>
        <v>0</v>
      </c>
      <c r="W125">
        <f>'Fig. 7'!AA125</f>
        <v>0</v>
      </c>
      <c r="X125">
        <f>'Fig. 7'!AB125</f>
        <v>0</v>
      </c>
      <c r="Y125">
        <f>'Fig. 7'!AC125</f>
        <v>-1.68</v>
      </c>
      <c r="Z125">
        <f>'Fig. 7'!AD125</f>
        <v>-1.4827300000000001</v>
      </c>
      <c r="AA125">
        <f>'Fig. 7'!AE125</f>
        <v>0</v>
      </c>
      <c r="AB125">
        <f>'Fig. 7'!AF125</f>
        <v>0</v>
      </c>
      <c r="AC125" t="str">
        <f>'Fig. 7'!AG125</f>
        <v>Ag(211)</v>
      </c>
      <c r="AD125">
        <f>'Fig. 7'!AH125</f>
        <v>-4.92400000000002E-2</v>
      </c>
      <c r="AE125">
        <f>'Fig. 7'!AI125</f>
        <v>-0.11712</v>
      </c>
      <c r="CF125">
        <f>'Fig. 7'!CK126</f>
        <v>0</v>
      </c>
      <c r="CG125">
        <f>'Fig. 7'!CL126</f>
        <v>0</v>
      </c>
      <c r="CH125" t="str">
        <f>'Fig. 7'!CM126</f>
        <v>Ni</v>
      </c>
      <c r="CI125">
        <f>'Fig. 7'!CN126</f>
        <v>-0.18975</v>
      </c>
      <c r="CJ125">
        <f>'Fig. 7'!CO126</f>
        <v>-0.14778874588561999</v>
      </c>
      <c r="CK125" t="str">
        <f>'Fig. 7'!CP126</f>
        <v>Z. Phys. Chemie 221, 1209–1220 (2007)</v>
      </c>
      <c r="CL125" t="str">
        <f>'Fig. 7'!CQ126</f>
        <v>TMs</v>
      </c>
      <c r="CM125" t="str">
        <f>'Fig. 7'!CR126</f>
        <v>Fe(211)</v>
      </c>
      <c r="CN125">
        <f>'Fig. 7'!CS126</f>
        <v>-4.63</v>
      </c>
      <c r="CO125">
        <f>'Fig. 7'!CT126</f>
        <v>-4.7960939490000003</v>
      </c>
      <c r="CP125">
        <f>'Fig. 7'!CU125</f>
        <v>0</v>
      </c>
      <c r="CQ125">
        <f>'Fig. 7'!CV125</f>
        <v>0</v>
      </c>
      <c r="CR125" t="str">
        <f>'Fig. 7'!CW125</f>
        <v>2 AD @ 100</v>
      </c>
      <c r="CS125">
        <f>'Fig. 7'!CX125</f>
        <v>-2.26492</v>
      </c>
      <c r="CT125">
        <f>'Fig. 7'!CY125</f>
        <v>-2.28084205</v>
      </c>
    </row>
    <row r="126" spans="17:98">
      <c r="Q126">
        <f>'Fig. 7'!U126</f>
        <v>0</v>
      </c>
      <c r="R126">
        <f>'Fig. 7'!V126</f>
        <v>0</v>
      </c>
      <c r="S126" t="str">
        <f>'Fig. 7'!W126</f>
        <v>100 T (hollow)</v>
      </c>
      <c r="T126">
        <f>'Fig. 7'!X126</f>
        <v>-2.12479</v>
      </c>
      <c r="U126">
        <f>'Fig. 7'!Y126</f>
        <v>-2.0628727272727301</v>
      </c>
      <c r="V126">
        <f>'Fig. 7'!Z126</f>
        <v>0</v>
      </c>
      <c r="W126">
        <f>'Fig. 7'!AA126</f>
        <v>0</v>
      </c>
      <c r="X126">
        <f>'Fig. 7'!AB126</f>
        <v>0</v>
      </c>
      <c r="Y126">
        <f>'Fig. 7'!AC126</f>
        <v>-1.67</v>
      </c>
      <c r="Z126">
        <f>'Fig. 7'!AD126</f>
        <v>-1.4695</v>
      </c>
      <c r="CF126">
        <f>'Fig. 7'!CK127</f>
        <v>0</v>
      </c>
      <c r="CG126">
        <f>'Fig. 7'!CL127</f>
        <v>0</v>
      </c>
      <c r="CH126" t="str">
        <f>'Fig. 7'!CM127</f>
        <v>Au</v>
      </c>
      <c r="CI126">
        <f>'Fig. 7'!CN127</f>
        <v>-5.7399999999998598E-3</v>
      </c>
      <c r="CJ126">
        <f>'Fig. 7'!CO127</f>
        <v>-0.23396808255307999</v>
      </c>
      <c r="CK126">
        <f>'Fig. 7'!CP127</f>
        <v>0</v>
      </c>
      <c r="CL126">
        <f>'Fig. 7'!CQ127</f>
        <v>0</v>
      </c>
      <c r="CM126" t="str">
        <f>'Fig. 7'!CR127</f>
        <v>Co(211)</v>
      </c>
      <c r="CN126">
        <f>'Fig. 7'!CS127</f>
        <v>-4.42</v>
      </c>
      <c r="CO126">
        <f>'Fig. 7'!CT127</f>
        <v>-4.5259500299999997</v>
      </c>
      <c r="CP126">
        <f>'Fig. 7'!CU126</f>
        <v>0</v>
      </c>
      <c r="CQ126">
        <f>'Fig. 7'!CV126</f>
        <v>0</v>
      </c>
      <c r="CR126" t="str">
        <f>'Fig. 7'!CW126</f>
        <v>4AD@100</v>
      </c>
      <c r="CS126">
        <f>'Fig. 7'!CX126</f>
        <v>-2.19712</v>
      </c>
      <c r="CT126">
        <f>'Fig. 7'!CY126</f>
        <v>-2.1753371399999999</v>
      </c>
    </row>
    <row r="127" spans="17:98">
      <c r="Q127">
        <f>'Fig. 7'!U127</f>
        <v>0</v>
      </c>
      <c r="R127">
        <f>'Fig. 7'!V127</f>
        <v>0</v>
      </c>
      <c r="S127" t="str">
        <f>'Fig. 7'!W127</f>
        <v>211 SE</v>
      </c>
      <c r="T127">
        <f>'Fig. 7'!X127</f>
        <v>-2.3537699999999999</v>
      </c>
      <c r="U127">
        <f>'Fig. 7'!Y127</f>
        <v>-2.1972727272727299</v>
      </c>
      <c r="V127">
        <f>'Fig. 7'!Z127</f>
        <v>0</v>
      </c>
      <c r="W127">
        <f>'Fig. 7'!AA127</f>
        <v>0</v>
      </c>
      <c r="X127" t="str">
        <f>'Fig. 7'!AB127</f>
        <v>Octahedron</v>
      </c>
      <c r="Y127">
        <f>'Fig. 7'!AC127</f>
        <v>-1.53</v>
      </c>
      <c r="Z127">
        <f>'Fig. 7'!AD127</f>
        <v>-1.4944900000000001</v>
      </c>
      <c r="CF127">
        <f>'Fig. 7'!CK128</f>
        <v>0</v>
      </c>
      <c r="CG127">
        <f>'Fig. 7'!CL128</f>
        <v>0</v>
      </c>
      <c r="CH127" t="str">
        <f>'Fig. 7'!CM128</f>
        <v>Ag</v>
      </c>
      <c r="CI127">
        <f>'Fig. 7'!CN128</f>
        <v>0.18462000000000001</v>
      </c>
      <c r="CJ127">
        <f>'Fig. 7'!CO128</f>
        <v>2.35826146156142E-2</v>
      </c>
      <c r="CK127">
        <f>'Fig. 7'!CP128</f>
        <v>0</v>
      </c>
      <c r="CL127">
        <f>'Fig. 7'!CQ128</f>
        <v>0</v>
      </c>
      <c r="CM127" t="str">
        <f>'Fig. 7'!CR128</f>
        <v>Ni(211)</v>
      </c>
      <c r="CN127">
        <f>'Fig. 7'!CS128</f>
        <v>-4.26</v>
      </c>
      <c r="CO127">
        <f>'Fig. 7'!CT128</f>
        <v>-4.2172287270000002</v>
      </c>
      <c r="CP127">
        <f>'Fig. 7'!CU127</f>
        <v>0</v>
      </c>
      <c r="CQ127">
        <f>'Fig. 7'!CV127</f>
        <v>0</v>
      </c>
      <c r="CR127" t="str">
        <f>'Fig. 7'!CW127</f>
        <v>211 KSE (CN=6)</v>
      </c>
      <c r="CS127">
        <f>'Fig. 7'!CX127</f>
        <v>-2.28186</v>
      </c>
      <c r="CT127">
        <f>'Fig. 7'!CY127</f>
        <v>-2.1689425</v>
      </c>
    </row>
    <row r="128" spans="17:98">
      <c r="Q128">
        <f>'Fig. 7'!U128</f>
        <v>0</v>
      </c>
      <c r="R128">
        <f>'Fig. 7'!V128</f>
        <v>0</v>
      </c>
      <c r="S128" t="str">
        <f>'Fig. 7'!W128</f>
        <v>211 KSE (CN=6)</v>
      </c>
      <c r="T128">
        <f>'Fig. 7'!X128</f>
        <v>-2.3853499999999999</v>
      </c>
      <c r="U128">
        <f>'Fig. 7'!Y128</f>
        <v>-2.2972327272727302</v>
      </c>
      <c r="V128">
        <f>'Fig. 7'!Z128</f>
        <v>0</v>
      </c>
      <c r="W128">
        <f>'Fig. 7'!AA128</f>
        <v>0</v>
      </c>
      <c r="X128">
        <f>'Fig. 7'!AB128</f>
        <v>0</v>
      </c>
      <c r="Y128">
        <f>'Fig. 7'!AC128</f>
        <v>-1.83</v>
      </c>
      <c r="Z128">
        <f>'Fig. 7'!AD128</f>
        <v>-1.7767299999999999</v>
      </c>
      <c r="CF128">
        <f>'Fig. 7'!CK129</f>
        <v>0</v>
      </c>
      <c r="CG128">
        <f>'Fig. 7'!CL129</f>
        <v>0</v>
      </c>
      <c r="CH128" t="str">
        <f>'Fig. 7'!CM129</f>
        <v>Cu</v>
      </c>
      <c r="CI128">
        <f>'Fig. 7'!CN129</f>
        <v>0.16558</v>
      </c>
      <c r="CJ128">
        <f>'Fig. 7'!CO129</f>
        <v>3.8923252856678699E-2</v>
      </c>
      <c r="CK128">
        <f>'Fig. 7'!CP129</f>
        <v>0</v>
      </c>
      <c r="CL128">
        <f>'Fig. 7'!CQ129</f>
        <v>0</v>
      </c>
      <c r="CM128" t="str">
        <f>'Fig. 7'!CR129</f>
        <v>Cu(211)</v>
      </c>
      <c r="CN128">
        <f>'Fig. 7'!CS129</f>
        <v>-3.84</v>
      </c>
      <c r="CO128">
        <f>'Fig. 7'!CT129</f>
        <v>-3.84</v>
      </c>
      <c r="CP128">
        <f>'Fig. 7'!CU128</f>
        <v>0</v>
      </c>
      <c r="CQ128">
        <f>'Fig. 7'!CV128</f>
        <v>0</v>
      </c>
      <c r="CR128" t="str">
        <f>'Fig. 7'!CW128</f>
        <v>211 SE</v>
      </c>
      <c r="CS128">
        <f>'Fig. 7'!CX128</f>
        <v>-2.29881</v>
      </c>
      <c r="CT128">
        <f>'Fig. 7'!CY128</f>
        <v>-2.0410576800000002</v>
      </c>
    </row>
    <row r="129" spans="17:98">
      <c r="Q129">
        <f>'Fig. 7'!U129</f>
        <v>0</v>
      </c>
      <c r="R129">
        <f>'Fig. 7'!V129</f>
        <v>0</v>
      </c>
      <c r="S129" t="str">
        <f>'Fig. 7'!W129</f>
        <v>3AD@111</v>
      </c>
      <c r="T129">
        <f>'Fig. 7'!X129</f>
        <v>-2.3008500000000001</v>
      </c>
      <c r="U129">
        <f>'Fig. 7'!Y129</f>
        <v>-2.4372727272727301</v>
      </c>
      <c r="V129">
        <f>'Fig. 7'!Z129</f>
        <v>0</v>
      </c>
      <c r="W129">
        <f>'Fig. 7'!AA129</f>
        <v>0</v>
      </c>
      <c r="X129">
        <f>'Fig. 7'!AB129</f>
        <v>0</v>
      </c>
      <c r="Y129">
        <f>'Fig. 7'!AC129</f>
        <v>-1.95</v>
      </c>
      <c r="Z129">
        <f>'Fig. 7'!AD129</f>
        <v>-2.1074799999999998</v>
      </c>
      <c r="CF129">
        <f>'Fig. 7'!CK130</f>
        <v>0</v>
      </c>
      <c r="CG129">
        <f>'Fig. 7'!CL130</f>
        <v>0</v>
      </c>
      <c r="CH129" t="str">
        <f>'Fig. 7'!CM130</f>
        <v>Hg</v>
      </c>
      <c r="CI129">
        <f>'Fig. 7'!CN130</f>
        <v>0.15923999999999999</v>
      </c>
      <c r="CJ129">
        <f>'Fig. 7'!CO130</f>
        <v>0.16163063421516999</v>
      </c>
      <c r="CK129">
        <f>'Fig. 7'!CP130</f>
        <v>0</v>
      </c>
      <c r="CL129">
        <f>'Fig. 7'!CQ130</f>
        <v>0</v>
      </c>
      <c r="CM129" t="str">
        <f>'Fig. 7'!CR130</f>
        <v>Ag(211)</v>
      </c>
      <c r="CN129">
        <f>'Fig. 7'!CS130</f>
        <v>-3.25</v>
      </c>
      <c r="CO129">
        <f>'Fig. 7'!CT130</f>
        <v>-3.0603304499999999</v>
      </c>
      <c r="CP129">
        <f>'Fig. 7'!CU129</f>
        <v>0</v>
      </c>
      <c r="CQ129">
        <f>'Fig. 7'!CV129</f>
        <v>0</v>
      </c>
      <c r="CR129" t="str">
        <f>'Fig. 7'!CW129</f>
        <v>553 SE</v>
      </c>
      <c r="CS129">
        <f>'Fig. 7'!CX129</f>
        <v>-2.0276299999999998</v>
      </c>
      <c r="CT129">
        <f>'Fig. 7'!CY129</f>
        <v>-2.0276299999999998</v>
      </c>
    </row>
    <row r="130" spans="17:98">
      <c r="Q130">
        <f>'Fig. 7'!U130</f>
        <v>0</v>
      </c>
      <c r="R130" t="str">
        <f>'Fig. 7'!V130</f>
        <v>Au</v>
      </c>
      <c r="S130" t="str">
        <f>'Fig. 7'!W130</f>
        <v>111 T (FCC-hollow)</v>
      </c>
      <c r="T130">
        <f>'Fig. 7'!X130</f>
        <v>-0.25154900000000002</v>
      </c>
      <c r="U130">
        <f>'Fig. 7'!Y130</f>
        <v>-0.45911390313131201</v>
      </c>
      <c r="V130">
        <f>'Fig. 7'!Z130</f>
        <v>0</v>
      </c>
      <c r="W130">
        <f>'Fig. 7'!AA130</f>
        <v>0</v>
      </c>
      <c r="X130">
        <f>'Fig. 7'!AB130</f>
        <v>0</v>
      </c>
      <c r="Y130">
        <f>'Fig. 7'!AC130</f>
        <v>-1.68</v>
      </c>
      <c r="Z130">
        <f>'Fig. 7'!AD130</f>
        <v>-1.69</v>
      </c>
      <c r="CF130">
        <f>'Fig. 7'!CK131</f>
        <v>0</v>
      </c>
      <c r="CG130">
        <f>'Fig. 7'!CL131</f>
        <v>0</v>
      </c>
      <c r="CH130" t="str">
        <f>'Fig. 7'!CM131</f>
        <v>Cd</v>
      </c>
      <c r="CI130">
        <f>'Fig. 7'!CN131</f>
        <v>0.36227999999999999</v>
      </c>
      <c r="CJ130">
        <f>'Fig. 7'!CO131</f>
        <v>0.33754459962396799</v>
      </c>
      <c r="CK130" t="str">
        <f>'Fig. 7'!CP131</f>
        <v>Science 350, 185–189 (2015)</v>
      </c>
      <c r="CL130" t="str">
        <f>'Fig. 7'!CQ131</f>
        <v>Pt</v>
      </c>
      <c r="CM130" t="str">
        <f>'Fig. 7'!CR131</f>
        <v>2AD @ 211</v>
      </c>
      <c r="CN130">
        <f>'Fig. 7'!CS131</f>
        <v>-3.9511609999999999</v>
      </c>
      <c r="CO130">
        <f>'Fig. 7'!CT131</f>
        <v>-3.7593369999999999</v>
      </c>
      <c r="CP130">
        <f>'Fig. 7'!CU130</f>
        <v>0</v>
      </c>
      <c r="CQ130">
        <f>'Fig. 7'!CV130</f>
        <v>0</v>
      </c>
      <c r="CR130" t="str">
        <f>'Fig. 7'!CW130</f>
        <v>100 T</v>
      </c>
      <c r="CS130">
        <f>'Fig. 7'!CX130</f>
        <v>-2.0784699999999998</v>
      </c>
      <c r="CT130">
        <f>'Fig. 7'!CY130</f>
        <v>-1.8684130400000001</v>
      </c>
    </row>
    <row r="131" spans="17:98">
      <c r="Q131">
        <f>'Fig. 7'!U131</f>
        <v>0</v>
      </c>
      <c r="R131">
        <f>'Fig. 7'!V131</f>
        <v>0</v>
      </c>
      <c r="S131" t="str">
        <f>'Fig. 7'!W131</f>
        <v>100 T (hollow)</v>
      </c>
      <c r="T131">
        <f>'Fig. 7'!X131</f>
        <v>-0.50507000000000002</v>
      </c>
      <c r="U131">
        <f>'Fig. 7'!Y131</f>
        <v>-0.49871390313131198</v>
      </c>
      <c r="V131">
        <f>'Fig. 7'!Z131</f>
        <v>0</v>
      </c>
      <c r="W131">
        <f>'Fig. 7'!AA131</f>
        <v>0</v>
      </c>
      <c r="X131">
        <f>'Fig. 7'!AB131</f>
        <v>0</v>
      </c>
      <c r="Y131">
        <f>'Fig. 7'!AC131</f>
        <v>-1.59</v>
      </c>
      <c r="Z131">
        <f>'Fig. 7'!AD131</f>
        <v>-1.44598</v>
      </c>
      <c r="CF131">
        <f>'Fig. 7'!CK132</f>
        <v>0</v>
      </c>
      <c r="CG131">
        <f>'Fig. 7'!CL132</f>
        <v>0</v>
      </c>
      <c r="CH131" t="str">
        <f>'Fig. 7'!CM132</f>
        <v>Zn</v>
      </c>
      <c r="CI131">
        <f>'Fig. 7'!CN132</f>
        <v>0.55898000000000003</v>
      </c>
      <c r="CJ131">
        <f>'Fig. 7'!CO132</f>
        <v>0.36329364098956701</v>
      </c>
      <c r="CK131">
        <f>'Fig. 7'!CP132</f>
        <v>0</v>
      </c>
      <c r="CL131">
        <f>'Fig. 7'!CQ132</f>
        <v>0</v>
      </c>
      <c r="CM131" t="str">
        <f>'Fig. 7'!CR132</f>
        <v>1AD @ 111</v>
      </c>
      <c r="CN131">
        <f>'Fig. 7'!CS132</f>
        <v>-3.8221289999999999</v>
      </c>
      <c r="CO131">
        <f>'Fig. 7'!CT132</f>
        <v>-3.6485479999999999</v>
      </c>
      <c r="CP131">
        <f>'Fig. 7'!CU131</f>
        <v>0</v>
      </c>
      <c r="CQ131">
        <f>'Fig. 7'!CV131</f>
        <v>0</v>
      </c>
      <c r="CR131" t="str">
        <f>'Fig. 7'!CW131</f>
        <v>111 T</v>
      </c>
      <c r="CS131">
        <f>'Fig. 7'!CX131</f>
        <v>-1.6547499999999999</v>
      </c>
      <c r="CT131">
        <f>'Fig. 7'!CY131</f>
        <v>-1.7629094599999999</v>
      </c>
    </row>
    <row r="132" spans="17:98">
      <c r="Q132">
        <f>'Fig. 7'!U132</f>
        <v>0</v>
      </c>
      <c r="R132">
        <f>'Fig. 7'!V132</f>
        <v>0</v>
      </c>
      <c r="S132" t="str">
        <f>'Fig. 7'!W132</f>
        <v>211 SE</v>
      </c>
      <c r="T132">
        <f>'Fig. 7'!X132</f>
        <v>-0.59598620000000002</v>
      </c>
      <c r="U132">
        <f>'Fig. 7'!Y132</f>
        <v>-0.63311390313131199</v>
      </c>
      <c r="V132">
        <f>'Fig. 7'!Z132</f>
        <v>0</v>
      </c>
      <c r="W132">
        <f>'Fig. 7'!AA132</f>
        <v>0</v>
      </c>
      <c r="X132">
        <f>'Fig. 7'!AB132</f>
        <v>0</v>
      </c>
      <c r="Y132">
        <f>'Fig. 7'!AC132</f>
        <v>-1.77</v>
      </c>
      <c r="Z132">
        <f>'Fig. 7'!AD132</f>
        <v>-1.7767299999999999</v>
      </c>
      <c r="CF132">
        <f>'Fig. 7'!CK133</f>
        <v>0</v>
      </c>
      <c r="CG132">
        <f>'Fig. 7'!CL133</f>
        <v>0</v>
      </c>
      <c r="CH132" t="str">
        <f>'Fig. 7'!CM133</f>
        <v>Sc</v>
      </c>
      <c r="CI132">
        <f>'Fig. 7'!CN133</f>
        <v>0.39401000000000003</v>
      </c>
      <c r="CJ132">
        <f>'Fig. 7'!CO133</f>
        <v>0.38787449987190697</v>
      </c>
      <c r="CK132">
        <f>'Fig. 7'!CP133</f>
        <v>0</v>
      </c>
      <c r="CL132">
        <f>'Fig. 7'!CQ133</f>
        <v>0</v>
      </c>
      <c r="CM132" t="str">
        <f>'Fig. 7'!CR133</f>
        <v>2AD @ 111</v>
      </c>
      <c r="CN132">
        <f>'Fig. 7'!CS133</f>
        <v>-3.6850320000000001</v>
      </c>
      <c r="CO132">
        <f>'Fig. 7'!CT133</f>
        <v>-3.5930870000000001</v>
      </c>
      <c r="CP132" t="str">
        <f>'Fig. 7'!CU132</f>
        <v>Chem. Sci. 4, 1245–1249 (2013)</v>
      </c>
      <c r="CQ132" t="str">
        <f>'Fig. 7'!CV132</f>
        <v>MO(100)</v>
      </c>
      <c r="CR132" t="str">
        <f>'Fig. 7'!CW132</f>
        <v>ScO</v>
      </c>
      <c r="CS132">
        <f>'Fig. 7'!CX132</f>
        <v>-3.3732799999999998</v>
      </c>
      <c r="CT132">
        <f>'Fig. 7'!CY132</f>
        <v>-3.8084656532575201</v>
      </c>
    </row>
    <row r="133" spans="17:98">
      <c r="Q133">
        <f>'Fig. 7'!U133</f>
        <v>0</v>
      </c>
      <c r="R133">
        <f>'Fig. 7'!V133</f>
        <v>0</v>
      </c>
      <c r="S133" t="str">
        <f>'Fig. 7'!W133</f>
        <v>211 KSE (CN=6)</v>
      </c>
      <c r="T133">
        <f>'Fig. 7'!X133</f>
        <v>-0.67408449999999998</v>
      </c>
      <c r="U133">
        <f>'Fig. 7'!Y133</f>
        <v>-0.73307390313131204</v>
      </c>
      <c r="V133">
        <f>'Fig. 7'!Z133</f>
        <v>0</v>
      </c>
      <c r="W133">
        <f>'Fig. 7'!AA133</f>
        <v>0</v>
      </c>
      <c r="X133">
        <f>'Fig. 7'!AB133</f>
        <v>0</v>
      </c>
      <c r="Y133">
        <f>'Fig. 7'!AC133</f>
        <v>-1.78</v>
      </c>
      <c r="Z133">
        <f>'Fig. 7'!AD133</f>
        <v>-2.1074799999999998</v>
      </c>
      <c r="CF133">
        <f>'Fig. 7'!CK134</f>
        <v>0</v>
      </c>
      <c r="CG133">
        <f>'Fig. 7'!CL134</f>
        <v>0</v>
      </c>
      <c r="CH133" t="str">
        <f>'Fig. 7'!CM134</f>
        <v>Ti</v>
      </c>
      <c r="CI133">
        <f>'Fig. 7'!CN134</f>
        <v>6.9499999999997897E-3</v>
      </c>
      <c r="CJ133">
        <f>'Fig. 7'!CO134</f>
        <v>0.14751574986969701</v>
      </c>
      <c r="CK133">
        <f>'Fig. 7'!CP134</f>
        <v>0</v>
      </c>
      <c r="CL133">
        <f>'Fig. 7'!CQ134</f>
        <v>0</v>
      </c>
      <c r="CM133" t="str">
        <f>'Fig. 7'!CR134</f>
        <v>1AD @ 100</v>
      </c>
      <c r="CN133">
        <f>'Fig. 7'!CS134</f>
        <v>-3.6850320000000001</v>
      </c>
      <c r="CO133">
        <f>'Fig. 7'!CT134</f>
        <v>-3.5820479999999999</v>
      </c>
      <c r="CP133">
        <f>'Fig. 7'!CU133</f>
        <v>0</v>
      </c>
      <c r="CQ133">
        <f>'Fig. 7'!CV133</f>
        <v>0</v>
      </c>
      <c r="CR133" t="str">
        <f>'Fig. 7'!CW133</f>
        <v>VO</v>
      </c>
      <c r="CS133">
        <f>'Fig. 7'!CX133</f>
        <v>-2.8359700000000001</v>
      </c>
      <c r="CT133">
        <f>'Fig. 7'!CY133</f>
        <v>-2.8359700000000001</v>
      </c>
    </row>
    <row r="134" spans="17:98">
      <c r="Q134">
        <f>'Fig. 7'!U134</f>
        <v>0</v>
      </c>
      <c r="R134">
        <f>'Fig. 7'!V134</f>
        <v>0</v>
      </c>
      <c r="S134" t="str">
        <f>'Fig. 7'!W134</f>
        <v>3AD@111</v>
      </c>
      <c r="T134">
        <f>'Fig. 7'!X134</f>
        <v>-0.84309900000000004</v>
      </c>
      <c r="U134">
        <f>'Fig. 7'!Y134</f>
        <v>-0.87311390313131199</v>
      </c>
      <c r="V134">
        <f>'Fig. 7'!Z134</f>
        <v>0</v>
      </c>
      <c r="W134">
        <f>'Fig. 7'!AA134</f>
        <v>0</v>
      </c>
      <c r="X134">
        <f>'Fig. 7'!AB134</f>
        <v>0</v>
      </c>
      <c r="Y134">
        <f>'Fig. 7'!AC134</f>
        <v>-1.41</v>
      </c>
      <c r="Z134">
        <f>'Fig. 7'!AD134</f>
        <v>-1.3959999999999999</v>
      </c>
      <c r="CF134">
        <f>'Fig. 7'!CK135</f>
        <v>0</v>
      </c>
      <c r="CG134">
        <f>'Fig. 7'!CL135</f>
        <v>0</v>
      </c>
      <c r="CH134" t="str">
        <f>'Fig. 7'!CM135</f>
        <v>V</v>
      </c>
      <c r="CI134">
        <f>'Fig. 7'!CN135</f>
        <v>-0.24685000000000001</v>
      </c>
      <c r="CJ134">
        <f>'Fig. 7'!CO135</f>
        <v>-8.7874374961676993E-2</v>
      </c>
      <c r="CK134">
        <f>'Fig. 7'!CP135</f>
        <v>0</v>
      </c>
      <c r="CL134">
        <f>'Fig. 7'!CQ135</f>
        <v>0</v>
      </c>
      <c r="CM134" t="str">
        <f>'Fig. 7'!CR135</f>
        <v>3AD @ 111</v>
      </c>
      <c r="CN134">
        <f>'Fig. 7'!CS135</f>
        <v>-3.7737419999999999</v>
      </c>
      <c r="CO134">
        <f>'Fig. 7'!CT135</f>
        <v>-3.5155479999999999</v>
      </c>
      <c r="CP134">
        <f>'Fig. 7'!CU134</f>
        <v>0</v>
      </c>
      <c r="CQ134">
        <f>'Fig. 7'!CV134</f>
        <v>0</v>
      </c>
      <c r="CR134" t="str">
        <f>'Fig. 7'!CW134</f>
        <v>TiO</v>
      </c>
      <c r="CS134">
        <f>'Fig. 7'!CX134</f>
        <v>-3.05985</v>
      </c>
      <c r="CT134">
        <f>'Fig. 7'!CY134</f>
        <v>-3.3035572004561802</v>
      </c>
    </row>
    <row r="135" spans="17:98">
      <c r="Q135" t="str">
        <f>'Fig. 7'!U135</f>
        <v>Phys. Rev. Lett. 118, 036101 (2017)</v>
      </c>
      <c r="R135" t="str">
        <f>'Fig. 7'!V135</f>
        <v>Au</v>
      </c>
      <c r="S135" t="str">
        <f>'Fig. 7'!W135</f>
        <v>Au38111 E</v>
      </c>
      <c r="T135">
        <f>'Fig. 7'!X135</f>
        <v>-0.45</v>
      </c>
      <c r="U135">
        <f>'Fig. 7'!Y135</f>
        <v>-0.513113903131312</v>
      </c>
      <c r="V135">
        <f>'Fig. 7'!Z135</f>
        <v>0</v>
      </c>
      <c r="W135">
        <f>'Fig. 7'!AA135</f>
        <v>0</v>
      </c>
      <c r="X135">
        <f>'Fig. 7'!AB135</f>
        <v>0</v>
      </c>
      <c r="Y135">
        <f>'Fig. 7'!AC135</f>
        <v>-1.68</v>
      </c>
      <c r="Z135">
        <f>'Fig. 7'!AD135</f>
        <v>-1.69</v>
      </c>
      <c r="CF135">
        <f>'Fig. 7'!CK136</f>
        <v>0</v>
      </c>
      <c r="CG135">
        <f>'Fig. 7'!CL136</f>
        <v>0</v>
      </c>
      <c r="CH135" t="str">
        <f>'Fig. 7'!CM136</f>
        <v>Ta</v>
      </c>
      <c r="CI135">
        <f>'Fig. 7'!CN136</f>
        <v>-0.19608999999999999</v>
      </c>
      <c r="CJ135">
        <f>'Fig. 7'!CO136</f>
        <v>-0.14176621860091601</v>
      </c>
      <c r="CK135">
        <f>'Fig. 7'!CP136</f>
        <v>0</v>
      </c>
      <c r="CL135">
        <f>'Fig. 7'!CQ136</f>
        <v>0</v>
      </c>
      <c r="CM135" t="str">
        <f>'Fig. 7'!CR136</f>
        <v>2AD @ 100</v>
      </c>
      <c r="CN135">
        <f>'Fig. 7'!CS136</f>
        <v>-3.4511609999999999</v>
      </c>
      <c r="CO135">
        <f>'Fig. 7'!CT136</f>
        <v>-3.5045090000000001</v>
      </c>
      <c r="CP135">
        <f>'Fig. 7'!CU135</f>
        <v>0</v>
      </c>
      <c r="CQ135">
        <f>'Fig. 7'!CV135</f>
        <v>0</v>
      </c>
      <c r="CR135" t="str">
        <f>'Fig. 7'!CW135</f>
        <v>CrO</v>
      </c>
      <c r="CS135">
        <f>'Fig. 7'!CX135</f>
        <v>-2.47776</v>
      </c>
      <c r="CT135">
        <f>'Fig. 7'!CY135</f>
        <v>-2.39382098655549</v>
      </c>
    </row>
    <row r="136" spans="17:98">
      <c r="Q136">
        <f>'Fig. 7'!U136</f>
        <v>0</v>
      </c>
      <c r="R136">
        <f>'Fig. 7'!V136</f>
        <v>0</v>
      </c>
      <c r="S136" t="str">
        <f>'Fig. 7'!W136</f>
        <v>Au79 K</v>
      </c>
      <c r="T136">
        <f>'Fig. 7'!X136</f>
        <v>-0.45</v>
      </c>
      <c r="U136">
        <f>'Fig. 7'!Y136</f>
        <v>-0.50351390313131195</v>
      </c>
      <c r="V136">
        <f>'Fig. 7'!Z136</f>
        <v>0</v>
      </c>
      <c r="W136">
        <f>'Fig. 7'!AA136</f>
        <v>0</v>
      </c>
      <c r="X136">
        <f>'Fig. 7'!AB136</f>
        <v>0</v>
      </c>
      <c r="Y136">
        <f>'Fig. 7'!AC136</f>
        <v>-1.38</v>
      </c>
      <c r="Z136">
        <f>'Fig. 7'!AD136</f>
        <v>-1.44598</v>
      </c>
      <c r="CF136">
        <f>'Fig. 7'!CK137</f>
        <v>0</v>
      </c>
      <c r="CG136">
        <f>'Fig. 7'!CL137</f>
        <v>0</v>
      </c>
      <c r="CH136" t="str">
        <f>'Fig. 7'!CM137</f>
        <v>Nb</v>
      </c>
      <c r="CI136">
        <f>'Fig. 7'!CN137</f>
        <v>-8.1879999999999994E-2</v>
      </c>
      <c r="CJ136">
        <f>'Fig. 7'!CO137</f>
        <v>-9.9802998674314705E-2</v>
      </c>
      <c r="CK136">
        <f>'Fig. 7'!CP137</f>
        <v>0</v>
      </c>
      <c r="CL136">
        <f>'Fig. 7'!CQ137</f>
        <v>0</v>
      </c>
      <c r="CM136" t="str">
        <f>'Fig. 7'!CR137</f>
        <v>4AD @ 100</v>
      </c>
      <c r="CN136">
        <f>'Fig. 7'!CS137</f>
        <v>-3.3785810000000001</v>
      </c>
      <c r="CO136">
        <f>'Fig. 7'!CT137</f>
        <v>-3.3935870000000001</v>
      </c>
      <c r="CP136">
        <f>'Fig. 7'!CU136</f>
        <v>0</v>
      </c>
      <c r="CQ136">
        <f>'Fig. 7'!CV136</f>
        <v>0</v>
      </c>
      <c r="CR136" t="str">
        <f>'Fig. 7'!CW136</f>
        <v>MnO</v>
      </c>
      <c r="CS136">
        <f>'Fig. 7'!CX136</f>
        <v>-1.7613399999999999</v>
      </c>
      <c r="CT136">
        <f>'Fig. 7'!CY136</f>
        <v>-1.88289780386851</v>
      </c>
    </row>
    <row r="137" spans="17:98">
      <c r="Q137">
        <f>'Fig. 7'!U137</f>
        <v>0</v>
      </c>
      <c r="R137">
        <f>'Fig. 7'!V137</f>
        <v>0</v>
      </c>
      <c r="S137" t="str">
        <f>'Fig. 7'!W137</f>
        <v>Au79 111 T</v>
      </c>
      <c r="T137">
        <f>'Fig. 7'!X137</f>
        <v>-0.02</v>
      </c>
      <c r="U137">
        <f>'Fig. 7'!Y137</f>
        <v>-0.19271390313131201</v>
      </c>
      <c r="V137">
        <f>'Fig. 7'!Z137</f>
        <v>0</v>
      </c>
      <c r="W137">
        <f>'Fig. 7'!AA137</f>
        <v>0</v>
      </c>
      <c r="X137">
        <f>'Fig. 7'!AB137</f>
        <v>0</v>
      </c>
      <c r="Y137">
        <f>'Fig. 7'!AC137</f>
        <v>-1.67</v>
      </c>
      <c r="Z137">
        <f>'Fig. 7'!AD137</f>
        <v>-1.7767299999999999</v>
      </c>
      <c r="CF137">
        <f>'Fig. 7'!CK138</f>
        <v>0</v>
      </c>
      <c r="CG137">
        <f>'Fig. 7'!CL138</f>
        <v>0</v>
      </c>
      <c r="CH137" t="str">
        <f>'Fig. 7'!CM138</f>
        <v>Cr</v>
      </c>
      <c r="CI137">
        <f>'Fig. 7'!CN138</f>
        <v>-0.35471999999999998</v>
      </c>
      <c r="CJ137">
        <f>'Fig. 7'!CO138</f>
        <v>-0.32163154424801998</v>
      </c>
      <c r="CK137">
        <f>'Fig. 7'!CP138</f>
        <v>0</v>
      </c>
      <c r="CL137">
        <f>'Fig. 7'!CQ138</f>
        <v>0</v>
      </c>
      <c r="CM137" t="str">
        <f>'Fig. 7'!CR138</f>
        <v>211 KSE (CN=6)</v>
      </c>
      <c r="CN137">
        <f>'Fig. 7'!CS138</f>
        <v>-3.4430969999999999</v>
      </c>
      <c r="CO137">
        <f>'Fig. 7'!CT138</f>
        <v>-3.3603369999999999</v>
      </c>
      <c r="CP137">
        <f>'Fig. 7'!CU137</f>
        <v>0</v>
      </c>
      <c r="CQ137">
        <f>'Fig. 7'!CV137</f>
        <v>0</v>
      </c>
      <c r="CR137" t="str">
        <f>'Fig. 7'!CW137</f>
        <v>FeO</v>
      </c>
      <c r="CS137">
        <f>'Fig. 7'!CX137</f>
        <v>-1.6270100000000001</v>
      </c>
      <c r="CT137">
        <f>'Fig. 7'!CY137</f>
        <v>-1.7404262718524499</v>
      </c>
    </row>
    <row r="138" spans="17:98">
      <c r="Q138">
        <f>'Fig. 7'!U138</f>
        <v>0</v>
      </c>
      <c r="R138">
        <f>'Fig. 7'!V138</f>
        <v>0</v>
      </c>
      <c r="S138" t="str">
        <f>'Fig. 7'!W138</f>
        <v>Au79 111 E</v>
      </c>
      <c r="T138">
        <f>'Fig. 7'!X138</f>
        <v>-0.41</v>
      </c>
      <c r="U138">
        <f>'Fig. 7'!Y138</f>
        <v>-0.393113903131312</v>
      </c>
      <c r="V138">
        <f>'Fig. 7'!Z138</f>
        <v>0</v>
      </c>
      <c r="W138">
        <f>'Fig. 7'!AA138</f>
        <v>0</v>
      </c>
      <c r="X138">
        <f>'Fig. 7'!AB138</f>
        <v>0</v>
      </c>
      <c r="Y138">
        <f>'Fig. 7'!AC138</f>
        <v>-1.81</v>
      </c>
      <c r="Z138">
        <f>'Fig. 7'!AD138</f>
        <v>-2.1074799999999998</v>
      </c>
      <c r="CF138">
        <f>'Fig. 7'!CK139</f>
        <v>0</v>
      </c>
      <c r="CG138">
        <f>'Fig. 7'!CL139</f>
        <v>0</v>
      </c>
      <c r="CH138" t="str">
        <f>'Fig. 7'!CM139</f>
        <v>W</v>
      </c>
      <c r="CI138">
        <f>'Fig. 7'!CN139</f>
        <v>-0.43720999999999999</v>
      </c>
      <c r="CJ138">
        <f>'Fig. 7'!CO139</f>
        <v>-8.4394668866241099E-2</v>
      </c>
      <c r="CK138">
        <f>'Fig. 7'!CP139</f>
        <v>0</v>
      </c>
      <c r="CL138">
        <f>'Fig. 7'!CQ139</f>
        <v>0</v>
      </c>
      <c r="CM138" t="str">
        <f>'Fig. 7'!CR139</f>
        <v>211 SE</v>
      </c>
      <c r="CN138">
        <f>'Fig. 7'!CS139</f>
        <v>-3.2495479999999999</v>
      </c>
      <c r="CO138">
        <f>'Fig. 7'!CT139</f>
        <v>-3.2495479999999999</v>
      </c>
      <c r="CP138">
        <f>'Fig. 7'!CU138</f>
        <v>0</v>
      </c>
      <c r="CQ138">
        <f>'Fig. 7'!CV138</f>
        <v>0</v>
      </c>
      <c r="CR138" t="str">
        <f>'Fig. 7'!CW138</f>
        <v>CoO</v>
      </c>
      <c r="CS138">
        <f>'Fig. 7'!CX138</f>
        <v>-1.53746</v>
      </c>
      <c r="CT138">
        <f>'Fig. 7'!CY138</f>
        <v>-1.4384611071559299</v>
      </c>
    </row>
    <row r="139" spans="17:98">
      <c r="Q139">
        <f>'Fig. 7'!U139</f>
        <v>0</v>
      </c>
      <c r="R139">
        <f>'Fig. 7'!V139</f>
        <v>0</v>
      </c>
      <c r="S139" t="str">
        <f>'Fig. 7'!W139</f>
        <v>Au201100 100 T (c)</v>
      </c>
      <c r="T139">
        <f>'Fig. 7'!X139</f>
        <v>-0.15</v>
      </c>
      <c r="U139">
        <f>'Fig. 7'!Y139</f>
        <v>-0.23351390313131201</v>
      </c>
      <c r="V139">
        <f>'Fig. 7'!Z139</f>
        <v>0</v>
      </c>
      <c r="W139">
        <f>'Fig. 7'!AA139</f>
        <v>0</v>
      </c>
      <c r="X139">
        <f>'Fig. 7'!AB139</f>
        <v>0</v>
      </c>
      <c r="Y139">
        <f>'Fig. 7'!AC139</f>
        <v>-1.78</v>
      </c>
      <c r="Z139">
        <f>'Fig. 7'!AD139</f>
        <v>-1.69</v>
      </c>
      <c r="CF139">
        <f>'Fig. 7'!CK140</f>
        <v>0</v>
      </c>
      <c r="CG139">
        <f>'Fig. 7'!CL140</f>
        <v>0</v>
      </c>
      <c r="CH139" t="str">
        <f>'Fig. 7'!CM140</f>
        <v>Tc</v>
      </c>
      <c r="CI139">
        <f>'Fig. 7'!CN140</f>
        <v>-0.64024999999999999</v>
      </c>
      <c r="CJ139">
        <f>'Fig. 7'!CO140</f>
        <v>-0.44798820884220403</v>
      </c>
      <c r="CK139">
        <f>'Fig. 7'!CP140</f>
        <v>0</v>
      </c>
      <c r="CL139">
        <f>'Fig. 7'!CQ140</f>
        <v>0</v>
      </c>
      <c r="CM139" t="str">
        <f>'Fig. 7'!CR140</f>
        <v>553 SE</v>
      </c>
      <c r="CN139">
        <f>'Fig. 7'!CS140</f>
        <v>-3.2898710000000002</v>
      </c>
      <c r="CO139">
        <f>'Fig. 7'!CT140</f>
        <v>-3.2495479999999999</v>
      </c>
      <c r="CP139">
        <f>'Fig. 7'!CU139</f>
        <v>0</v>
      </c>
      <c r="CQ139">
        <f>'Fig. 7'!CV139</f>
        <v>0</v>
      </c>
      <c r="CR139" t="str">
        <f>'Fig. 7'!CW139</f>
        <v>NiO</v>
      </c>
      <c r="CS139">
        <f>'Fig. 7'!CX139</f>
        <v>-1.31358</v>
      </c>
      <c r="CT139">
        <f>'Fig. 7'!CY139</f>
        <v>-1.1467116012198899</v>
      </c>
    </row>
    <row r="140" spans="17:98">
      <c r="Q140">
        <f>'Fig. 7'!U140</f>
        <v>0</v>
      </c>
      <c r="R140">
        <f>'Fig. 7'!V140</f>
        <v>0</v>
      </c>
      <c r="S140" t="str">
        <f>'Fig. 7'!W140</f>
        <v>Au201 100 E</v>
      </c>
      <c r="T140">
        <f>'Fig. 7'!X140</f>
        <v>-0.25</v>
      </c>
      <c r="U140">
        <f>'Fig. 7'!Y140</f>
        <v>-0.37271390313131197</v>
      </c>
      <c r="V140">
        <f>'Fig. 7'!Z140</f>
        <v>0</v>
      </c>
      <c r="W140">
        <f>'Fig. 7'!AA140</f>
        <v>0</v>
      </c>
      <c r="X140">
        <f>'Fig. 7'!AB140</f>
        <v>0</v>
      </c>
      <c r="Y140">
        <f>'Fig. 7'!AC140</f>
        <v>-1.57</v>
      </c>
      <c r="Z140">
        <f>'Fig. 7'!AD140</f>
        <v>-1.3959999999999999</v>
      </c>
      <c r="CF140">
        <f>'Fig. 7'!CK141</f>
        <v>0</v>
      </c>
      <c r="CG140">
        <f>'Fig. 7'!CL141</f>
        <v>0</v>
      </c>
      <c r="CH140" t="str">
        <f>'Fig. 7'!CM141</f>
        <v>Re</v>
      </c>
      <c r="CI140">
        <f>'Fig. 7'!CN141</f>
        <v>-0.67832000000000003</v>
      </c>
      <c r="CJ140">
        <f>'Fig. 7'!CO141</f>
        <v>-0.44798820884220403</v>
      </c>
      <c r="CK140">
        <f>'Fig. 7'!CP141</f>
        <v>0</v>
      </c>
      <c r="CL140">
        <f>'Fig. 7'!CQ141</f>
        <v>0</v>
      </c>
      <c r="CM140" t="str">
        <f>'Fig. 7'!CR141</f>
        <v>110 SE</v>
      </c>
      <c r="CN140">
        <f>'Fig. 7'!CS141</f>
        <v>-3.233419</v>
      </c>
      <c r="CO140">
        <f>'Fig. 7'!CT141</f>
        <v>-3.2052589999999999</v>
      </c>
      <c r="CP140">
        <f>'Fig. 7'!CU140</f>
        <v>0</v>
      </c>
      <c r="CQ140">
        <f>'Fig. 7'!CV140</f>
        <v>0</v>
      </c>
      <c r="CR140" t="str">
        <f>'Fig. 7'!CW140</f>
        <v>CuO</v>
      </c>
      <c r="CS140">
        <f>'Fig. 7'!CX140</f>
        <v>-0.68672</v>
      </c>
      <c r="CT140">
        <f>'Fig. 7'!CY140</f>
        <v>-0.84378941984850397</v>
      </c>
    </row>
    <row r="141" spans="17:98">
      <c r="Q141">
        <f>'Fig. 7'!U141</f>
        <v>0</v>
      </c>
      <c r="R141">
        <f>'Fig. 7'!V141</f>
        <v>0</v>
      </c>
      <c r="S141" t="str">
        <f>'Fig. 7'!W141</f>
        <v>Au201 111 T (c)</v>
      </c>
      <c r="T141">
        <f>'Fig. 7'!X141</f>
        <v>0.24</v>
      </c>
      <c r="U141">
        <f>'Fig. 7'!Y141</f>
        <v>-9.3113903131312195E-2</v>
      </c>
      <c r="V141">
        <f>'Fig. 7'!Z141</f>
        <v>0</v>
      </c>
      <c r="W141">
        <f>'Fig. 7'!AA141</f>
        <v>0</v>
      </c>
      <c r="X141">
        <f>'Fig. 7'!AB141</f>
        <v>0</v>
      </c>
      <c r="Y141">
        <f>'Fig. 7'!AC141</f>
        <v>-1.53</v>
      </c>
      <c r="Z141">
        <f>'Fig. 7'!AD141</f>
        <v>-1.3474900000000001</v>
      </c>
      <c r="CF141">
        <f>'Fig. 7'!CK142</f>
        <v>0</v>
      </c>
      <c r="CG141">
        <f>'Fig. 7'!CL142</f>
        <v>0</v>
      </c>
      <c r="CH141" t="str">
        <f>'Fig. 7'!CM142</f>
        <v>Mn</v>
      </c>
      <c r="CI141">
        <f>'Fig. 7'!CN142</f>
        <v>-0.50065999999999999</v>
      </c>
      <c r="CJ141">
        <f>'Fig. 7'!CO142</f>
        <v>-0.60510831998853898</v>
      </c>
      <c r="CK141">
        <f>'Fig. 7'!CP142</f>
        <v>0</v>
      </c>
      <c r="CL141">
        <f>'Fig. 7'!CQ142</f>
        <v>0</v>
      </c>
      <c r="CM141" t="str">
        <f>'Fig. 7'!CR142</f>
        <v>211 KSE (CN=8)</v>
      </c>
      <c r="CN141">
        <f>'Fig. 7'!CS142</f>
        <v>-3.0156770000000002</v>
      </c>
      <c r="CO141">
        <f>'Fig. 7'!CT142</f>
        <v>-3.1275870000000001</v>
      </c>
      <c r="CP141" t="str">
        <f>'Fig. 7'!CU141</f>
        <v>Chem. Sci. 4, 1245–1249 (2013)</v>
      </c>
      <c r="CQ141" t="str">
        <f>'Fig. 7'!CV141</f>
        <v>ABO3(110)</v>
      </c>
      <c r="CR141" t="str">
        <f>'Fig. 7'!CW141</f>
        <v>LaTiO3</v>
      </c>
      <c r="CS141">
        <f>'Fig. 7'!CX141</f>
        <v>-3.1838500000000001</v>
      </c>
      <c r="CT141">
        <f>'Fig. 7'!CY141</f>
        <v>-2.8019897140619801</v>
      </c>
    </row>
    <row r="142" spans="17:98">
      <c r="Q142">
        <f>'Fig. 7'!U142</f>
        <v>0</v>
      </c>
      <c r="R142">
        <f>'Fig. 7'!V142</f>
        <v>0</v>
      </c>
      <c r="S142" t="str">
        <f>'Fig. 7'!W142</f>
        <v>Au201 111 T (m)</v>
      </c>
      <c r="T142">
        <f>'Fig. 7'!X142</f>
        <v>0.17</v>
      </c>
      <c r="U142">
        <f>'Fig. 7'!Y142</f>
        <v>-0.16271390313131201</v>
      </c>
      <c r="V142">
        <f>'Fig. 7'!Z142</f>
        <v>0</v>
      </c>
      <c r="W142">
        <f>'Fig. 7'!AA142</f>
        <v>0</v>
      </c>
      <c r="X142">
        <f>'Fig. 7'!AB142</f>
        <v>0</v>
      </c>
      <c r="Y142">
        <f>'Fig. 7'!AC142</f>
        <v>-1.69</v>
      </c>
      <c r="Z142">
        <f>'Fig. 7'!AD142</f>
        <v>-1.69</v>
      </c>
      <c r="CF142">
        <f>'Fig. 7'!CK143</f>
        <v>0</v>
      </c>
      <c r="CG142">
        <f>'Fig. 7'!CL143</f>
        <v>0</v>
      </c>
      <c r="CH142" t="str">
        <f>'Fig. 7'!CM143</f>
        <v>Ru</v>
      </c>
      <c r="CI142">
        <f>'Fig. 7'!CN143</f>
        <v>-0.55142000000000002</v>
      </c>
      <c r="CJ142">
        <f>'Fig. 7'!CO143</f>
        <v>-0.53978693781152198</v>
      </c>
      <c r="CK142">
        <f>'Fig. 7'!CP143</f>
        <v>0</v>
      </c>
      <c r="CL142">
        <f>'Fig. 7'!CQ143</f>
        <v>0</v>
      </c>
      <c r="CM142" t="str">
        <f>'Fig. 7'!CR143</f>
        <v>100 T</v>
      </c>
      <c r="CN142">
        <f>'Fig. 7'!CS143</f>
        <v>-2.9995479999999999</v>
      </c>
      <c r="CO142">
        <f>'Fig. 7'!CT143</f>
        <v>-3.0943369999999999</v>
      </c>
      <c r="CP142">
        <f>'Fig. 7'!CU142</f>
        <v>0</v>
      </c>
      <c r="CQ142">
        <f>'Fig. 7'!CV142</f>
        <v>0</v>
      </c>
      <c r="CR142" t="str">
        <f>'Fig. 7'!CW142</f>
        <v>LaVO3</v>
      </c>
      <c r="CS142">
        <f>'Fig. 7'!CX142</f>
        <v>-2.4530799999999999</v>
      </c>
      <c r="CT142">
        <f>'Fig. 7'!CY142</f>
        <v>-2.25049493823626</v>
      </c>
    </row>
    <row r="143" spans="17:98">
      <c r="Q143">
        <f>'Fig. 7'!U143</f>
        <v>0</v>
      </c>
      <c r="R143">
        <f>'Fig. 7'!V143</f>
        <v>0</v>
      </c>
      <c r="S143" t="str">
        <f>'Fig. 7'!W143</f>
        <v>Au201 111 E</v>
      </c>
      <c r="T143">
        <f>'Fig. 7'!X143</f>
        <v>-0.18</v>
      </c>
      <c r="U143">
        <f>'Fig. 7'!Y143</f>
        <v>-0.393113903131312</v>
      </c>
      <c r="V143">
        <f>'Fig. 7'!Z143</f>
        <v>0</v>
      </c>
      <c r="W143">
        <f>'Fig. 7'!AA143</f>
        <v>0</v>
      </c>
      <c r="X143">
        <f>'Fig. 7'!AB143</f>
        <v>0</v>
      </c>
      <c r="Y143">
        <f>'Fig. 7'!AC143</f>
        <v>-1.57</v>
      </c>
      <c r="Z143">
        <f>'Fig. 7'!AD143</f>
        <v>-1.44598</v>
      </c>
      <c r="CF143">
        <f>'Fig. 7'!CK144</f>
        <v>0</v>
      </c>
      <c r="CG143">
        <f>'Fig. 7'!CL144</f>
        <v>0</v>
      </c>
      <c r="CH143" t="str">
        <f>'Fig. 7'!CM144</f>
        <v>Os</v>
      </c>
      <c r="CI143">
        <f>'Fig. 7'!CN144</f>
        <v>-0.71640000000000004</v>
      </c>
      <c r="CJ143">
        <f>'Fig. 7'!CO144</f>
        <v>-0.53978693781152198</v>
      </c>
      <c r="CK143">
        <f>'Fig. 7'!CP144</f>
        <v>0</v>
      </c>
      <c r="CL143">
        <f>'Fig. 7'!CQ144</f>
        <v>0</v>
      </c>
      <c r="CM143" t="str">
        <f>'Fig. 7'!CR144</f>
        <v>111 T</v>
      </c>
      <c r="CN143">
        <f>'Fig. 7'!CS144</f>
        <v>-2.8382580000000002</v>
      </c>
      <c r="CO143">
        <f>'Fig. 7'!CT144</f>
        <v>-2.9835479999999999</v>
      </c>
      <c r="CP143">
        <f>'Fig. 7'!CU143</f>
        <v>0</v>
      </c>
      <c r="CQ143">
        <f>'Fig. 7'!CV143</f>
        <v>0</v>
      </c>
      <c r="CR143" t="str">
        <f>'Fig. 7'!CW143</f>
        <v>LaCrO3</v>
      </c>
      <c r="CS143">
        <f>'Fig. 7'!CX143</f>
        <v>-1.6838500000000001</v>
      </c>
      <c r="CT143">
        <f>'Fig. 7'!CY143</f>
        <v>-1.73534590820728</v>
      </c>
    </row>
    <row r="144" spans="17:98">
      <c r="Q144">
        <f>'Fig. 7'!U144</f>
        <v>0</v>
      </c>
      <c r="R144">
        <f>'Fig. 7'!V144</f>
        <v>0</v>
      </c>
      <c r="S144" t="str">
        <f>'Fig. 7'!W144</f>
        <v>Au201 corner</v>
      </c>
      <c r="T144">
        <f>'Fig. 7'!X144</f>
        <v>-0.41</v>
      </c>
      <c r="U144">
        <f>'Fig. 7'!Y144</f>
        <v>-0.48311390313131197</v>
      </c>
      <c r="V144">
        <f>'Fig. 7'!Z144</f>
        <v>0</v>
      </c>
      <c r="W144">
        <f>'Fig. 7'!AA144</f>
        <v>0</v>
      </c>
      <c r="X144">
        <f>'Fig. 7'!AB144</f>
        <v>0</v>
      </c>
      <c r="Y144">
        <f>'Fig. 7'!AC144</f>
        <v>-1.77</v>
      </c>
      <c r="Z144">
        <f>'Fig. 7'!AD144</f>
        <v>-1.7767299999999999</v>
      </c>
      <c r="CF144" t="str">
        <f>'Fig. 7'!CK145</f>
        <v>Chem. Sci. 4, 1245–1249 (2013)</v>
      </c>
      <c r="CG144" t="str">
        <f>'Fig. 7'!CL145</f>
        <v>MO(100)</v>
      </c>
      <c r="CH144" t="str">
        <f>'Fig. 7'!CM145</f>
        <v>ScO</v>
      </c>
      <c r="CI144">
        <f>'Fig. 7'!CN145</f>
        <v>-4.64269</v>
      </c>
      <c r="CJ144">
        <f>'Fig. 7'!CO145</f>
        <v>-4.9757373065150299</v>
      </c>
      <c r="CK144">
        <f>'Fig. 7'!CP145</f>
        <v>0</v>
      </c>
      <c r="CL144">
        <f>'Fig. 7'!CQ145</f>
        <v>0</v>
      </c>
      <c r="CM144" t="str">
        <f>'Fig. 7'!CR145</f>
        <v>Pt586 111 T (c)</v>
      </c>
      <c r="CN144">
        <f>'Fig. 7'!CS145</f>
        <v>-2.7737419999999999</v>
      </c>
      <c r="CO144">
        <f>'Fig. 7'!CT145</f>
        <v>-2.9835479999999999</v>
      </c>
      <c r="CP144">
        <f>'Fig. 7'!CU144</f>
        <v>0</v>
      </c>
      <c r="CQ144">
        <f>'Fig. 7'!CV144</f>
        <v>0</v>
      </c>
      <c r="CR144" t="str">
        <f>'Fig. 7'!CW144</f>
        <v>LaMnO3</v>
      </c>
      <c r="CS144">
        <f>'Fig. 7'!CX144</f>
        <v>-1.56846</v>
      </c>
      <c r="CT144">
        <f>'Fig. 7'!CY144</f>
        <v>-1.16021812421917</v>
      </c>
    </row>
    <row r="145" spans="17:98">
      <c r="Q145">
        <f>'Fig. 7'!U145</f>
        <v>0</v>
      </c>
      <c r="R145">
        <f>'Fig. 7'!V145</f>
        <v>0</v>
      </c>
      <c r="S145" t="str">
        <f>'Fig. 7'!W145</f>
        <v>Au147 100 E</v>
      </c>
      <c r="T145">
        <f>'Fig. 7'!X145</f>
        <v>-0.28000000000000003</v>
      </c>
      <c r="U145">
        <f>'Fig. 7'!Y145</f>
        <v>-0.393113903131312</v>
      </c>
      <c r="V145" t="str">
        <f>'Fig. 7'!Z145</f>
        <v>ACS Catal.
5, 965–971 (2015)</v>
      </c>
      <c r="W145" t="str">
        <f>'Fig. 7'!AA145</f>
        <v>TMs</v>
      </c>
      <c r="X145" t="str">
        <f>'Fig. 7'!AB145</f>
        <v>Pt(211)</v>
      </c>
      <c r="Y145">
        <f>'Fig. 7'!AC145</f>
        <v>-1.3046599999999999</v>
      </c>
      <c r="Z145">
        <f>'Fig. 7'!AD145</f>
        <v>-1.0645275000000001</v>
      </c>
      <c r="CF145">
        <f>'Fig. 7'!CK146</f>
        <v>0</v>
      </c>
      <c r="CG145">
        <f>'Fig. 7'!CL146</f>
        <v>0</v>
      </c>
      <c r="CH145" t="str">
        <f>'Fig. 7'!CM146</f>
        <v>TiO</v>
      </c>
      <c r="CI145">
        <f>'Fig. 7'!CN146</f>
        <v>-3.7919399999999999</v>
      </c>
      <c r="CJ145">
        <f>'Fig. 7'!CO146</f>
        <v>-3.9659204009123599</v>
      </c>
      <c r="CK145">
        <f>'Fig. 7'!CP146</f>
        <v>0</v>
      </c>
      <c r="CL145">
        <f>'Fig. 7'!CQ146</f>
        <v>0</v>
      </c>
      <c r="CM145" t="str">
        <f>'Fig. 7'!CR146</f>
        <v>Pt147 K</v>
      </c>
      <c r="CN145">
        <f>'Fig. 7'!CS146</f>
        <v>-3.8140649999999998</v>
      </c>
      <c r="CO145">
        <f>'Fig. 7'!CT146</f>
        <v>-3.5377589999999999</v>
      </c>
      <c r="CP145">
        <f>'Fig. 7'!CU145</f>
        <v>0</v>
      </c>
      <c r="CQ145">
        <f>'Fig. 7'!CV145</f>
        <v>0</v>
      </c>
      <c r="CR145" t="str">
        <f>'Fig. 7'!CW145</f>
        <v>LaFeO3</v>
      </c>
      <c r="CS145">
        <f>'Fig. 7'!CX145</f>
        <v>-0.87614999999999998</v>
      </c>
      <c r="CT145">
        <f>'Fig. 7'!CY145</f>
        <v>-0.95665102713703798</v>
      </c>
    </row>
    <row r="146" spans="17:98">
      <c r="Q146">
        <f>'Fig. 7'!U146</f>
        <v>0</v>
      </c>
      <c r="R146">
        <f>'Fig. 7'!V146</f>
        <v>0</v>
      </c>
      <c r="S146" t="str">
        <f>'Fig. 7'!W146</f>
        <v>Au147 100 T (c)</v>
      </c>
      <c r="T146">
        <f>'Fig. 7'!X146</f>
        <v>0.01</v>
      </c>
      <c r="U146">
        <f>'Fig. 7'!Y146</f>
        <v>-0.21311390313131201</v>
      </c>
      <c r="V146">
        <f>'Fig. 7'!Z146</f>
        <v>0</v>
      </c>
      <c r="W146">
        <f>'Fig. 7'!AA146</f>
        <v>0</v>
      </c>
      <c r="X146" t="str">
        <f>'Fig. 7'!AB146</f>
        <v>Pd(211)</v>
      </c>
      <c r="Y146">
        <f>'Fig. 7'!AC146</f>
        <v>-0.79937000000000002</v>
      </c>
      <c r="Z146">
        <f>'Fig. 7'!AD146</f>
        <v>-1.0214652</v>
      </c>
      <c r="CF146">
        <f>'Fig. 7'!CK147</f>
        <v>0</v>
      </c>
      <c r="CG146">
        <f>'Fig. 7'!CL147</f>
        <v>0</v>
      </c>
      <c r="CH146" t="str">
        <f>'Fig. 7'!CM147</f>
        <v>VO</v>
      </c>
      <c r="CI146">
        <f>'Fig. 7'!CN147</f>
        <v>-3.0307460000000002</v>
      </c>
      <c r="CJ146">
        <f>'Fig. 7'!CO147</f>
        <v>-3.0307460000000002</v>
      </c>
      <c r="CK146">
        <f>'Fig. 7'!CP147</f>
        <v>0</v>
      </c>
      <c r="CL146">
        <f>'Fig. 7'!CQ147</f>
        <v>0</v>
      </c>
      <c r="CM146" t="str">
        <f>'Fig. 7'!CR147</f>
        <v>Pt147 100 E</v>
      </c>
      <c r="CN146">
        <f>'Fig. 7'!CS147</f>
        <v>-3.3866450000000001</v>
      </c>
      <c r="CO146">
        <f>'Fig. 7'!CT147</f>
        <v>-3.3160479999999999</v>
      </c>
      <c r="CP146">
        <f>'Fig. 7'!CU146</f>
        <v>0</v>
      </c>
      <c r="CQ146">
        <f>'Fig. 7'!CV146</f>
        <v>0</v>
      </c>
      <c r="CR146" t="str">
        <f>'Fig. 7'!CW146</f>
        <v>LaCoO3</v>
      </c>
      <c r="CS146">
        <f>'Fig. 7'!CX146</f>
        <v>-0.91461999999999999</v>
      </c>
      <c r="CT146">
        <f>'Fig. 7'!CY146</f>
        <v>-0.59999270134156102</v>
      </c>
    </row>
    <row r="147" spans="17:98">
      <c r="Q147">
        <f>'Fig. 7'!U147</f>
        <v>0</v>
      </c>
      <c r="R147">
        <f>'Fig. 7'!V147</f>
        <v>0</v>
      </c>
      <c r="S147" t="str">
        <f>'Fig. 7'!W147</f>
        <v>Au147 K</v>
      </c>
      <c r="T147">
        <f>'Fig. 7'!X147</f>
        <v>-0.57999999999999996</v>
      </c>
      <c r="U147">
        <f>'Fig. 7'!Y147</f>
        <v>-0.59351390313131203</v>
      </c>
      <c r="V147">
        <f>'Fig. 7'!Z147</f>
        <v>0</v>
      </c>
      <c r="W147">
        <f>'Fig. 7'!AA147</f>
        <v>0</v>
      </c>
      <c r="X147" t="str">
        <f>'Fig. 7'!AB147</f>
        <v>Cu(211)</v>
      </c>
      <c r="Y147">
        <f>'Fig. 7'!AC147</f>
        <v>-0.67503000000000002</v>
      </c>
      <c r="Z147">
        <f>'Fig. 7'!AD147</f>
        <v>-0.52926437999999998</v>
      </c>
      <c r="CF147">
        <f>'Fig. 7'!CK148</f>
        <v>0</v>
      </c>
      <c r="CG147">
        <f>'Fig. 7'!CL148</f>
        <v>0</v>
      </c>
      <c r="CH147" t="str">
        <f>'Fig. 7'!CM148</f>
        <v>CrO</v>
      </c>
      <c r="CI147">
        <f>'Fig. 7'!CN148</f>
        <v>-1.9561189999999999</v>
      </c>
      <c r="CJ147">
        <f>'Fig. 7'!CO148</f>
        <v>-2.14644797311098</v>
      </c>
      <c r="CK147">
        <f>'Fig. 7'!CP148</f>
        <v>0</v>
      </c>
      <c r="CL147">
        <f>'Fig. 7'!CQ148</f>
        <v>0</v>
      </c>
      <c r="CM147" t="str">
        <f>'Fig. 7'!CR148</f>
        <v>Pt147 100 T (c)</v>
      </c>
      <c r="CN147">
        <f>'Fig. 7'!CS148</f>
        <v>-3.1608390000000002</v>
      </c>
      <c r="CO147">
        <f>'Fig. 7'!CT148</f>
        <v>-3.1165479999999999</v>
      </c>
      <c r="CP147">
        <f>'Fig. 7'!CU147</f>
        <v>0</v>
      </c>
      <c r="CQ147">
        <f>'Fig. 7'!CV147</f>
        <v>0</v>
      </c>
      <c r="CR147" t="str">
        <f>'Fig. 7'!CW147</f>
        <v>LaCuO3</v>
      </c>
      <c r="CS147">
        <f>'Fig. 7'!CX147</f>
        <v>-3.00000000000002E-2</v>
      </c>
      <c r="CT147">
        <f>'Fig. 7'!CY147</f>
        <v>9.2634930264534204E-2</v>
      </c>
    </row>
    <row r="148" spans="17:98">
      <c r="Q148">
        <f>'Fig. 7'!U148</f>
        <v>0</v>
      </c>
      <c r="R148">
        <f>'Fig. 7'!V148</f>
        <v>0</v>
      </c>
      <c r="S148" t="str">
        <f>'Fig. 7'!W148</f>
        <v>Au147 111 T (c)</v>
      </c>
      <c r="T148">
        <f>'Fig. 7'!X148</f>
        <v>-0.03</v>
      </c>
      <c r="U148">
        <f>'Fig. 7'!Y148</f>
        <v>-0.21311390313131201</v>
      </c>
      <c r="V148">
        <f>'Fig. 7'!Z148</f>
        <v>0</v>
      </c>
      <c r="W148">
        <f>'Fig. 7'!AA148</f>
        <v>0</v>
      </c>
      <c r="X148" t="str">
        <f>'Fig. 7'!AB148</f>
        <v>Au(211)</v>
      </c>
      <c r="Y148">
        <f>'Fig. 7'!AC148</f>
        <v>-0.19883999999999999</v>
      </c>
      <c r="Z148">
        <f>'Fig. 7'!AD148</f>
        <v>-0.19883999999999999</v>
      </c>
      <c r="CF148">
        <f>'Fig. 7'!CK149</f>
        <v>0</v>
      </c>
      <c r="CG148">
        <f>'Fig. 7'!CL149</f>
        <v>0</v>
      </c>
      <c r="CH148" t="str">
        <f>'Fig. 7'!CM149</f>
        <v>MnO</v>
      </c>
      <c r="CI148">
        <f>'Fig. 7'!CN149</f>
        <v>-0.79193999999999998</v>
      </c>
      <c r="CJ148">
        <f>'Fig. 7'!CO149</f>
        <v>-1.12460160773702</v>
      </c>
      <c r="CK148">
        <f>'Fig. 7'!CP149</f>
        <v>0</v>
      </c>
      <c r="CL148">
        <f>'Fig. 7'!CQ149</f>
        <v>0</v>
      </c>
      <c r="CM148" t="str">
        <f>'Fig. 7'!CR149</f>
        <v>Pt147 111 T (c)</v>
      </c>
      <c r="CN148">
        <f>'Fig. 7'!CS149</f>
        <v>-2.854387</v>
      </c>
      <c r="CO148">
        <f>'Fig. 7'!CT149</f>
        <v>-3.1165479999999999</v>
      </c>
      <c r="CP148">
        <f>'Fig. 7'!CU148</f>
        <v>0</v>
      </c>
      <c r="CQ148">
        <f>'Fig. 7'!CV148</f>
        <v>0</v>
      </c>
      <c r="CR148" t="str">
        <f>'Fig. 7'!CW148</f>
        <v>YTiO3</v>
      </c>
      <c r="CS148">
        <f>'Fig. 7'!CX148</f>
        <v>-2.9146200000000002</v>
      </c>
      <c r="CT148">
        <f>'Fig. 7'!CY148</f>
        <v>-2.9201790496812898</v>
      </c>
    </row>
    <row r="149" spans="17:98">
      <c r="Q149">
        <f>'Fig. 7'!U149</f>
        <v>0</v>
      </c>
      <c r="R149">
        <f>'Fig. 7'!V149</f>
        <v>0</v>
      </c>
      <c r="S149" t="str">
        <f>'Fig. 7'!W149</f>
        <v>Au171 corner</v>
      </c>
      <c r="T149">
        <f>'Fig. 7'!X149</f>
        <v>-0.55000000000000004</v>
      </c>
      <c r="U149">
        <f>'Fig. 7'!Y149</f>
        <v>-0.61271390313131202</v>
      </c>
      <c r="V149">
        <f>'Fig. 7'!Z149</f>
        <v>0</v>
      </c>
      <c r="W149">
        <f>'Fig. 7'!AA149</f>
        <v>0</v>
      </c>
      <c r="X149" t="str">
        <f>'Fig. 7'!AB149</f>
        <v>Ag(211)</v>
      </c>
      <c r="Y149">
        <f>'Fig. 7'!AC149</f>
        <v>-0.11153</v>
      </c>
      <c r="Z149">
        <f>'Fig. 7'!AD149</f>
        <v>0.10290012</v>
      </c>
      <c r="CF149">
        <f>'Fig. 7'!CK150</f>
        <v>0</v>
      </c>
      <c r="CG149">
        <f>'Fig. 7'!CL150</f>
        <v>0</v>
      </c>
      <c r="CH149" t="str">
        <f>'Fig. 7'!CM150</f>
        <v>FeO</v>
      </c>
      <c r="CI149">
        <f>'Fig. 7'!CN150</f>
        <v>-0.43373</v>
      </c>
      <c r="CJ149">
        <f>'Fig. 7'!CO150</f>
        <v>-0.839658543704903</v>
      </c>
      <c r="CK149">
        <f>'Fig. 7'!CP150</f>
        <v>0</v>
      </c>
      <c r="CL149">
        <f>'Fig. 7'!CQ150</f>
        <v>0</v>
      </c>
      <c r="CM149" t="str">
        <f>'Fig. 7'!CR150</f>
        <v>Pt201 1ad @ 111 (near 111 E)</v>
      </c>
      <c r="CN149">
        <f>'Fig. 7'!CS150</f>
        <v>-3.8624520000000002</v>
      </c>
      <c r="CO149">
        <f>'Fig. 7'!CT150</f>
        <v>-3.7040090000000001</v>
      </c>
      <c r="CP149">
        <f>'Fig. 7'!CU149</f>
        <v>0</v>
      </c>
      <c r="CQ149">
        <f>'Fig. 7'!CV149</f>
        <v>0</v>
      </c>
      <c r="CR149" t="str">
        <f>'Fig. 7'!CW149</f>
        <v>YVO3</v>
      </c>
      <c r="CS149">
        <f>'Fig. 7'!CX149</f>
        <v>-2.37615</v>
      </c>
      <c r="CT149">
        <f>'Fig. 7'!CY149</f>
        <v>-2.3767816887354001</v>
      </c>
    </row>
    <row r="150" spans="17:98">
      <c r="Q150">
        <f>'Fig. 7'!U150</f>
        <v>0</v>
      </c>
      <c r="R150">
        <f>'Fig. 7'!V150</f>
        <v>0</v>
      </c>
      <c r="S150" t="str">
        <f>'Fig. 7'!W150</f>
        <v>Au171 100 E</v>
      </c>
      <c r="T150">
        <f>'Fig. 7'!X150</f>
        <v>-0.5</v>
      </c>
      <c r="U150">
        <f>'Fig. 7'!Y150</f>
        <v>-0.55271390313131197</v>
      </c>
      <c r="V150" t="str">
        <f>'Fig. 7'!Z150</f>
        <v>ACS Catal. 6, 4428–4437 (2016)</v>
      </c>
      <c r="W150" t="str">
        <f>'Fig. 7'!AA150</f>
        <v>TMs</v>
      </c>
      <c r="X150" t="str">
        <f>'Fig. 7'!AB150</f>
        <v>Ni(211)</v>
      </c>
      <c r="Y150">
        <f>'Fig. 7'!AC150</f>
        <v>-1.0105500000000001</v>
      </c>
      <c r="Z150">
        <f>'Fig. 7'!AD150</f>
        <v>-0.67260551000000002</v>
      </c>
      <c r="CF150">
        <f>'Fig. 7'!CK151</f>
        <v>0</v>
      </c>
      <c r="CG150">
        <f>'Fig. 7'!CL151</f>
        <v>0</v>
      </c>
      <c r="CH150" t="str">
        <f>'Fig. 7'!CM151</f>
        <v>CoO</v>
      </c>
      <c r="CI150">
        <f>'Fig. 7'!CN151</f>
        <v>-0.25463000000000002</v>
      </c>
      <c r="CJ150">
        <f>'Fig. 7'!CO151</f>
        <v>-0.23572821431186999</v>
      </c>
      <c r="CK150">
        <f>'Fig. 7'!CP151</f>
        <v>0</v>
      </c>
      <c r="CL150">
        <f>'Fig. 7'!CQ151</f>
        <v>0</v>
      </c>
      <c r="CM150" t="str">
        <f>'Fig. 7'!CR151</f>
        <v>Pt201 2ad @ 111 (near 111 E)</v>
      </c>
      <c r="CN150">
        <f>'Fig. 7'!CS151</f>
        <v>-3.7898710000000002</v>
      </c>
      <c r="CO150">
        <f>'Fig. 7'!CT151</f>
        <v>-3.6485479999999999</v>
      </c>
      <c r="CP150">
        <f>'Fig. 7'!CU150</f>
        <v>0</v>
      </c>
      <c r="CQ150">
        <f>'Fig. 7'!CV150</f>
        <v>0</v>
      </c>
      <c r="CR150" t="str">
        <f>'Fig. 7'!CW150</f>
        <v>YCrO3</v>
      </c>
      <c r="CS150">
        <f>'Fig. 7'!CX150</f>
        <v>-1.7607699999999999</v>
      </c>
      <c r="CT150">
        <f>'Fig. 7'!CY150</f>
        <v>-1.86919642105539</v>
      </c>
    </row>
    <row r="151" spans="17:98">
      <c r="Q151">
        <f>'Fig. 7'!U151</f>
        <v>0</v>
      </c>
      <c r="R151">
        <f>'Fig. 7'!V151</f>
        <v>0</v>
      </c>
      <c r="S151" t="str">
        <f>'Fig. 7'!W151</f>
        <v>Au171 111 T(m)</v>
      </c>
      <c r="T151">
        <f>'Fig. 7'!X151</f>
        <v>-0.03</v>
      </c>
      <c r="U151">
        <f>'Fig. 7'!Y151</f>
        <v>-0.29351390313131198</v>
      </c>
      <c r="V151">
        <f>'Fig. 7'!Z151</f>
        <v>0</v>
      </c>
      <c r="W151">
        <f>'Fig. 7'!AA151</f>
        <v>0</v>
      </c>
      <c r="X151" t="str">
        <f>'Fig. 7'!AB151</f>
        <v>Cu(211)</v>
      </c>
      <c r="Y151">
        <f>'Fig. 7'!AC151</f>
        <v>-0.38457999999999998</v>
      </c>
      <c r="Z151">
        <f>'Fig. 7'!AD151</f>
        <v>-0.36674437999999998</v>
      </c>
      <c r="CF151">
        <f>'Fig. 7'!CK152</f>
        <v>0</v>
      </c>
      <c r="CG151">
        <f>'Fig. 7'!CL152</f>
        <v>0</v>
      </c>
      <c r="CH151" t="str">
        <f>'Fig. 7'!CM152</f>
        <v>NiO</v>
      </c>
      <c r="CI151">
        <f>'Fig. 7'!CN152</f>
        <v>0.28269</v>
      </c>
      <c r="CJ151">
        <f>'Fig. 7'!CO152</f>
        <v>0.34777079756021601</v>
      </c>
      <c r="CK151">
        <f>'Fig. 7'!CP152</f>
        <v>0</v>
      </c>
      <c r="CL151">
        <f>'Fig. 7'!CQ152</f>
        <v>0</v>
      </c>
      <c r="CM151" t="str">
        <f>'Fig. 7'!CR152</f>
        <v>Pt201 1ad @ 100</v>
      </c>
      <c r="CN151">
        <f>'Fig. 7'!CS152</f>
        <v>-3.676968</v>
      </c>
      <c r="CO151">
        <f>'Fig. 7'!CT152</f>
        <v>-3.6259380000000001</v>
      </c>
      <c r="CP151">
        <f>'Fig. 7'!CU151</f>
        <v>0</v>
      </c>
      <c r="CQ151">
        <f>'Fig. 7'!CV151</f>
        <v>0</v>
      </c>
      <c r="CR151" t="str">
        <f>'Fig. 7'!CW151</f>
        <v>YMnO3</v>
      </c>
      <c r="CS151">
        <f>'Fig. 7'!CX151</f>
        <v>-1.4530799999999999</v>
      </c>
      <c r="CT151">
        <f>'Fig. 7'!CY151</f>
        <v>-1.3025130475676301</v>
      </c>
    </row>
    <row r="152" spans="17:98">
      <c r="Q152">
        <f>'Fig. 7'!U152</f>
        <v>0</v>
      </c>
      <c r="R152">
        <f>'Fig. 7'!V152</f>
        <v>0</v>
      </c>
      <c r="S152" t="str">
        <f>'Fig. 7'!W152</f>
        <v>Au171 111 T(c)</v>
      </c>
      <c r="T152">
        <f>'Fig. 7'!X152</f>
        <v>0</v>
      </c>
      <c r="U152">
        <f>'Fig. 7'!Y152</f>
        <v>-0.19271390313131201</v>
      </c>
      <c r="V152">
        <f>'Fig. 7'!Z152</f>
        <v>0</v>
      </c>
      <c r="W152">
        <f>'Fig. 7'!AA152</f>
        <v>0</v>
      </c>
      <c r="X152" t="str">
        <f>'Fig. 7'!AB152</f>
        <v>Rh(211)</v>
      </c>
      <c r="Y152">
        <f>'Fig. 7'!AC152</f>
        <v>-1.26556</v>
      </c>
      <c r="Z152">
        <f>'Fig. 7'!AD152</f>
        <v>-1.12700741</v>
      </c>
      <c r="CF152" t="str">
        <f>'Fig. 7'!CK153</f>
        <v>Surf. Sci. 681, 122–129 (2019)</v>
      </c>
      <c r="CG152" t="str">
        <f>'Fig. 7'!CL153</f>
        <v>MO2(110)</v>
      </c>
      <c r="CH152" t="str">
        <f>'Fig. 7'!CM153</f>
        <v>GeO2</v>
      </c>
      <c r="CI152">
        <f>'Fig. 7'!CN153</f>
        <v>3.13</v>
      </c>
      <c r="CJ152">
        <f>'Fig. 7'!CO153</f>
        <v>3.0512162309801201</v>
      </c>
      <c r="CK152">
        <f>'Fig. 7'!CP153</f>
        <v>0</v>
      </c>
      <c r="CL152">
        <f>'Fig. 7'!CQ153</f>
        <v>0</v>
      </c>
      <c r="CM152" t="str">
        <f>'Fig. 7'!CR153</f>
        <v>Pt201 2ad @ 100</v>
      </c>
      <c r="CN152">
        <f>'Fig. 7'!CS153</f>
        <v>-3.6366451999999998</v>
      </c>
      <c r="CO152">
        <f>'Fig. 7'!CT153</f>
        <v>-3.5487980000000001</v>
      </c>
      <c r="CP152">
        <f>'Fig. 7'!CU152</f>
        <v>0</v>
      </c>
      <c r="CQ152">
        <f>'Fig. 7'!CV152</f>
        <v>0</v>
      </c>
      <c r="CR152" t="str">
        <f>'Fig. 7'!CW152</f>
        <v>YFeO3</v>
      </c>
      <c r="CS152">
        <f>'Fig. 7'!CX152</f>
        <v>-1.1453800000000001</v>
      </c>
      <c r="CT152">
        <f>'Fig. 7'!CY152</f>
        <v>-1.1019348586550599</v>
      </c>
    </row>
    <row r="153" spans="17:98">
      <c r="Q153">
        <f>'Fig. 7'!U153</f>
        <v>0</v>
      </c>
      <c r="R153">
        <f>'Fig. 7'!V153</f>
        <v>0</v>
      </c>
      <c r="S153" t="str">
        <f>'Fig. 7'!W153</f>
        <v>Au120</v>
      </c>
      <c r="T153">
        <f>'Fig. 7'!X153</f>
        <v>-0.43</v>
      </c>
      <c r="U153">
        <f>'Fig. 7'!Y153</f>
        <v>-0.60311390313131197</v>
      </c>
      <c r="V153">
        <f>'Fig. 7'!Z153</f>
        <v>0</v>
      </c>
      <c r="W153">
        <f>'Fig. 7'!AA153</f>
        <v>0</v>
      </c>
      <c r="X153" t="str">
        <f>'Fig. 7'!AB153</f>
        <v>Pd(211)</v>
      </c>
      <c r="Y153">
        <f>'Fig. 7'!AC153</f>
        <v>-0.73463000000000001</v>
      </c>
      <c r="Z153">
        <f>'Fig. 7'!AD153</f>
        <v>-0.85894519999999996</v>
      </c>
      <c r="CF153">
        <f>'Fig. 7'!CK154</f>
        <v>0</v>
      </c>
      <c r="CG153">
        <f>'Fig. 7'!CL154</f>
        <v>0</v>
      </c>
      <c r="CH153" t="str">
        <f>'Fig. 7'!CM154</f>
        <v>IrO2</v>
      </c>
      <c r="CI153">
        <f>'Fig. 7'!CN154</f>
        <v>-0.38</v>
      </c>
      <c r="CJ153">
        <f>'Fig. 7'!CO154</f>
        <v>-0.37999999999999901</v>
      </c>
      <c r="CK153">
        <f>'Fig. 7'!CP154</f>
        <v>0</v>
      </c>
      <c r="CL153">
        <f>'Fig. 7'!CQ154</f>
        <v>0</v>
      </c>
      <c r="CM153" t="str">
        <f>'Fig. 7'!CR154</f>
        <v>Pt201 corner</v>
      </c>
      <c r="CN153">
        <f>'Fig. 7'!CS154</f>
        <v>-3.4430969999999999</v>
      </c>
      <c r="CO153">
        <f>'Fig. 7'!CT154</f>
        <v>-3.4157980000000001</v>
      </c>
      <c r="CP153">
        <f>'Fig. 7'!CU153</f>
        <v>0</v>
      </c>
      <c r="CQ153">
        <f>'Fig. 7'!CV153</f>
        <v>0</v>
      </c>
      <c r="CR153" t="str">
        <f>'Fig. 7'!CW153</f>
        <v>YNiO3</v>
      </c>
      <c r="CS153">
        <f>'Fig. 7'!CX153</f>
        <v>-0.799230000000001</v>
      </c>
      <c r="CT153">
        <f>'Fig. 7'!CY153</f>
        <v>-0.41309407996584502</v>
      </c>
    </row>
    <row r="154" spans="17:98">
      <c r="Q154">
        <f>'Fig. 7'!U154</f>
        <v>0</v>
      </c>
      <c r="R154">
        <f>'Fig. 7'!V154</f>
        <v>0</v>
      </c>
      <c r="S154" t="str">
        <f>'Fig. 7'!W154</f>
        <v>Au181 111 corner</v>
      </c>
      <c r="T154">
        <f>'Fig. 7'!X154</f>
        <v>-0.43</v>
      </c>
      <c r="U154">
        <f>'Fig. 7'!Y154</f>
        <v>-0.47351390313131198</v>
      </c>
      <c r="V154">
        <f>'Fig. 7'!Z154</f>
        <v>0</v>
      </c>
      <c r="W154">
        <f>'Fig. 7'!AA154</f>
        <v>0</v>
      </c>
      <c r="X154" t="str">
        <f>'Fig. 7'!AB154</f>
        <v>Ag(211)</v>
      </c>
      <c r="Y154">
        <f>'Fig. 7'!AC154</f>
        <v>7.6060000000000003E-2</v>
      </c>
      <c r="Z154">
        <f>'Fig. 7'!AD154</f>
        <v>0.26542011999999998</v>
      </c>
      <c r="CF154">
        <f>'Fig. 7'!CK155</f>
        <v>0</v>
      </c>
      <c r="CG154">
        <f>'Fig. 7'!CL155</f>
        <v>0</v>
      </c>
      <c r="CH154" t="str">
        <f>'Fig. 7'!CM155</f>
        <v>PbO2</v>
      </c>
      <c r="CI154">
        <f>'Fig. 7'!CN155</f>
        <v>3.54</v>
      </c>
      <c r="CJ154">
        <f>'Fig. 7'!CO155</f>
        <v>3.7427201395059999</v>
      </c>
      <c r="CK154">
        <f>'Fig. 7'!CP155</f>
        <v>0</v>
      </c>
      <c r="CL154">
        <f>'Fig. 7'!CQ155</f>
        <v>0</v>
      </c>
      <c r="CM154" t="str">
        <f>'Fig. 7'!CR155</f>
        <v>Pt201 111 E</v>
      </c>
      <c r="CN154">
        <f>'Fig. 7'!CS155</f>
        <v>-3.3140649999999998</v>
      </c>
      <c r="CO154">
        <f>'Fig. 7'!CT155</f>
        <v>-3.3160479999999999</v>
      </c>
      <c r="CP154">
        <f>'Fig. 7'!CU154</f>
        <v>0</v>
      </c>
      <c r="CQ154">
        <f>'Fig. 7'!CV154</f>
        <v>0</v>
      </c>
      <c r="CR154" t="str">
        <f>'Fig. 7'!CW154</f>
        <v>YCuO3</v>
      </c>
      <c r="CS154">
        <f>'Fig. 7'!CX154</f>
        <v>-0.14538000000000001</v>
      </c>
      <c r="CT154">
        <f>'Fig. 7'!CY154</f>
        <v>-6.8055218950544102E-2</v>
      </c>
    </row>
    <row r="155" spans="17:98">
      <c r="Q155">
        <f>'Fig. 7'!U155</f>
        <v>0</v>
      </c>
      <c r="R155">
        <f>'Fig. 7'!V155</f>
        <v>0</v>
      </c>
      <c r="S155" t="str">
        <f>'Fig. 7'!W155</f>
        <v>Au181 111 E</v>
      </c>
      <c r="T155">
        <f>'Fig. 7'!X155</f>
        <v>0.17</v>
      </c>
      <c r="U155">
        <f>'Fig. 7'!Y155</f>
        <v>-0.15311390313131201</v>
      </c>
      <c r="V155">
        <f>'Fig. 7'!Z155</f>
        <v>0</v>
      </c>
      <c r="W155">
        <f>'Fig. 7'!AA155</f>
        <v>0</v>
      </c>
      <c r="X155" t="str">
        <f>'Fig. 7'!AB155</f>
        <v>Pt(211)</v>
      </c>
      <c r="Y155">
        <f>'Fig. 7'!AC155</f>
        <v>-1.2112799999999999</v>
      </c>
      <c r="Z155">
        <f>'Fig. 7'!AD155</f>
        <v>-0.90200749999999996</v>
      </c>
      <c r="CF155">
        <f>'Fig. 7'!CK156</f>
        <v>0</v>
      </c>
      <c r="CG155">
        <f>'Fig. 7'!CL156</f>
        <v>0</v>
      </c>
      <c r="CH155" t="str">
        <f>'Fig. 7'!CM156</f>
        <v>SnO2</v>
      </c>
      <c r="CI155">
        <f>'Fig. 7'!CN156</f>
        <v>3.05</v>
      </c>
      <c r="CJ155">
        <f>'Fig. 7'!CO156</f>
        <v>3.2071578321058301</v>
      </c>
      <c r="CK155">
        <f>'Fig. 7'!CP156</f>
        <v>0</v>
      </c>
      <c r="CL155">
        <f>'Fig. 7'!CQ156</f>
        <v>0</v>
      </c>
      <c r="CM155" t="str">
        <f>'Fig. 7'!CR156</f>
        <v>Pt201 100 E</v>
      </c>
      <c r="CN155">
        <f>'Fig. 7'!CS156</f>
        <v>-3.2656770000000002</v>
      </c>
      <c r="CO155">
        <f>'Fig. 7'!CT156</f>
        <v>-3.2938369999999999</v>
      </c>
      <c r="CP155">
        <f>'Fig. 7'!CU155</f>
        <v>0</v>
      </c>
      <c r="CQ155">
        <f>'Fig. 7'!CV155</f>
        <v>0</v>
      </c>
      <c r="CR155" t="str">
        <f>'Fig. 7'!CW155</f>
        <v>SrVO3</v>
      </c>
      <c r="CS155">
        <f>'Fig. 7'!CX155</f>
        <v>-2.06846</v>
      </c>
      <c r="CT155">
        <f>'Fig. 7'!CY155</f>
        <v>-2.06846</v>
      </c>
    </row>
    <row r="156" spans="17:98">
      <c r="Q156">
        <f>'Fig. 7'!U156</f>
        <v>0</v>
      </c>
      <c r="R156">
        <f>'Fig. 7'!V156</f>
        <v>0</v>
      </c>
      <c r="S156" t="str">
        <f>'Fig. 7'!W156</f>
        <v>111 T</v>
      </c>
      <c r="T156">
        <f>'Fig. 7'!X156</f>
        <v>0</v>
      </c>
      <c r="U156">
        <f>'Fig. 7'!Y156</f>
        <v>-9.3113903131312195E-2</v>
      </c>
      <c r="V156">
        <f>'Fig. 7'!Z156</f>
        <v>0</v>
      </c>
      <c r="W156">
        <f>'Fig. 7'!AA156</f>
        <v>0</v>
      </c>
      <c r="X156" t="str">
        <f>'Fig. 7'!AB156</f>
        <v>Au(211)</v>
      </c>
      <c r="Y156">
        <f>'Fig. 7'!AC156</f>
        <v>-3.6319999999999998E-2</v>
      </c>
      <c r="Z156">
        <f>'Fig. 7'!AD156</f>
        <v>-3.6319999999999901E-2</v>
      </c>
      <c r="CF156">
        <f>'Fig. 7'!CK157</f>
        <v>0</v>
      </c>
      <c r="CG156">
        <f>'Fig. 7'!CL157</f>
        <v>0</v>
      </c>
      <c r="CH156" t="str">
        <f>'Fig. 7'!CM157</f>
        <v>WO2</v>
      </c>
      <c r="CI156">
        <f>'Fig. 7'!CN157</f>
        <v>-3.11</v>
      </c>
      <c r="CJ156">
        <f>'Fig. 7'!CO157</f>
        <v>-2.9905092205159001</v>
      </c>
      <c r="CK156">
        <f>'Fig. 7'!CP157</f>
        <v>0</v>
      </c>
      <c r="CL156">
        <f>'Fig. 7'!CQ157</f>
        <v>0</v>
      </c>
      <c r="CM156" t="str">
        <f>'Fig. 7'!CR157</f>
        <v>Pt201 100 T (c)</v>
      </c>
      <c r="CN156">
        <f>'Fig. 7'!CS157</f>
        <v>-2.9430969999999999</v>
      </c>
      <c r="CO156">
        <f>'Fig. 7'!CT157</f>
        <v>-3.1387589999999999</v>
      </c>
      <c r="CP156">
        <f>'Fig. 7'!CU156</f>
        <v>0</v>
      </c>
      <c r="CQ156">
        <f>'Fig. 7'!CV156</f>
        <v>0</v>
      </c>
      <c r="CR156" t="str">
        <f>'Fig. 7'!CW156</f>
        <v>SrCrO3</v>
      </c>
      <c r="CS156">
        <f>'Fig. 7'!CX156</f>
        <v>-1.4530799999999999</v>
      </c>
      <c r="CT156">
        <f>'Fig. 7'!CY156</f>
        <v>-1.54240825051234</v>
      </c>
    </row>
    <row r="157" spans="17:98">
      <c r="Q157">
        <f>'Fig. 7'!U157</f>
        <v>0</v>
      </c>
      <c r="R157">
        <f>'Fig. 7'!V157</f>
        <v>0</v>
      </c>
      <c r="S157" t="str">
        <f>'Fig. 7'!W157</f>
        <v>100 T</v>
      </c>
      <c r="T157">
        <f>'Fig. 7'!X157</f>
        <v>-0.22</v>
      </c>
      <c r="U157">
        <f>'Fig. 7'!Y157</f>
        <v>-0.19271390313131201</v>
      </c>
      <c r="V157">
        <f>'Fig. 7'!Z157</f>
        <v>0</v>
      </c>
      <c r="W157">
        <f>'Fig. 7'!AA157</f>
        <v>0</v>
      </c>
      <c r="X157" t="str">
        <f>'Fig. 7'!AB157</f>
        <v>Ni(111)</v>
      </c>
      <c r="Y157">
        <f>'Fig. 7'!AC157</f>
        <v>-0.42346</v>
      </c>
      <c r="Z157">
        <f>'Fig. 7'!AD157</f>
        <v>-0.37826551000000003</v>
      </c>
      <c r="CF157" t="str">
        <f>'Fig. 7'!CK158</f>
        <v>ChemSusChem 9, 3230–3243 (2016)</v>
      </c>
      <c r="CG157" t="str">
        <f>'Fig. 7'!CL158</f>
        <v>RuO2-M@110</v>
      </c>
      <c r="CH157" t="str">
        <f>'Fig. 7'!CM158</f>
        <v>W</v>
      </c>
      <c r="CI157">
        <f>'Fig. 7'!CN158</f>
        <v>-5.4257900000000001</v>
      </c>
      <c r="CJ157">
        <f>'Fig. 7'!CO158</f>
        <v>-5.1661300717809198</v>
      </c>
      <c r="CK157">
        <f>'Fig. 7'!CP158</f>
        <v>0</v>
      </c>
      <c r="CL157">
        <f>'Fig. 7'!CQ158</f>
        <v>0</v>
      </c>
      <c r="CM157" t="str">
        <f>'Fig. 7'!CR158</f>
        <v>Pt201 111 T (m)</v>
      </c>
      <c r="CN157">
        <f>'Fig. 7'!CS158</f>
        <v>-2.9511609999999999</v>
      </c>
      <c r="CO157">
        <f>'Fig. 7'!CT158</f>
        <v>-3.0610870000000001</v>
      </c>
      <c r="CP157">
        <f>'Fig. 7'!CU157</f>
        <v>0</v>
      </c>
      <c r="CQ157">
        <f>'Fig. 7'!CV157</f>
        <v>0</v>
      </c>
      <c r="CR157" t="str">
        <f>'Fig. 7'!CW157</f>
        <v>SrMnO3</v>
      </c>
      <c r="CS157">
        <f>'Fig. 7'!CX157</f>
        <v>-0.99154000000000098</v>
      </c>
      <c r="CT157">
        <f>'Fig. 7'!CY157</f>
        <v>-0.95510834444650405</v>
      </c>
    </row>
    <row r="158" spans="17:98">
      <c r="Q158">
        <f>'Fig. 7'!U158</f>
        <v>0</v>
      </c>
      <c r="R158">
        <f>'Fig. 7'!V158</f>
        <v>0</v>
      </c>
      <c r="S158" t="str">
        <f>'Fig. 7'!W158</f>
        <v>211 SE</v>
      </c>
      <c r="T158">
        <f>'Fig. 7'!X158</f>
        <v>-0.28000000000000003</v>
      </c>
      <c r="U158">
        <f>'Fig. 7'!Y158</f>
        <v>-0.33311390313131201</v>
      </c>
      <c r="V158">
        <f>'Fig. 7'!Z158</f>
        <v>0</v>
      </c>
      <c r="W158">
        <f>'Fig. 7'!AA158</f>
        <v>0</v>
      </c>
      <c r="X158" t="str">
        <f>'Fig. 7'!AB158</f>
        <v>Cu(111)</v>
      </c>
      <c r="Y158">
        <f>'Fig. 7'!AC158</f>
        <v>7.0370000000000002E-2</v>
      </c>
      <c r="Z158">
        <f>'Fig. 7'!AD158</f>
        <v>-7.2404379999999796E-2</v>
      </c>
      <c r="CF158">
        <f>'Fig. 7'!CK159</f>
        <v>0</v>
      </c>
      <c r="CG158">
        <f>'Fig. 7'!CL159</f>
        <v>0</v>
      </c>
      <c r="CH158" t="str">
        <f>'Fig. 7'!CM159</f>
        <v>Nb</v>
      </c>
      <c r="CI158">
        <f>'Fig. 7'!CN159</f>
        <v>-5.1171100000000003</v>
      </c>
      <c r="CJ158">
        <f>'Fig. 7'!CO159</f>
        <v>-5.1065127017713499</v>
      </c>
      <c r="CK158">
        <f>'Fig. 7'!CP159</f>
        <v>0</v>
      </c>
      <c r="CL158">
        <f>'Fig. 7'!CQ159</f>
        <v>0</v>
      </c>
      <c r="CM158" t="str">
        <f>'Fig. 7'!CR159</f>
        <v>Pt201 111 T (c)</v>
      </c>
      <c r="CN158">
        <f>'Fig. 7'!CS159</f>
        <v>-2.8301940000000001</v>
      </c>
      <c r="CO158">
        <f>'Fig. 7'!CT159</f>
        <v>-2.9835479999999999</v>
      </c>
      <c r="CP158">
        <f>'Fig. 7'!CU158</f>
        <v>0</v>
      </c>
      <c r="CQ158">
        <f>'Fig. 7'!CV158</f>
        <v>0</v>
      </c>
      <c r="CR158" t="str">
        <f>'Fig. 7'!CW158</f>
        <v>SrFeO3</v>
      </c>
      <c r="CS158">
        <f>'Fig. 7'!CX158</f>
        <v>-0.76076999999999995</v>
      </c>
      <c r="CT158">
        <f>'Fig. 7'!CY158</f>
        <v>-0.74723291167674</v>
      </c>
    </row>
    <row r="159" spans="17:98">
      <c r="Q159">
        <f>'Fig. 7'!U159</f>
        <v>0</v>
      </c>
      <c r="R159">
        <f>'Fig. 7'!V159</f>
        <v>0</v>
      </c>
      <c r="S159" t="str">
        <f>'Fig. 7'!W159</f>
        <v>532 SE</v>
      </c>
      <c r="T159">
        <f>'Fig. 7'!X159</f>
        <v>-0.43</v>
      </c>
      <c r="U159">
        <f>'Fig. 7'!Y159</f>
        <v>-0.42311390313131197</v>
      </c>
      <c r="V159">
        <f>'Fig. 7'!Z159</f>
        <v>0</v>
      </c>
      <c r="W159">
        <f>'Fig. 7'!AA159</f>
        <v>0</v>
      </c>
      <c r="X159" t="str">
        <f>'Fig. 7'!AB159</f>
        <v>Rh(111)</v>
      </c>
      <c r="Y159">
        <f>'Fig. 7'!AC159</f>
        <v>-0.81357999999999997</v>
      </c>
      <c r="Z159">
        <f>'Fig. 7'!AD159</f>
        <v>-0.83266741</v>
      </c>
      <c r="CF159">
        <f>'Fig. 7'!CK160</f>
        <v>0</v>
      </c>
      <c r="CG159">
        <f>'Fig. 7'!CL160</f>
        <v>0</v>
      </c>
      <c r="CH159" t="str">
        <f>'Fig. 7'!CM160</f>
        <v>Ta</v>
      </c>
      <c r="CI159">
        <f>'Fig. 7'!CN160</f>
        <v>-5.4643699999999997</v>
      </c>
      <c r="CJ159">
        <f>'Fig. 7'!CO160</f>
        <v>-4.9451072763248796</v>
      </c>
      <c r="CK159">
        <f>'Fig. 7'!CP160</f>
        <v>0</v>
      </c>
      <c r="CL159">
        <f>'Fig. 7'!CQ160</f>
        <v>0</v>
      </c>
      <c r="CM159" t="str">
        <f>'Fig. 7'!CR160</f>
        <v>Pt79 K</v>
      </c>
      <c r="CN159">
        <f>'Fig. 7'!CS160</f>
        <v>-3.556</v>
      </c>
      <c r="CO159">
        <f>'Fig. 7'!CT160</f>
        <v>-3.4380090000000001</v>
      </c>
      <c r="CP159">
        <f>'Fig. 7'!CU159</f>
        <v>0</v>
      </c>
      <c r="CQ159">
        <f>'Fig. 7'!CV159</f>
        <v>0</v>
      </c>
      <c r="CR159" t="str">
        <f>'Fig. 7'!CW159</f>
        <v>CaMnO3</v>
      </c>
      <c r="CS159">
        <f>'Fig. 7'!CX159</f>
        <v>-0.99154000000000098</v>
      </c>
      <c r="CT159">
        <f>'Fig. 7'!CY159</f>
        <v>-1.02736075716846</v>
      </c>
    </row>
    <row r="160" spans="17:98">
      <c r="Q160" t="str">
        <f>'Fig. 7'!U160</f>
        <v>ACS Catal. 8, 9702–9710 (2018)</v>
      </c>
      <c r="R160" t="str">
        <f>'Fig. 7'!V160</f>
        <v>Au ext</v>
      </c>
      <c r="S160" t="str">
        <f>'Fig. 7'!W160</f>
        <v>321 SE</v>
      </c>
      <c r="T160">
        <f>'Fig. 7'!X160</f>
        <v>-0.748</v>
      </c>
      <c r="U160">
        <f>'Fig. 7'!Y160</f>
        <v>-0.87586630313130998</v>
      </c>
      <c r="V160">
        <f>'Fig. 7'!Z160</f>
        <v>0</v>
      </c>
      <c r="W160">
        <f>'Fig. 7'!AA160</f>
        <v>0</v>
      </c>
      <c r="X160" t="str">
        <f>'Fig. 7'!AB160</f>
        <v>Pd(111)</v>
      </c>
      <c r="Y160">
        <f>'Fig. 7'!AC160</f>
        <v>-0.36420000000000002</v>
      </c>
      <c r="Z160">
        <f>'Fig. 7'!AD160</f>
        <v>-0.56460520000000003</v>
      </c>
      <c r="CF160">
        <f>'Fig. 7'!CK161</f>
        <v>0</v>
      </c>
      <c r="CG160">
        <f>'Fig. 7'!CL161</f>
        <v>0</v>
      </c>
      <c r="CH160" t="str">
        <f>'Fig. 7'!CM161</f>
        <v>Ru</v>
      </c>
      <c r="CI160">
        <f>'Fig. 7'!CN161</f>
        <v>-2.90489</v>
      </c>
      <c r="CJ160">
        <f>'Fig. 7'!CO161</f>
        <v>-3.47748383790683</v>
      </c>
      <c r="CK160">
        <f>'Fig. 7'!CP161</f>
        <v>0</v>
      </c>
      <c r="CL160">
        <f>'Fig. 7'!CQ161</f>
        <v>0</v>
      </c>
      <c r="CM160" t="str">
        <f>'Fig. 7'!CR161</f>
        <v>Pt79 111 E</v>
      </c>
      <c r="CN160">
        <f>'Fig. 7'!CS161</f>
        <v>-3.2414839999999998</v>
      </c>
      <c r="CO160">
        <f>'Fig. 7'!CT161</f>
        <v>-3.3160479999999999</v>
      </c>
      <c r="CP160">
        <f>'Fig. 7'!CU160</f>
        <v>0</v>
      </c>
      <c r="CQ160">
        <f>'Fig. 7'!CV160</f>
        <v>0</v>
      </c>
      <c r="CR160" t="str">
        <f>'Fig. 7'!CW160</f>
        <v>CaFeO3</v>
      </c>
      <c r="CS160">
        <f>'Fig. 7'!CX160</f>
        <v>-0.56845999999999997</v>
      </c>
      <c r="CT160">
        <f>'Fig. 7'!CY160</f>
        <v>-0.82100298800586902</v>
      </c>
    </row>
    <row r="161" spans="17:98">
      <c r="Q161">
        <f>'Fig. 7'!U161</f>
        <v>0</v>
      </c>
      <c r="R161">
        <f>'Fig. 7'!V161</f>
        <v>0</v>
      </c>
      <c r="S161" t="str">
        <f>'Fig. 7'!W161</f>
        <v>211 SE</v>
      </c>
      <c r="T161">
        <f>'Fig. 7'!X161</f>
        <v>-0.628</v>
      </c>
      <c r="U161">
        <f>'Fig. 7'!Y161</f>
        <v>-0.80632630313131004</v>
      </c>
      <c r="V161">
        <f>'Fig. 7'!Z161</f>
        <v>0</v>
      </c>
      <c r="W161">
        <f>'Fig. 7'!AA161</f>
        <v>0</v>
      </c>
      <c r="X161" t="str">
        <f>'Fig. 7'!AB161</f>
        <v>Ag(111)</v>
      </c>
      <c r="Y161">
        <f>'Fig. 7'!AC161</f>
        <v>0.38147999999999999</v>
      </c>
      <c r="Z161">
        <f>'Fig. 7'!AD161</f>
        <v>0.55976011999999997</v>
      </c>
      <c r="CF161">
        <f>'Fig. 7'!CK162</f>
        <v>0</v>
      </c>
      <c r="CG161">
        <f>'Fig. 7'!CL162</f>
        <v>0</v>
      </c>
      <c r="CH161" t="str">
        <f>'Fig. 7'!CM162</f>
        <v>Pt</v>
      </c>
      <c r="CI161">
        <f>'Fig. 7'!CN162</f>
        <v>-2.0945999999999998</v>
      </c>
      <c r="CJ161">
        <f>'Fig. 7'!CO162</f>
        <v>-2.30507054079753</v>
      </c>
      <c r="CK161">
        <f>'Fig. 7'!CP162</f>
        <v>0</v>
      </c>
      <c r="CL161">
        <f>'Fig. 7'!CQ162</f>
        <v>0</v>
      </c>
      <c r="CM161" t="str">
        <f>'Fig. 7'!CR162</f>
        <v>Pt79 111 T</v>
      </c>
      <c r="CN161">
        <f>'Fig. 7'!CS162</f>
        <v>-3.1285810000000001</v>
      </c>
      <c r="CO161">
        <f>'Fig. 7'!CT162</f>
        <v>-3.0943369999999999</v>
      </c>
      <c r="CP161" t="str">
        <f>'Fig. 7'!CU161</f>
        <v>Phys. Chem. Chem. Phys. 20, 3813–3818 (2018)</v>
      </c>
      <c r="CQ161" t="str">
        <f>'Fig. 7'!CV161</f>
        <v>ABO3(110)</v>
      </c>
      <c r="CR161" t="str">
        <f>'Fig. 7'!CW161</f>
        <v>BaCdO3</v>
      </c>
      <c r="CS161">
        <f>'Fig. 7'!CX161</f>
        <v>-0.28999999999999998</v>
      </c>
      <c r="CT161">
        <f>'Fig. 7'!CY161</f>
        <v>-0.18771068516373801</v>
      </c>
    </row>
    <row r="162" spans="17:98">
      <c r="Q162">
        <f>'Fig. 7'!U162</f>
        <v>0</v>
      </c>
      <c r="R162">
        <f>'Fig. 7'!V162</f>
        <v>0</v>
      </c>
      <c r="S162" t="str">
        <f>'Fig. 7'!W162</f>
        <v>553 SE</v>
      </c>
      <c r="T162">
        <f>'Fig. 7'!X162</f>
        <v>-0.72933300000000001</v>
      </c>
      <c r="U162">
        <f>'Fig. 7'!Y162</f>
        <v>-0.80632630313131004</v>
      </c>
      <c r="V162">
        <f>'Fig. 7'!Z162</f>
        <v>0</v>
      </c>
      <c r="W162">
        <f>'Fig. 7'!AA162</f>
        <v>0</v>
      </c>
      <c r="X162" t="str">
        <f>'Fig. 7'!AB162</f>
        <v>Pt(111)</v>
      </c>
      <c r="Y162">
        <f>'Fig. 7'!AC162</f>
        <v>-0.60123000000000004</v>
      </c>
      <c r="Z162">
        <f>'Fig. 7'!AD162</f>
        <v>-0.60766750000000003</v>
      </c>
      <c r="CF162">
        <f>'Fig. 7'!CK163</f>
        <v>0</v>
      </c>
      <c r="CG162">
        <f>'Fig. 7'!CL163</f>
        <v>0</v>
      </c>
      <c r="CH162" t="str">
        <f>'Fig. 7'!CM163</f>
        <v>Ir</v>
      </c>
      <c r="CI162">
        <f>'Fig. 7'!CN163</f>
        <v>-2.8405800000000001</v>
      </c>
      <c r="CJ162">
        <f>'Fig. 7'!CO163</f>
        <v>-2.8405800000000001</v>
      </c>
      <c r="CK162">
        <f>'Fig. 7'!CP163</f>
        <v>0</v>
      </c>
      <c r="CL162">
        <f>'Fig. 7'!CQ163</f>
        <v>0</v>
      </c>
      <c r="CM162" t="str">
        <f>'Fig. 7'!CR163</f>
        <v>Pt68 K</v>
      </c>
      <c r="CN162">
        <f>'Fig. 7'!CS163</f>
        <v>-3.5318065000000001</v>
      </c>
      <c r="CO162">
        <f>'Fig. 7'!CT163</f>
        <v>-3.5598369999999999</v>
      </c>
      <c r="CP162">
        <f>'Fig. 7'!CU162</f>
        <v>0</v>
      </c>
      <c r="CQ162">
        <f>'Fig. 7'!CV162</f>
        <v>0</v>
      </c>
      <c r="CR162" t="str">
        <f>'Fig. 7'!CW162</f>
        <v>BaNbO3</v>
      </c>
      <c r="CS162">
        <f>'Fig. 7'!CX162</f>
        <v>-3.4</v>
      </c>
      <c r="CT162">
        <f>'Fig. 7'!CY162</f>
        <v>-3.1071816352147801</v>
      </c>
    </row>
    <row r="163" spans="17:98">
      <c r="Q163">
        <f>'Fig. 7'!U163</f>
        <v>0</v>
      </c>
      <c r="R163">
        <f>'Fig. 7'!V163</f>
        <v>0</v>
      </c>
      <c r="S163" t="str">
        <f>'Fig. 7'!W163</f>
        <v>110 SE</v>
      </c>
      <c r="T163">
        <f>'Fig. 7'!X163</f>
        <v>-0.63866699999999998</v>
      </c>
      <c r="U163">
        <f>'Fig. 7'!Y163</f>
        <v>-0.80632630313131004</v>
      </c>
      <c r="V163">
        <f>'Fig. 7'!Z163</f>
        <v>0</v>
      </c>
      <c r="W163">
        <f>'Fig. 7'!AA163</f>
        <v>0</v>
      </c>
      <c r="X163" t="str">
        <f>'Fig. 7'!AB163</f>
        <v>Au(111)</v>
      </c>
      <c r="Y163">
        <f>'Fig. 7'!AC163</f>
        <v>0.25802000000000003</v>
      </c>
      <c r="Z163">
        <f>'Fig. 7'!AD163</f>
        <v>0.25802000000000003</v>
      </c>
      <c r="CF163">
        <f>'Fig. 7'!CK164</f>
        <v>0</v>
      </c>
      <c r="CG163">
        <f>'Fig. 7'!CL164</f>
        <v>0</v>
      </c>
      <c r="CH163" t="str">
        <f>'Fig. 7'!CM164</f>
        <v>Re</v>
      </c>
      <c r="CI163">
        <f>'Fig. 7'!CN164</f>
        <v>-3.4193600000000002</v>
      </c>
      <c r="CJ163">
        <f>'Fig. 7'!CO164</f>
        <v>-3.8065164491510202</v>
      </c>
      <c r="CK163">
        <f>'Fig. 7'!CP164</f>
        <v>0</v>
      </c>
      <c r="CL163">
        <f>'Fig. 7'!CQ164</f>
        <v>0</v>
      </c>
      <c r="CM163" t="str">
        <f>'Fig. 7'!CR164</f>
        <v>Pt68 111 E</v>
      </c>
      <c r="CN163">
        <f>'Fig. 7'!CS164</f>
        <v>-3.2576130000000001</v>
      </c>
      <c r="CO163">
        <f>'Fig. 7'!CT164</f>
        <v>-3.3825479999999999</v>
      </c>
      <c r="CP163">
        <f>'Fig. 7'!CU163</f>
        <v>0</v>
      </c>
      <c r="CQ163">
        <f>'Fig. 7'!CV163</f>
        <v>0</v>
      </c>
      <c r="CR163" t="str">
        <f>'Fig. 7'!CW163</f>
        <v>BaPdO3</v>
      </c>
      <c r="CS163">
        <f>'Fig. 7'!CX163</f>
        <v>-1.34</v>
      </c>
      <c r="CT163">
        <f>'Fig. 7'!CY163</f>
        <v>-1.2948463003991799</v>
      </c>
    </row>
    <row r="164" spans="17:98">
      <c r="Q164">
        <f>'Fig. 7'!U164</f>
        <v>0</v>
      </c>
      <c r="R164">
        <f>'Fig. 7'!V164</f>
        <v>0</v>
      </c>
      <c r="S164" t="str">
        <f>'Fig. 7'!W164</f>
        <v>100 T</v>
      </c>
      <c r="T164">
        <f>'Fig. 7'!X164</f>
        <v>-0.39866699999999999</v>
      </c>
      <c r="U164">
        <f>'Fig. 7'!Y164</f>
        <v>-0.66554830313130997</v>
      </c>
      <c r="V164" t="str">
        <f>'Fig. 7'!Z164</f>
        <v>ACS Energy Lett. 2, 969–975 (2017)</v>
      </c>
      <c r="W164" t="str">
        <f>'Fig. 7'!AA164</f>
        <v>TMs</v>
      </c>
      <c r="X164" t="str">
        <f>'Fig. 7'!AB164</f>
        <v>Ir(211)</v>
      </c>
      <c r="Y164">
        <f>'Fig. 7'!AC164</f>
        <v>-1.7897099999999999</v>
      </c>
      <c r="Z164">
        <f>'Fig. 7'!AD164</f>
        <v>-1.43516</v>
      </c>
      <c r="CF164" t="str">
        <f>'Fig. 7'!CK165</f>
        <v>Angew. Chem. Int. Ed. 47, 4683–4686 (2008)</v>
      </c>
      <c r="CG164" t="str">
        <f>'Fig. 7'!CL165</f>
        <v>ABO3(110)</v>
      </c>
      <c r="CH164" t="str">
        <f>'Fig. 7'!CM165</f>
        <v>LaTiO3</v>
      </c>
      <c r="CI164">
        <f>'Fig. 7'!CN165</f>
        <v>-5.0664699999999998</v>
      </c>
      <c r="CJ164">
        <f>'Fig. 7'!CO165</f>
        <v>-4.9156993190996898</v>
      </c>
      <c r="CK164">
        <f>'Fig. 7'!CP165</f>
        <v>0</v>
      </c>
      <c r="CL164">
        <f>'Fig. 7'!CQ165</f>
        <v>0</v>
      </c>
      <c r="CM164" t="str">
        <f>'Fig. 7'!CR165</f>
        <v>Pt68 111 T (m)</v>
      </c>
      <c r="CN164">
        <f>'Fig. 7'!CS165</f>
        <v>-2.8463229999999999</v>
      </c>
      <c r="CO164">
        <f>'Fig. 7'!CT165</f>
        <v>-3.1165479999999999</v>
      </c>
      <c r="CP164">
        <f>'Fig. 7'!CU164</f>
        <v>0</v>
      </c>
      <c r="CQ164">
        <f>'Fig. 7'!CV164</f>
        <v>0</v>
      </c>
      <c r="CR164" t="str">
        <f>'Fig. 7'!CW164</f>
        <v>BaRhO3</v>
      </c>
      <c r="CS164">
        <f>'Fig. 7'!CX164</f>
        <v>-1.97</v>
      </c>
      <c r="CT164">
        <f>'Fig. 7'!CY164</f>
        <v>-1.7167382041868</v>
      </c>
    </row>
    <row r="165" spans="17:98">
      <c r="Q165">
        <f>'Fig. 7'!U165</f>
        <v>0</v>
      </c>
      <c r="R165">
        <f>'Fig. 7'!V165</f>
        <v>0</v>
      </c>
      <c r="S165" t="str">
        <f>'Fig. 7'!W165</f>
        <v>111 T</v>
      </c>
      <c r="T165">
        <f>'Fig. 7'!X165</f>
        <v>-0.26</v>
      </c>
      <c r="U165">
        <f>'Fig. 7'!Y165</f>
        <v>-0.56547790313130997</v>
      </c>
      <c r="V165">
        <f>'Fig. 7'!Z165</f>
        <v>0</v>
      </c>
      <c r="W165">
        <f>'Fig. 7'!AA165</f>
        <v>0</v>
      </c>
      <c r="X165" t="str">
        <f>'Fig. 7'!AB165</f>
        <v>Pt(211)</v>
      </c>
      <c r="Y165">
        <f>'Fig. 7'!AC165</f>
        <v>-1.54532</v>
      </c>
      <c r="Z165">
        <f>'Fig. 7'!AD165</f>
        <v>-1.24508</v>
      </c>
      <c r="CF165">
        <f>'Fig. 7'!CK166</f>
        <v>0</v>
      </c>
      <c r="CG165">
        <f>'Fig. 7'!CL166</f>
        <v>0</v>
      </c>
      <c r="CH165" t="str">
        <f>'Fig. 7'!CM166</f>
        <v>LaMnO3</v>
      </c>
      <c r="CI165">
        <f>'Fig. 7'!CN166</f>
        <v>-1.4429399999999999</v>
      </c>
      <c r="CJ165">
        <f>'Fig. 7'!CO166</f>
        <v>-1.60785073225969</v>
      </c>
      <c r="CK165">
        <f>'Fig. 7'!CP166</f>
        <v>0</v>
      </c>
      <c r="CL165">
        <f>'Fig. 7'!CQ166</f>
        <v>0</v>
      </c>
      <c r="CM165" t="str">
        <f>'Fig. 7'!CR166</f>
        <v>Pt68 111 (c)</v>
      </c>
      <c r="CN165">
        <f>'Fig. 7'!CS166</f>
        <v>-2.8301940000000001</v>
      </c>
      <c r="CO165">
        <f>'Fig. 7'!CT166</f>
        <v>-2.9835479999999999</v>
      </c>
      <c r="CP165">
        <f>'Fig. 7'!CU165</f>
        <v>0</v>
      </c>
      <c r="CQ165">
        <f>'Fig. 7'!CV165</f>
        <v>0</v>
      </c>
      <c r="CR165" t="str">
        <f>'Fig. 7'!CW165</f>
        <v>BaRuO3</v>
      </c>
      <c r="CS165">
        <f>'Fig. 7'!CX165</f>
        <v>-2.0299999999999998</v>
      </c>
      <c r="CT165">
        <f>'Fig. 7'!CY165</f>
        <v>-2.0619355354491602</v>
      </c>
    </row>
    <row r="166" spans="17:98">
      <c r="Q166">
        <f>'Fig. 7'!U166</f>
        <v>0</v>
      </c>
      <c r="R166" t="str">
        <f>'Fig. 7'!V166</f>
        <v>Au38-</v>
      </c>
      <c r="S166" t="str">
        <f>'Fig. 7'!W166</f>
        <v>111 E</v>
      </c>
      <c r="T166">
        <f>'Fig. 7'!X166</f>
        <v>-0.48</v>
      </c>
      <c r="U166">
        <f>'Fig. 7'!Y166</f>
        <v>-0.74611390313130999</v>
      </c>
      <c r="V166">
        <f>'Fig. 7'!Z166</f>
        <v>0</v>
      </c>
      <c r="W166">
        <f>'Fig. 7'!AA166</f>
        <v>0</v>
      </c>
      <c r="X166" t="str">
        <f>'Fig. 7'!AB166</f>
        <v>Rh(211)</v>
      </c>
      <c r="Y166">
        <f>'Fig. 7'!AC166</f>
        <v>-1.32897</v>
      </c>
      <c r="Z166">
        <f>'Fig. 7'!AD166</f>
        <v>-1.4699899999999999</v>
      </c>
      <c r="CF166">
        <f>'Fig. 7'!CK167</f>
        <v>0</v>
      </c>
      <c r="CG166">
        <f>'Fig. 7'!CL167</f>
        <v>0</v>
      </c>
      <c r="CH166" t="str">
        <f>'Fig. 7'!CM167</f>
        <v>LaFeO3</v>
      </c>
      <c r="CI166">
        <f>'Fig. 7'!CN167</f>
        <v>-1.1135299999999999</v>
      </c>
      <c r="CJ166">
        <f>'Fig. 7'!CO167</f>
        <v>-1.2695539777769</v>
      </c>
      <c r="CK166">
        <f>'Fig. 7'!CP167</f>
        <v>0</v>
      </c>
      <c r="CL166">
        <f>'Fig. 7'!CQ167</f>
        <v>0</v>
      </c>
      <c r="CM166" t="str">
        <f>'Fig. 7'!CR167</f>
        <v>Pt38 111 E</v>
      </c>
      <c r="CN166">
        <f>'Fig. 7'!CS167</f>
        <v>-3.54793548</v>
      </c>
      <c r="CO166">
        <f>'Fig. 7'!CT167</f>
        <v>-3.4490479999999999</v>
      </c>
      <c r="CP166">
        <f>'Fig. 7'!CU166</f>
        <v>0</v>
      </c>
      <c r="CQ166">
        <f>'Fig. 7'!CV166</f>
        <v>0</v>
      </c>
      <c r="CR166" t="str">
        <f>'Fig. 7'!CW166</f>
        <v>CaAgO3</v>
      </c>
      <c r="CS166">
        <f>'Fig. 7'!CX166</f>
        <v>-0.95</v>
      </c>
      <c r="CT166">
        <f>'Fig. 7'!CY166</f>
        <v>-0.92665523725243304</v>
      </c>
    </row>
    <row r="167" spans="17:98">
      <c r="Q167">
        <f>'Fig. 7'!U167</f>
        <v>0</v>
      </c>
      <c r="R167">
        <f>'Fig. 7'!V167</f>
        <v>0</v>
      </c>
      <c r="S167" t="str">
        <f>'Fig. 7'!W167</f>
        <v>111 corner</v>
      </c>
      <c r="T167">
        <f>'Fig. 7'!X167</f>
        <v>-0.88</v>
      </c>
      <c r="U167">
        <f>'Fig. 7'!Y167</f>
        <v>-0.98611390313130998</v>
      </c>
      <c r="V167">
        <f>'Fig. 7'!Z167</f>
        <v>0</v>
      </c>
      <c r="W167">
        <f>'Fig. 7'!AA167</f>
        <v>0</v>
      </c>
      <c r="X167" t="str">
        <f>'Fig. 7'!AB167</f>
        <v>Pd(211)</v>
      </c>
      <c r="Y167">
        <f>'Fig. 7'!AC167</f>
        <v>-0.94035000000000002</v>
      </c>
      <c r="Z167">
        <f>'Fig. 7'!AD167</f>
        <v>-1.2021500000000001</v>
      </c>
      <c r="CF167">
        <f>'Fig. 7'!CK168</f>
        <v>0</v>
      </c>
      <c r="CG167">
        <f>'Fig. 7'!CL168</f>
        <v>0</v>
      </c>
      <c r="CH167" t="str">
        <f>'Fig. 7'!CM168</f>
        <v>LaCoO3</v>
      </c>
      <c r="CI167">
        <f>'Fig. 7'!CN168</f>
        <v>-0.54881999999999997</v>
      </c>
      <c r="CJ167">
        <f>'Fig. 7'!CO168</f>
        <v>-0.54881999999999898</v>
      </c>
      <c r="CK167">
        <f>'Fig. 7'!CP168</f>
        <v>0</v>
      </c>
      <c r="CL167">
        <f>'Fig. 7'!CQ168</f>
        <v>0</v>
      </c>
      <c r="CM167" t="str">
        <f>'Fig. 7'!CR168</f>
        <v>Pt38 111 T</v>
      </c>
      <c r="CN167">
        <f>'Fig. 7'!CS168</f>
        <v>-3.306</v>
      </c>
      <c r="CO167">
        <f>'Fig. 7'!CT168</f>
        <v>-3.1830479999999999</v>
      </c>
      <c r="CP167">
        <f>'Fig. 7'!CU167</f>
        <v>0</v>
      </c>
      <c r="CQ167">
        <f>'Fig. 7'!CV167</f>
        <v>0</v>
      </c>
      <c r="CR167" t="str">
        <f>'Fig. 7'!CW167</f>
        <v>LaPdO3</v>
      </c>
      <c r="CS167">
        <f>'Fig. 7'!CX167</f>
        <v>-1.71</v>
      </c>
      <c r="CT167">
        <f>'Fig. 7'!CY167</f>
        <v>-1.6138512591771801</v>
      </c>
    </row>
    <row r="168" spans="17:98">
      <c r="Q168">
        <f>'Fig. 7'!U168</f>
        <v>0</v>
      </c>
      <c r="R168" t="str">
        <f>'Fig. 7'!V168</f>
        <v>Au44-</v>
      </c>
      <c r="S168" t="str">
        <f>'Fig. 7'!W168</f>
        <v>site6</v>
      </c>
      <c r="T168">
        <f>'Fig. 7'!X168</f>
        <v>-0.61</v>
      </c>
      <c r="U168">
        <f>'Fig. 7'!Y168</f>
        <v>-0.78571390313130995</v>
      </c>
      <c r="V168">
        <f>'Fig. 7'!Z168</f>
        <v>0</v>
      </c>
      <c r="W168">
        <f>'Fig. 7'!AA168</f>
        <v>0</v>
      </c>
      <c r="X168" t="str">
        <f>'Fig. 7'!AB168</f>
        <v>Ni(211)</v>
      </c>
      <c r="Y168">
        <f>'Fig. 7'!AC168</f>
        <v>-1.21679</v>
      </c>
      <c r="Z168">
        <f>'Fig. 7'!AD168</f>
        <v>-1.0155799999999999</v>
      </c>
      <c r="CF168">
        <f>'Fig. 7'!CK169</f>
        <v>0</v>
      </c>
      <c r="CG168">
        <f>'Fig. 7'!CL169</f>
        <v>0</v>
      </c>
      <c r="CH168" t="str">
        <f>'Fig. 7'!CM169</f>
        <v>LaNiO3</v>
      </c>
      <c r="CI168">
        <f>'Fig. 7'!CN169</f>
        <v>-7.6499999999999303E-3</v>
      </c>
      <c r="CJ168">
        <f>'Fig. 7'!CO169</f>
        <v>0.15222788892848299</v>
      </c>
      <c r="CK168">
        <f>'Fig. 7'!CP169</f>
        <v>0</v>
      </c>
      <c r="CL168" t="str">
        <f>'Fig. 7'!CQ169</f>
        <v>Au</v>
      </c>
      <c r="CM168" t="str">
        <f>'Fig. 7'!CR169</f>
        <v xml:space="preserve">1 AD @ 111 </v>
      </c>
      <c r="CN168">
        <f>'Fig. 7'!CS169</f>
        <v>-3.273571</v>
      </c>
      <c r="CO168">
        <f>'Fig. 7'!CT169</f>
        <v>-3.2378718399999999</v>
      </c>
      <c r="CP168">
        <f>'Fig. 7'!CU168</f>
        <v>0</v>
      </c>
      <c r="CQ168">
        <f>'Fig. 7'!CV168</f>
        <v>0</v>
      </c>
      <c r="CR168" t="str">
        <f>'Fig. 7'!CW168</f>
        <v>NaMoO3</v>
      </c>
      <c r="CS168">
        <f>'Fig. 7'!CX168</f>
        <v>-2.5299999999999998</v>
      </c>
      <c r="CT168">
        <f>'Fig. 7'!CY168</f>
        <v>-2.1680630154696301</v>
      </c>
    </row>
    <row r="169" spans="17:98">
      <c r="Q169">
        <f>'Fig. 7'!U169</f>
        <v>0</v>
      </c>
      <c r="R169">
        <f>'Fig. 7'!V169</f>
        <v>0</v>
      </c>
      <c r="S169" t="str">
        <f>'Fig. 7'!W169</f>
        <v>site5</v>
      </c>
      <c r="T169">
        <f>'Fig. 7'!X169</f>
        <v>-0.64</v>
      </c>
      <c r="U169">
        <f>'Fig. 7'!Y169</f>
        <v>-0.86611390313130998</v>
      </c>
      <c r="V169">
        <f>'Fig. 7'!Z169</f>
        <v>0</v>
      </c>
      <c r="W169">
        <f>'Fig. 7'!AA169</f>
        <v>0</v>
      </c>
      <c r="X169" t="str">
        <f>'Fig. 7'!AB169</f>
        <v>Cu(211)</v>
      </c>
      <c r="Y169">
        <f>'Fig. 7'!AC169</f>
        <v>-0.83218000000000003</v>
      </c>
      <c r="Z169">
        <f>'Fig. 7'!AD169</f>
        <v>-0.70994000000000002</v>
      </c>
      <c r="CF169" t="str">
        <f>'Fig. 7'!CK170</f>
        <v>Chem. Sci. 4, 1245–1249 (2013)</v>
      </c>
      <c r="CG169" t="str">
        <f>'Fig. 7'!CL170</f>
        <v>ABO3(110)</v>
      </c>
      <c r="CH169" t="str">
        <f>'Fig. 7'!CM170</f>
        <v>LaTiO3</v>
      </c>
      <c r="CI169">
        <f>'Fig. 7'!CN170</f>
        <v>-4.0646199999999997</v>
      </c>
      <c r="CJ169">
        <f>'Fig. 7'!CO170</f>
        <v>-3.6855209281239598</v>
      </c>
      <c r="CK169">
        <f>'Fig. 7'!CP170</f>
        <v>0</v>
      </c>
      <c r="CL169">
        <f>'Fig. 7'!CQ170</f>
        <v>0</v>
      </c>
      <c r="CM169" t="str">
        <f>'Fig. 7'!CR170</f>
        <v xml:space="preserve">2 AD@ 111 </v>
      </c>
      <c r="CN169">
        <f>'Fig. 7'!CS170</f>
        <v>-3.2628569999999999</v>
      </c>
      <c r="CO169">
        <f>'Fig. 7'!CT170</f>
        <v>-3.1782519300000001</v>
      </c>
      <c r="CP169">
        <f>'Fig. 7'!CU169</f>
        <v>0</v>
      </c>
      <c r="CQ169">
        <f>'Fig. 7'!CV169</f>
        <v>0</v>
      </c>
      <c r="CR169" t="str">
        <f>'Fig. 7'!CW169</f>
        <v>SrAgO3</v>
      </c>
      <c r="CS169">
        <f>'Fig. 7'!CX169</f>
        <v>-0.65</v>
      </c>
      <c r="CT169">
        <f>'Fig. 7'!CY169</f>
        <v>-0.84524477068012505</v>
      </c>
    </row>
    <row r="170" spans="17:98">
      <c r="Q170">
        <f>'Fig. 7'!U170</f>
        <v>0</v>
      </c>
      <c r="R170" t="str">
        <f>'Fig. 7'!V170</f>
        <v>Au46-</v>
      </c>
      <c r="S170" t="str">
        <f>'Fig. 7'!W170</f>
        <v>site4</v>
      </c>
      <c r="T170">
        <f>'Fig. 7'!X170</f>
        <v>-0.72</v>
      </c>
      <c r="U170">
        <f>'Fig. 7'!Y170</f>
        <v>-0.94651390313131001</v>
      </c>
      <c r="V170">
        <f>'Fig. 7'!Z170</f>
        <v>0</v>
      </c>
      <c r="W170">
        <f>'Fig. 7'!AA170</f>
        <v>0</v>
      </c>
      <c r="X170" t="str">
        <f>'Fig. 7'!AB170</f>
        <v>Au(211)</v>
      </c>
      <c r="Y170">
        <f>'Fig. 7'!AC170</f>
        <v>-0.37946000000000002</v>
      </c>
      <c r="Z170">
        <f>'Fig. 7'!AD170</f>
        <v>-0.37946000000000002</v>
      </c>
      <c r="CF170">
        <f>'Fig. 7'!CK171</f>
        <v>0</v>
      </c>
      <c r="CG170">
        <f>'Fig. 7'!CL171</f>
        <v>0</v>
      </c>
      <c r="CH170" t="str">
        <f>'Fig. 7'!CM171</f>
        <v>LaVO3</v>
      </c>
      <c r="CI170">
        <f>'Fig. 7'!CN171</f>
        <v>-2.987692</v>
      </c>
      <c r="CJ170">
        <f>'Fig. 7'!CO171</f>
        <v>-2.5825313764725202</v>
      </c>
      <c r="CK170">
        <f>'Fig. 7'!CP171</f>
        <v>0</v>
      </c>
      <c r="CL170">
        <f>'Fig. 7'!CQ171</f>
        <v>0</v>
      </c>
      <c r="CM170" t="str">
        <f>'Fig. 7'!CR171</f>
        <v xml:space="preserve">1 AD @ 100 </v>
      </c>
      <c r="CN170">
        <f>'Fig. 7'!CS171</f>
        <v>-3.0914290000000002</v>
      </c>
      <c r="CO170">
        <f>'Fig. 7'!CT171</f>
        <v>-3.16907892</v>
      </c>
      <c r="CP170">
        <f>'Fig. 7'!CU170</f>
        <v>0</v>
      </c>
      <c r="CQ170">
        <f>'Fig. 7'!CV170</f>
        <v>0</v>
      </c>
      <c r="CR170" t="str">
        <f>'Fig. 7'!CW170</f>
        <v>SrCdO3</v>
      </c>
      <c r="CS170">
        <f>'Fig. 7'!CX170</f>
        <v>-0.35000000000000098</v>
      </c>
      <c r="CT170">
        <f>'Fig. 7'!CY170</f>
        <v>-0.29725441433467897</v>
      </c>
    </row>
    <row r="171" spans="17:98">
      <c r="Q171">
        <f>'Fig. 7'!U171</f>
        <v>0</v>
      </c>
      <c r="R171" t="str">
        <f>'Fig. 7'!V171</f>
        <v>Au47-</v>
      </c>
      <c r="S171" t="str">
        <f>'Fig. 7'!W171</f>
        <v>site6</v>
      </c>
      <c r="T171">
        <f>'Fig. 7'!X171</f>
        <v>-0.75</v>
      </c>
      <c r="U171">
        <f>'Fig. 7'!Y171</f>
        <v>-0.92611390313131003</v>
      </c>
      <c r="V171">
        <f>'Fig. 7'!Z171</f>
        <v>0</v>
      </c>
      <c r="W171">
        <f>'Fig. 7'!AA171</f>
        <v>0</v>
      </c>
      <c r="X171" t="str">
        <f>'Fig. 7'!AB171</f>
        <v>Ag(211)</v>
      </c>
      <c r="Y171">
        <f>'Fig. 7'!AC171</f>
        <v>-0.21920000000000001</v>
      </c>
      <c r="Z171">
        <f>'Fig. 7'!AD171</f>
        <v>-7.7599999999999905E-2</v>
      </c>
      <c r="CF171">
        <f>'Fig. 7'!CK172</f>
        <v>0</v>
      </c>
      <c r="CG171">
        <f>'Fig. 7'!CL172</f>
        <v>0</v>
      </c>
      <c r="CH171" t="str">
        <f>'Fig. 7'!CM172</f>
        <v>LaCrO3</v>
      </c>
      <c r="CI171">
        <f>'Fig. 7'!CN172</f>
        <v>-1.4492309999999999</v>
      </c>
      <c r="CJ171">
        <f>'Fig. 7'!CO172</f>
        <v>-1.5522333164145501</v>
      </c>
      <c r="CK171">
        <f>'Fig. 7'!CP172</f>
        <v>0</v>
      </c>
      <c r="CL171">
        <f>'Fig. 7'!CQ172</f>
        <v>0</v>
      </c>
      <c r="CM171" t="str">
        <f>'Fig. 7'!CR172</f>
        <v>4AD@100</v>
      </c>
      <c r="CN171">
        <f>'Fig. 7'!CS172</f>
        <v>-2.984286</v>
      </c>
      <c r="CO171">
        <f>'Fig. 7'!CT172</f>
        <v>-2.98104485</v>
      </c>
      <c r="CP171">
        <f>'Fig. 7'!CU171</f>
        <v>0</v>
      </c>
      <c r="CQ171">
        <f>'Fig. 7'!CV171</f>
        <v>0</v>
      </c>
      <c r="CR171" t="str">
        <f>'Fig. 7'!CW171</f>
        <v>SrNbO3</v>
      </c>
      <c r="CS171">
        <f>'Fig. 7'!CX171</f>
        <v>-3.57</v>
      </c>
      <c r="CT171">
        <f>'Fig. 7'!CY171</f>
        <v>-3.1896420826256699</v>
      </c>
    </row>
    <row r="172" spans="17:98">
      <c r="Q172">
        <f>'Fig. 7'!U172</f>
        <v>0</v>
      </c>
      <c r="R172" t="str">
        <f>'Fig. 7'!V172</f>
        <v>Au49-</v>
      </c>
      <c r="S172" t="str">
        <f>'Fig. 7'!W172</f>
        <v>site5</v>
      </c>
      <c r="T172">
        <f>'Fig. 7'!X172</f>
        <v>-0.79</v>
      </c>
      <c r="U172">
        <f>'Fig. 7'!Y172</f>
        <v>-0.93571390313130998</v>
      </c>
      <c r="CF172">
        <f>'Fig. 7'!CK173</f>
        <v>0</v>
      </c>
      <c r="CG172">
        <f>'Fig. 7'!CL173</f>
        <v>0</v>
      </c>
      <c r="CH172" t="str">
        <f>'Fig. 7'!CM173</f>
        <v>LaMnO3</v>
      </c>
      <c r="CI172">
        <f>'Fig. 7'!CN173</f>
        <v>-0.83384999999999998</v>
      </c>
      <c r="CJ172">
        <f>'Fig. 7'!CO173</f>
        <v>-0.401977748438341</v>
      </c>
      <c r="CK172">
        <f>'Fig. 7'!CP173</f>
        <v>0</v>
      </c>
      <c r="CL172">
        <f>'Fig. 7'!CQ173</f>
        <v>0</v>
      </c>
      <c r="CM172" t="str">
        <f>'Fig. 7'!CR173</f>
        <v>211 KSE (CN=6)</v>
      </c>
      <c r="CN172">
        <f>'Fig. 7'!CS173</f>
        <v>-2.9735710000000002</v>
      </c>
      <c r="CO172">
        <f>'Fig. 7'!CT173</f>
        <v>-2.9443554700000001</v>
      </c>
      <c r="CP172">
        <f>'Fig. 7'!CU172</f>
        <v>0</v>
      </c>
      <c r="CQ172">
        <f>'Fig. 7'!CV172</f>
        <v>0</v>
      </c>
      <c r="CR172" t="str">
        <f>'Fig. 7'!CW172</f>
        <v>SrPdO3</v>
      </c>
      <c r="CS172">
        <f>'Fig. 7'!CX172</f>
        <v>-1.67</v>
      </c>
      <c r="CT172">
        <f>'Fig. 7'!CY172</f>
        <v>-1.39411937905604</v>
      </c>
    </row>
    <row r="173" spans="17:98">
      <c r="Q173">
        <f>'Fig. 7'!U173</f>
        <v>0</v>
      </c>
      <c r="R173">
        <f>'Fig. 7'!V173</f>
        <v>0</v>
      </c>
      <c r="S173" t="str">
        <f>'Fig. 7'!W173</f>
        <v>site6</v>
      </c>
      <c r="T173">
        <f>'Fig. 7'!X173</f>
        <v>-0.69</v>
      </c>
      <c r="U173">
        <f>'Fig. 7'!Y173</f>
        <v>-0.87571390313131003</v>
      </c>
      <c r="CF173">
        <f>'Fig. 7'!CK174</f>
        <v>0</v>
      </c>
      <c r="CG173">
        <f>'Fig. 7'!CL174</f>
        <v>0</v>
      </c>
      <c r="CH173" t="str">
        <f>'Fig. 7'!CM174</f>
        <v>LaFeO3</v>
      </c>
      <c r="CI173">
        <f>'Fig. 7'!CN174</f>
        <v>0.62768999999999997</v>
      </c>
      <c r="CJ173">
        <f>'Fig. 7'!CO174</f>
        <v>5.1564457259232199E-3</v>
      </c>
      <c r="CK173">
        <f>'Fig. 7'!CP174</f>
        <v>0</v>
      </c>
      <c r="CL173">
        <f>'Fig. 7'!CQ174</f>
        <v>0</v>
      </c>
      <c r="CM173" t="str">
        <f>'Fig. 7'!CR174</f>
        <v>553SE</v>
      </c>
      <c r="CN173">
        <f>'Fig. 7'!CS174</f>
        <v>-2.8342860000000001</v>
      </c>
      <c r="CO173">
        <f>'Fig. 7'!CT174</f>
        <v>-2.8342860000000001</v>
      </c>
      <c r="CP173">
        <f>'Fig. 7'!CU173</f>
        <v>0</v>
      </c>
      <c r="CQ173">
        <f>'Fig. 7'!CV173</f>
        <v>0</v>
      </c>
      <c r="CR173" t="str">
        <f>'Fig. 7'!CW173</f>
        <v>BaHgO3</v>
      </c>
      <c r="CS173">
        <f>'Fig. 7'!CX173</f>
        <v>-0.2</v>
      </c>
      <c r="CT173">
        <f>'Fig. 7'!CY173</f>
        <v>-0.46842754166417999</v>
      </c>
    </row>
    <row r="174" spans="17:98">
      <c r="Q174">
        <f>'Fig. 7'!U174</f>
        <v>0</v>
      </c>
      <c r="R174" t="str">
        <f>'Fig. 7'!V174</f>
        <v>Au38+</v>
      </c>
      <c r="S174" t="str">
        <f>'Fig. 7'!W174</f>
        <v>111 E</v>
      </c>
      <c r="T174">
        <f>'Fig. 7'!X174</f>
        <v>-0.52</v>
      </c>
      <c r="U174">
        <f>'Fig. 7'!Y174</f>
        <v>-0.74611390313130999</v>
      </c>
      <c r="CF174">
        <f>'Fig. 7'!CK175</f>
        <v>0</v>
      </c>
      <c r="CG174">
        <f>'Fig. 7'!CL175</f>
        <v>0</v>
      </c>
      <c r="CH174" t="str">
        <f>'Fig. 7'!CM175</f>
        <v>LaCoO3</v>
      </c>
      <c r="CI174">
        <f>'Fig. 7'!CN175</f>
        <v>0.43537999999999999</v>
      </c>
      <c r="CJ174">
        <f>'Fig. 7'!CO175</f>
        <v>0.71847309731687803</v>
      </c>
      <c r="CK174">
        <f>'Fig. 7'!CP175</f>
        <v>0</v>
      </c>
      <c r="CL174">
        <f>'Fig. 7'!CQ175</f>
        <v>0</v>
      </c>
      <c r="CM174" t="str">
        <f>'Fig. 7'!CR175</f>
        <v>211 SE</v>
      </c>
      <c r="CN174">
        <f>'Fig. 7'!CS175</f>
        <v>-2.984286</v>
      </c>
      <c r="CO174">
        <f>'Fig. 7'!CT175</f>
        <v>-2.8342860000000001</v>
      </c>
      <c r="CP174">
        <f>'Fig. 7'!CU174</f>
        <v>0</v>
      </c>
      <c r="CQ174">
        <f>'Fig. 7'!CV174</f>
        <v>0</v>
      </c>
      <c r="CR174" t="str">
        <f>'Fig. 7'!CW174</f>
        <v>BaIrO3</v>
      </c>
      <c r="CS174">
        <f>'Fig. 7'!CX174</f>
        <v>-1.6</v>
      </c>
      <c r="CT174">
        <f>'Fig. 7'!CY174</f>
        <v>-1.6641528963796599</v>
      </c>
    </row>
    <row r="175" spans="17:98">
      <c r="Q175">
        <f>'Fig. 7'!U175</f>
        <v>0</v>
      </c>
      <c r="R175">
        <f>'Fig. 7'!V175</f>
        <v>0</v>
      </c>
      <c r="S175" t="str">
        <f>'Fig. 7'!W175</f>
        <v>111 corner</v>
      </c>
      <c r="T175">
        <f>'Fig. 7'!X175</f>
        <v>-0.83</v>
      </c>
      <c r="U175">
        <f>'Fig. 7'!Y175</f>
        <v>-0.98611390313130998</v>
      </c>
      <c r="CF175">
        <f>'Fig. 7'!CK176</f>
        <v>0</v>
      </c>
      <c r="CG175">
        <f>'Fig. 7'!CL176</f>
        <v>0</v>
      </c>
      <c r="CH175" t="str">
        <f>'Fig. 7'!CM176</f>
        <v>LaNiO3</v>
      </c>
      <c r="CI175">
        <f>'Fig. 7'!CN176</f>
        <v>0.89692000000000005</v>
      </c>
      <c r="CJ175">
        <f>'Fig. 7'!CO176</f>
        <v>1.4033674718581199</v>
      </c>
      <c r="CK175">
        <f>'Fig. 7'!CP176</f>
        <v>0</v>
      </c>
      <c r="CL175">
        <f>'Fig. 7'!CQ176</f>
        <v>0</v>
      </c>
      <c r="CM175" t="str">
        <f>'Fig. 7'!CR176</f>
        <v>110 SE</v>
      </c>
      <c r="CN175">
        <f>'Fig. 7'!CS176</f>
        <v>-2.8021430000000001</v>
      </c>
      <c r="CO175">
        <f>'Fig. 7'!CT176</f>
        <v>-2.7907165300000001</v>
      </c>
      <c r="CP175">
        <f>'Fig. 7'!CU175</f>
        <v>0</v>
      </c>
      <c r="CQ175">
        <f>'Fig. 7'!CV175</f>
        <v>0</v>
      </c>
      <c r="CR175" t="str">
        <f>'Fig. 7'!CW175</f>
        <v>BaPtO3</v>
      </c>
      <c r="CS175">
        <f>'Fig. 7'!CX175</f>
        <v>-1.5</v>
      </c>
      <c r="CT175">
        <f>'Fig. 7'!CY175</f>
        <v>-1.34931122631717</v>
      </c>
    </row>
    <row r="176" spans="17:98">
      <c r="Q176">
        <f>'Fig. 7'!U176</f>
        <v>0</v>
      </c>
      <c r="R176" t="str">
        <f>'Fig. 7'!V176</f>
        <v>Au44+</v>
      </c>
      <c r="S176" t="str">
        <f>'Fig. 7'!W176</f>
        <v>site6</v>
      </c>
      <c r="T176">
        <f>'Fig. 7'!X176</f>
        <v>-0.62</v>
      </c>
      <c r="U176">
        <f>'Fig. 7'!Y176</f>
        <v>-0.78571390313130995</v>
      </c>
      <c r="CF176">
        <f>'Fig. 7'!CK177</f>
        <v>0</v>
      </c>
      <c r="CG176">
        <f>'Fig. 7'!CL177</f>
        <v>0</v>
      </c>
      <c r="CH176" t="str">
        <f>'Fig. 7'!CM177</f>
        <v>LaCuO3</v>
      </c>
      <c r="CI176">
        <f>'Fig. 7'!CN177</f>
        <v>2.74308</v>
      </c>
      <c r="CJ176">
        <f>'Fig. 7'!CO177</f>
        <v>2.10372836052907</v>
      </c>
      <c r="CK176">
        <f>'Fig. 7'!CP177</f>
        <v>0</v>
      </c>
      <c r="CL176">
        <f>'Fig. 7'!CQ177</f>
        <v>0</v>
      </c>
      <c r="CM176" t="str">
        <f>'Fig. 7'!CR177</f>
        <v>100 SE</v>
      </c>
      <c r="CN176">
        <f>'Fig. 7'!CS177</f>
        <v>-2.7914289999999999</v>
      </c>
      <c r="CO176">
        <f>'Fig. 7'!CT177</f>
        <v>-2.68064839</v>
      </c>
      <c r="CP176">
        <f>'Fig. 7'!CU176</f>
        <v>0</v>
      </c>
      <c r="CQ176">
        <f>'Fig. 7'!CV176</f>
        <v>0</v>
      </c>
      <c r="CR176" t="str">
        <f>'Fig. 7'!CW176</f>
        <v>CaAuO3</v>
      </c>
      <c r="CS176">
        <f>'Fig. 7'!CX176</f>
        <v>-1.1599999999999999</v>
      </c>
      <c r="CT176">
        <f>'Fig. 7'!CY176</f>
        <v>-1.3525534908464101</v>
      </c>
    </row>
    <row r="177" spans="17:98">
      <c r="Q177">
        <f>'Fig. 7'!U177</f>
        <v>0</v>
      </c>
      <c r="R177">
        <f>'Fig. 7'!V177</f>
        <v>0</v>
      </c>
      <c r="S177" t="str">
        <f>'Fig. 7'!W177</f>
        <v>site5</v>
      </c>
      <c r="T177">
        <f>'Fig. 7'!X177</f>
        <v>-0.66</v>
      </c>
      <c r="U177">
        <f>'Fig. 7'!Y177</f>
        <v>-0.86611390313130998</v>
      </c>
      <c r="CF177">
        <f>'Fig. 7'!CK178</f>
        <v>0</v>
      </c>
      <c r="CG177">
        <f>'Fig. 7'!CL178</f>
        <v>0</v>
      </c>
      <c r="CH177" t="str">
        <f>'Fig. 7'!CM178</f>
        <v>YTiO3</v>
      </c>
      <c r="CI177">
        <f>'Fig. 7'!CN178</f>
        <v>-3.7953800000000002</v>
      </c>
      <c r="CJ177">
        <f>'Fig. 7'!CO178</f>
        <v>-3.9218995993625798</v>
      </c>
      <c r="CK177">
        <f>'Fig. 7'!CP178</f>
        <v>0</v>
      </c>
      <c r="CL177">
        <f>'Fig. 7'!CQ178</f>
        <v>0</v>
      </c>
      <c r="CM177" t="str">
        <f>'Fig. 7'!CR178</f>
        <v>111 T</v>
      </c>
      <c r="CN177">
        <f>'Fig. 7'!CS178</f>
        <v>-2.5449999999999999</v>
      </c>
      <c r="CO177">
        <f>'Fig. 7'!CT178</f>
        <v>-2.5682860000000001</v>
      </c>
      <c r="CP177">
        <f>'Fig. 7'!CU177</f>
        <v>0</v>
      </c>
      <c r="CQ177">
        <f>'Fig. 7'!CV177</f>
        <v>0</v>
      </c>
      <c r="CR177" t="str">
        <f>'Fig. 7'!CW177</f>
        <v>KTaO3</v>
      </c>
      <c r="CS177">
        <f>'Fig. 7'!CX177</f>
        <v>-3.11</v>
      </c>
      <c r="CT177">
        <f>'Fig. 7'!CY177</f>
        <v>-2.91924659747739</v>
      </c>
    </row>
    <row r="178" spans="17:98">
      <c r="Q178">
        <f>'Fig. 7'!U178</f>
        <v>0</v>
      </c>
      <c r="R178" t="str">
        <f>'Fig. 7'!V178</f>
        <v>Au46+</v>
      </c>
      <c r="S178" t="str">
        <f>'Fig. 7'!W178</f>
        <v>site4</v>
      </c>
      <c r="T178">
        <f>'Fig. 7'!X178</f>
        <v>-0.8</v>
      </c>
      <c r="U178">
        <f>'Fig. 7'!Y178</f>
        <v>-0.94651390313131001</v>
      </c>
      <c r="CF178">
        <f>'Fig. 7'!CK179</f>
        <v>0</v>
      </c>
      <c r="CG178">
        <f>'Fig. 7'!CL179</f>
        <v>0</v>
      </c>
      <c r="CH178" t="str">
        <f>'Fig. 7'!CM179</f>
        <v>YVO3</v>
      </c>
      <c r="CI178">
        <f>'Fig. 7'!CN179</f>
        <v>-2.756923</v>
      </c>
      <c r="CJ178">
        <f>'Fig. 7'!CO179</f>
        <v>-2.8351048774707999</v>
      </c>
      <c r="CK178" t="str">
        <f>'Fig. 7'!CP179</f>
        <v>Angew. Chem. Int. Ed. 53, 8316–8319 (2014)</v>
      </c>
      <c r="CL178" t="str">
        <f>'Fig. 7'!CQ179</f>
        <v>Pt38</v>
      </c>
      <c r="CM178" t="str">
        <f>'Fig. 7'!CR179</f>
        <v>111 T</v>
      </c>
      <c r="CN178">
        <f>'Fig. 7'!CS179</f>
        <v>-3.88043</v>
      </c>
      <c r="CO178">
        <f>'Fig. 7'!CT179</f>
        <v>-3.8317028899999999</v>
      </c>
      <c r="CP178">
        <f>'Fig. 7'!CU178</f>
        <v>0</v>
      </c>
      <c r="CQ178">
        <f>'Fig. 7'!CV178</f>
        <v>0</v>
      </c>
      <c r="CR178" t="str">
        <f>'Fig. 7'!CW178</f>
        <v>NaTaO3</v>
      </c>
      <c r="CS178">
        <f>'Fig. 7'!CX178</f>
        <v>-3.23</v>
      </c>
      <c r="CT178">
        <f>'Fig. 7'!CY178</f>
        <v>-3.0810156445376</v>
      </c>
    </row>
    <row r="179" spans="17:98">
      <c r="Q179">
        <f>'Fig. 7'!U179</f>
        <v>0</v>
      </c>
      <c r="R179" t="str">
        <f>'Fig. 7'!V179</f>
        <v>Au47+</v>
      </c>
      <c r="S179" t="str">
        <f>'Fig. 7'!W179</f>
        <v>site6</v>
      </c>
      <c r="T179">
        <f>'Fig. 7'!X179</f>
        <v>-0.59</v>
      </c>
      <c r="U179">
        <f>'Fig. 7'!Y179</f>
        <v>-0.78571390313130995</v>
      </c>
      <c r="CF179">
        <f>'Fig. 7'!CK180</f>
        <v>0</v>
      </c>
      <c r="CG179">
        <f>'Fig. 7'!CL180</f>
        <v>0</v>
      </c>
      <c r="CH179" t="str">
        <f>'Fig. 7'!CM180</f>
        <v>YCrO3</v>
      </c>
      <c r="CI179">
        <f>'Fig. 7'!CN180</f>
        <v>-1.6415379999999999</v>
      </c>
      <c r="CJ179">
        <f>'Fig. 7'!CO180</f>
        <v>-1.8199343421107901</v>
      </c>
      <c r="CK179">
        <f>'Fig. 7'!CP180</f>
        <v>0</v>
      </c>
      <c r="CL179">
        <f>'Fig. 7'!CQ180</f>
        <v>0</v>
      </c>
      <c r="CM179" t="str">
        <f>'Fig. 7'!CR180</f>
        <v>111 E</v>
      </c>
      <c r="CN179">
        <f>'Fig. 7'!CS180</f>
        <v>-3.64106</v>
      </c>
      <c r="CO179">
        <f>'Fig. 7'!CT180</f>
        <v>-3.5617128899999999</v>
      </c>
      <c r="CP179">
        <f>'Fig. 7'!CU179</f>
        <v>0</v>
      </c>
      <c r="CQ179">
        <f>'Fig. 7'!CV179</f>
        <v>0</v>
      </c>
      <c r="CR179" t="str">
        <f>'Fig. 7'!CW179</f>
        <v>ScIrO3</v>
      </c>
      <c r="CS179">
        <f>'Fig. 7'!CX179</f>
        <v>-1.96</v>
      </c>
      <c r="CT179">
        <f>'Fig. 7'!CY179</f>
        <v>-2.2714225054106398</v>
      </c>
    </row>
    <row r="180" spans="17:98">
      <c r="Q180">
        <f>'Fig. 7'!U180</f>
        <v>0</v>
      </c>
      <c r="R180">
        <f>'Fig. 7'!V180</f>
        <v>0</v>
      </c>
      <c r="S180" t="str">
        <f>'Fig. 7'!W180</f>
        <v>site5</v>
      </c>
      <c r="T180">
        <f>'Fig. 7'!X180</f>
        <v>-0.73</v>
      </c>
      <c r="U180">
        <f>'Fig. 7'!Y180</f>
        <v>-0.92611390313131003</v>
      </c>
      <c r="CF180">
        <f>'Fig. 7'!CK181</f>
        <v>0</v>
      </c>
      <c r="CG180">
        <f>'Fig. 7'!CL181</f>
        <v>0</v>
      </c>
      <c r="CH180" t="str">
        <f>'Fig. 7'!CM181</f>
        <v>YMnO3</v>
      </c>
      <c r="CI180">
        <f>'Fig. 7'!CN181</f>
        <v>-0.44923000000000002</v>
      </c>
      <c r="CJ180">
        <f>'Fig. 7'!CO181</f>
        <v>-0.68656759513525101</v>
      </c>
      <c r="CK180">
        <f>'Fig. 7'!CP181</f>
        <v>0</v>
      </c>
      <c r="CL180" t="str">
        <f>'Fig. 7'!CQ181</f>
        <v>Pt79</v>
      </c>
      <c r="CM180" t="str">
        <f>'Fig. 7'!CR181</f>
        <v>111 E</v>
      </c>
      <c r="CN180">
        <f>'Fig. 7'!CS181</f>
        <v>-3.5719099999999999</v>
      </c>
      <c r="CO180">
        <f>'Fig. 7'!CT181</f>
        <v>-3.6982599999999999</v>
      </c>
      <c r="CP180">
        <f>'Fig. 7'!CU180</f>
        <v>0</v>
      </c>
      <c r="CQ180">
        <f>'Fig. 7'!CV180</f>
        <v>0</v>
      </c>
      <c r="CR180" t="str">
        <f>'Fig. 7'!CW180</f>
        <v>SrHgO3</v>
      </c>
      <c r="CS180">
        <f>'Fig. 7'!CX180</f>
        <v>-0.220000000000001</v>
      </c>
      <c r="CT180">
        <f>'Fig. 7'!CY180</f>
        <v>-0.57536712308048799</v>
      </c>
    </row>
    <row r="181" spans="17:98">
      <c r="Q181">
        <f>'Fig. 7'!U181</f>
        <v>0</v>
      </c>
      <c r="R181" t="str">
        <f>'Fig. 7'!V181</f>
        <v>Au49+</v>
      </c>
      <c r="S181" t="str">
        <f>'Fig. 7'!W181</f>
        <v>site5</v>
      </c>
      <c r="T181">
        <f>'Fig. 7'!X181</f>
        <v>-0.78</v>
      </c>
      <c r="U181">
        <f>'Fig. 7'!Y181</f>
        <v>-0.93571390313130998</v>
      </c>
      <c r="CF181">
        <f>'Fig. 7'!CK182</f>
        <v>0</v>
      </c>
      <c r="CG181">
        <f>'Fig. 7'!CL182</f>
        <v>0</v>
      </c>
      <c r="CH181" t="str">
        <f>'Fig. 7'!CM182</f>
        <v>YFeO3</v>
      </c>
      <c r="CI181">
        <f>'Fig. 7'!CN182</f>
        <v>0.32</v>
      </c>
      <c r="CJ181">
        <f>'Fig. 7'!CO182</f>
        <v>-0.28541121731011299</v>
      </c>
      <c r="CK181">
        <f>'Fig. 7'!CP182</f>
        <v>0</v>
      </c>
      <c r="CL181">
        <f>'Fig. 7'!CQ182</f>
        <v>0</v>
      </c>
      <c r="CM181" t="str">
        <f>'Fig. 7'!CR182</f>
        <v>111 T</v>
      </c>
      <c r="CN181">
        <f>'Fig. 7'!CS182</f>
        <v>-3.47085</v>
      </c>
      <c r="CO181">
        <f>'Fig. 7'!CT182</f>
        <v>-3.4779228899999999</v>
      </c>
      <c r="CP181">
        <f>'Fig. 7'!CU181</f>
        <v>0</v>
      </c>
      <c r="CQ181">
        <f>'Fig. 7'!CV181</f>
        <v>0</v>
      </c>
      <c r="CR181" t="str">
        <f>'Fig. 7'!CW181</f>
        <v>SrIrO3</v>
      </c>
      <c r="CS181">
        <f>'Fig. 7'!CX181</f>
        <v>-1.76</v>
      </c>
      <c r="CT181">
        <f>'Fig. 7'!CY181</f>
        <v>-1.76</v>
      </c>
    </row>
    <row r="182" spans="17:98">
      <c r="Q182">
        <f>'Fig. 7'!U182</f>
        <v>0</v>
      </c>
      <c r="R182">
        <f>'Fig. 7'!V182</f>
        <v>0</v>
      </c>
      <c r="S182" t="str">
        <f>'Fig. 7'!W182</f>
        <v>site6</v>
      </c>
      <c r="T182">
        <f>'Fig. 7'!X182</f>
        <v>-0.68</v>
      </c>
      <c r="U182">
        <f>'Fig. 7'!Y182</f>
        <v>-0.87571390313131003</v>
      </c>
      <c r="CF182">
        <f>'Fig. 7'!CK183</f>
        <v>0</v>
      </c>
      <c r="CG182">
        <f>'Fig. 7'!CL183</f>
        <v>0</v>
      </c>
      <c r="CH182" t="str">
        <f>'Fig. 7'!CM183</f>
        <v>YNiO3</v>
      </c>
      <c r="CI182">
        <f>'Fig. 7'!CN183</f>
        <v>1.16615</v>
      </c>
      <c r="CJ182">
        <f>'Fig. 7'!CO183</f>
        <v>1.09227034006831</v>
      </c>
      <c r="CK182">
        <f>'Fig. 7'!CP183</f>
        <v>0</v>
      </c>
      <c r="CL182" t="str">
        <f>'Fig. 7'!CQ183</f>
        <v>Pt201</v>
      </c>
      <c r="CM182" t="str">
        <f>'Fig. 7'!CR183</f>
        <v>1AD @ 111 (near 111 E)</v>
      </c>
      <c r="CN182">
        <f>'Fig. 7'!CS183</f>
        <v>-4.2155300000000002</v>
      </c>
      <c r="CO182">
        <f>'Fig. 7'!CT183</f>
        <v>-4.0852899999999996</v>
      </c>
    </row>
    <row r="183" spans="17:98">
      <c r="Q183">
        <f>'Fig. 7'!U183</f>
        <v>0</v>
      </c>
      <c r="R183" t="str">
        <f>'Fig. 7'!V183</f>
        <v>Au38</v>
      </c>
      <c r="S183" t="str">
        <f>'Fig. 7'!W183</f>
        <v>111 E</v>
      </c>
      <c r="T183">
        <f>'Fig. 7'!X183</f>
        <v>-0.49</v>
      </c>
      <c r="U183">
        <f>'Fig. 7'!Y183</f>
        <v>-0.74611390313130999</v>
      </c>
      <c r="CF183">
        <f>'Fig. 7'!CK184</f>
        <v>0</v>
      </c>
      <c r="CG183">
        <f>'Fig. 7'!CL184</f>
        <v>0</v>
      </c>
      <c r="CH183" t="str">
        <f>'Fig. 7'!CM184</f>
        <v>SrVO3</v>
      </c>
      <c r="CI183">
        <f>'Fig. 7'!CN184</f>
        <v>-2.2184615000000001</v>
      </c>
      <c r="CJ183">
        <f>'Fig. 7'!CO184</f>
        <v>-2.2184615000000001</v>
      </c>
      <c r="CK183">
        <f>'Fig. 7'!CP184</f>
        <v>0</v>
      </c>
      <c r="CL183">
        <f>'Fig. 7'!CQ184</f>
        <v>0</v>
      </c>
      <c r="CM183" t="str">
        <f>'Fig. 7'!CR184</f>
        <v>2AD @ 111T (near 111 E)</v>
      </c>
      <c r="CN183">
        <f>'Fig. 7'!CS184</f>
        <v>-4.1463799999999997</v>
      </c>
      <c r="CO183">
        <f>'Fig. 7'!CT184</f>
        <v>-4.0294299999999996</v>
      </c>
    </row>
    <row r="184" spans="17:98">
      <c r="Q184">
        <f>'Fig. 7'!U184</f>
        <v>0</v>
      </c>
      <c r="R184">
        <f>'Fig. 7'!V184</f>
        <v>0</v>
      </c>
      <c r="S184" t="str">
        <f>'Fig. 7'!W184</f>
        <v>111 corner</v>
      </c>
      <c r="T184">
        <f>'Fig. 7'!X184</f>
        <v>-0.86</v>
      </c>
      <c r="U184">
        <f>'Fig. 7'!Y184</f>
        <v>-0.98611390313130998</v>
      </c>
      <c r="CF184">
        <f>'Fig. 7'!CK185</f>
        <v>0</v>
      </c>
      <c r="CG184">
        <f>'Fig. 7'!CL185</f>
        <v>0</v>
      </c>
      <c r="CH184" t="str">
        <f>'Fig. 7'!CM185</f>
        <v>SrCrO3</v>
      </c>
      <c r="CI184">
        <f>'Fig. 7'!CN185</f>
        <v>-1.295385</v>
      </c>
      <c r="CJ184">
        <f>'Fig. 7'!CO185</f>
        <v>-1.1663580010246699</v>
      </c>
      <c r="CK184">
        <f>'Fig. 7'!CP185</f>
        <v>0</v>
      </c>
      <c r="CL184">
        <f>'Fig. 7'!CQ185</f>
        <v>0</v>
      </c>
      <c r="CM184" t="str">
        <f>'Fig. 7'!CR185</f>
        <v>2AD @ 100</v>
      </c>
      <c r="CN184">
        <f>'Fig. 7'!CS185</f>
        <v>-3.9761700000000002</v>
      </c>
      <c r="CO184">
        <f>'Fig. 7'!CT185</f>
        <v>-3.9296799999999998</v>
      </c>
    </row>
    <row r="185" spans="17:98">
      <c r="Q185">
        <f>'Fig. 7'!U185</f>
        <v>0</v>
      </c>
      <c r="R185" t="str">
        <f>'Fig. 7'!V185</f>
        <v>Au44</v>
      </c>
      <c r="S185" t="str">
        <f>'Fig. 7'!W185</f>
        <v>site6</v>
      </c>
      <c r="T185">
        <f>'Fig. 7'!X185</f>
        <v>-0.6</v>
      </c>
      <c r="U185">
        <f>'Fig. 7'!Y185</f>
        <v>-0.78571390313130995</v>
      </c>
      <c r="CF185">
        <f>'Fig. 7'!CK186</f>
        <v>0</v>
      </c>
      <c r="CG185">
        <f>'Fig. 7'!CL186</f>
        <v>0</v>
      </c>
      <c r="CH185" t="str">
        <f>'Fig. 7'!CM186</f>
        <v>SrMnO3</v>
      </c>
      <c r="CI185">
        <f>'Fig. 7'!CN186</f>
        <v>8.9229999999999698E-2</v>
      </c>
      <c r="CJ185">
        <f>'Fig. 7'!CO186</f>
        <v>8.2418111069912908E-3</v>
      </c>
      <c r="CK185">
        <f>'Fig. 7'!CP186</f>
        <v>0</v>
      </c>
      <c r="CL185">
        <f>'Fig. 7'!CQ186</f>
        <v>0</v>
      </c>
      <c r="CM185" t="str">
        <f>'Fig. 7'!CR186</f>
        <v>corner</v>
      </c>
      <c r="CN185">
        <f>'Fig. 7'!CS186</f>
        <v>-3.7793600000000001</v>
      </c>
      <c r="CO185">
        <f>'Fig. 7'!CT186</f>
        <v>-3.7966799999999998</v>
      </c>
    </row>
    <row r="186" spans="17:98">
      <c r="Q186">
        <f>'Fig. 7'!U186</f>
        <v>0</v>
      </c>
      <c r="R186">
        <f>'Fig. 7'!V186</f>
        <v>0</v>
      </c>
      <c r="S186" t="str">
        <f>'Fig. 7'!W186</f>
        <v>site5</v>
      </c>
      <c r="T186">
        <f>'Fig. 7'!X186</f>
        <v>-0.65</v>
      </c>
      <c r="U186">
        <f>'Fig. 7'!Y186</f>
        <v>-0.86611390313130998</v>
      </c>
      <c r="CF186">
        <f>'Fig. 7'!CK187</f>
        <v>0</v>
      </c>
      <c r="CG186">
        <f>'Fig. 7'!CL187</f>
        <v>0</v>
      </c>
      <c r="CH186" t="str">
        <f>'Fig. 7'!CM187</f>
        <v>SrFeO3</v>
      </c>
      <c r="CI186">
        <f>'Fig. 7'!CN187</f>
        <v>0.82</v>
      </c>
      <c r="CJ186">
        <f>'Fig. 7'!CO187</f>
        <v>0.42399267664652002</v>
      </c>
      <c r="CK186">
        <f>'Fig. 7'!CP187</f>
        <v>0</v>
      </c>
      <c r="CL186">
        <f>'Fig. 7'!CQ187</f>
        <v>0</v>
      </c>
      <c r="CM186" t="str">
        <f>'Fig. 7'!CR187</f>
        <v xml:space="preserve">111 E </v>
      </c>
      <c r="CN186">
        <f>'Fig. 7'!CS187</f>
        <v>-3.6623399999999999</v>
      </c>
      <c r="CO186">
        <f>'Fig. 7'!CT187</f>
        <v>-3.69693</v>
      </c>
    </row>
    <row r="187" spans="17:98">
      <c r="Q187">
        <f>'Fig. 7'!U187</f>
        <v>0</v>
      </c>
      <c r="R187" t="str">
        <f>'Fig. 7'!V187</f>
        <v>Au46</v>
      </c>
      <c r="S187" t="str">
        <f>'Fig. 7'!W187</f>
        <v>site4</v>
      </c>
      <c r="T187">
        <f>'Fig. 7'!X187</f>
        <v>-0.77</v>
      </c>
      <c r="U187">
        <f>'Fig. 7'!Y187</f>
        <v>-0.94651390313131001</v>
      </c>
      <c r="CF187">
        <f>'Fig. 7'!CK188</f>
        <v>0</v>
      </c>
      <c r="CG187">
        <f>'Fig. 7'!CL188</f>
        <v>0</v>
      </c>
      <c r="CH187" t="str">
        <f>'Fig. 7'!CM188</f>
        <v>SrCoO3</v>
      </c>
      <c r="CI187">
        <f>'Fig. 7'!CN188</f>
        <v>0.82</v>
      </c>
      <c r="CJ187">
        <f>'Fig. 7'!CO188</f>
        <v>1.1524061077793299</v>
      </c>
      <c r="CK187">
        <f>'Fig. 7'!CP188</f>
        <v>0</v>
      </c>
      <c r="CL187">
        <f>'Fig. 7'!CQ188</f>
        <v>0</v>
      </c>
      <c r="CM187" t="str">
        <f>'Fig. 7'!CR188</f>
        <v xml:space="preserve">100 E </v>
      </c>
      <c r="CN187">
        <f>'Fig. 7'!CS188</f>
        <v>-3.6091500000000001</v>
      </c>
      <c r="CO187">
        <f>'Fig. 7'!CT188</f>
        <v>-3.6743199999999998</v>
      </c>
    </row>
    <row r="188" spans="17:98">
      <c r="Q188">
        <f>'Fig. 7'!U188</f>
        <v>0</v>
      </c>
      <c r="R188" t="str">
        <f>'Fig. 7'!V188</f>
        <v>Au47</v>
      </c>
      <c r="S188" t="str">
        <f>'Fig. 7'!W188</f>
        <v>site6</v>
      </c>
      <c r="T188">
        <f>'Fig. 7'!X188</f>
        <v>-0.76</v>
      </c>
      <c r="U188">
        <f>'Fig. 7'!Y188</f>
        <v>-0.92611390313131003</v>
      </c>
      <c r="CF188">
        <f>'Fig. 7'!CK189</f>
        <v>0</v>
      </c>
      <c r="CG188">
        <f>'Fig. 7'!CL189</f>
        <v>0</v>
      </c>
      <c r="CH188" t="str">
        <f>'Fig. 7'!CM189</f>
        <v>SrNiO3</v>
      </c>
      <c r="CI188">
        <f>'Fig. 7'!CN189</f>
        <v>1.6276900000000001</v>
      </c>
      <c r="CJ188">
        <f>'Fig. 7'!CO189</f>
        <v>1.85179572697624</v>
      </c>
      <c r="CK188">
        <f>'Fig. 7'!CP189</f>
        <v>0</v>
      </c>
      <c r="CL188">
        <f>'Fig. 7'!CQ189</f>
        <v>0</v>
      </c>
      <c r="CM188" t="str">
        <f>'Fig. 7'!CR189</f>
        <v>100 T (c)</v>
      </c>
      <c r="CN188">
        <f>'Fig. 7'!CS189</f>
        <v>-3.2793600000000001</v>
      </c>
      <c r="CO188">
        <f>'Fig. 7'!CT189</f>
        <v>-3.5200399999999998</v>
      </c>
    </row>
    <row r="189" spans="17:98">
      <c r="Q189">
        <f>'Fig. 7'!U189</f>
        <v>0</v>
      </c>
      <c r="R189" t="str">
        <f>'Fig. 7'!V189</f>
        <v>Au49</v>
      </c>
      <c r="S189" t="str">
        <f>'Fig. 7'!W189</f>
        <v>site5</v>
      </c>
      <c r="T189">
        <f>'Fig. 7'!X189</f>
        <v>-0.77</v>
      </c>
      <c r="U189">
        <f>'Fig. 7'!Y189</f>
        <v>-0.93571390313130998</v>
      </c>
      <c r="CF189">
        <f>'Fig. 7'!CK190</f>
        <v>0</v>
      </c>
      <c r="CG189">
        <f>'Fig. 7'!CL190</f>
        <v>0</v>
      </c>
      <c r="CH189" t="str">
        <f>'Fig. 7'!CM190</f>
        <v>SrCuO3</v>
      </c>
      <c r="CI189">
        <f>'Fig. 7'!CN190</f>
        <v>2.6276899999999999</v>
      </c>
      <c r="CJ189">
        <f>'Fig. 7'!CO190</f>
        <v>2.56697919677223</v>
      </c>
      <c r="CK189">
        <f>'Fig. 7'!CP190</f>
        <v>0</v>
      </c>
      <c r="CL189">
        <f>'Fig. 7'!CQ190</f>
        <v>0</v>
      </c>
      <c r="CM189" t="str">
        <f>'Fig. 7'!CR190</f>
        <v>111T (m)</v>
      </c>
      <c r="CN189">
        <f>'Fig. 7'!CS190</f>
        <v>-3.2846799999999998</v>
      </c>
      <c r="CO189">
        <f>'Fig. 7'!CT190</f>
        <v>-3.44157</v>
      </c>
    </row>
    <row r="190" spans="17:98">
      <c r="Q190">
        <f>'Fig. 7'!U190</f>
        <v>0</v>
      </c>
      <c r="R190">
        <f>'Fig. 7'!V190</f>
        <v>0</v>
      </c>
      <c r="S190" t="str">
        <f>'Fig. 7'!W190</f>
        <v>site6</v>
      </c>
      <c r="T190">
        <f>'Fig. 7'!X190</f>
        <v>-0.66</v>
      </c>
      <c r="U190">
        <f>'Fig. 7'!Y190</f>
        <v>-0.87571390313131003</v>
      </c>
      <c r="CF190">
        <f>'Fig. 7'!CK191</f>
        <v>0</v>
      </c>
      <c r="CG190">
        <f>'Fig. 7'!CL191</f>
        <v>0</v>
      </c>
      <c r="CH190" t="str">
        <f>'Fig. 7'!CM191</f>
        <v>CaFeO3</v>
      </c>
      <c r="CI190">
        <f>'Fig. 7'!CN191</f>
        <v>0.82</v>
      </c>
      <c r="CJ190">
        <f>'Fig. 7'!CO191</f>
        <v>0.27645252398826198</v>
      </c>
      <c r="CK190">
        <f>'Fig. 7'!CP191</f>
        <v>0</v>
      </c>
      <c r="CL190">
        <f>'Fig. 7'!CQ191</f>
        <v>0</v>
      </c>
      <c r="CM190" t="str">
        <f>'Fig. 7'!CR191</f>
        <v>111 T (c)</v>
      </c>
      <c r="CN190">
        <f>'Fig. 7'!CS191</f>
        <v>-3.1676600000000001</v>
      </c>
      <c r="CO190">
        <f>'Fig. 7'!CT191</f>
        <v>-3.36443</v>
      </c>
    </row>
    <row r="191" spans="17:98">
      <c r="Q191" t="str">
        <f>'Fig. 7'!U191</f>
        <v>J. Phys. Chem. C 2018, 122, 9245−9254</v>
      </c>
      <c r="R191" t="str">
        <f>'Fig. 7'!V191</f>
        <v>Au</v>
      </c>
      <c r="S191" t="str">
        <f>'Fig. 7'!W191</f>
        <v>Cube</v>
      </c>
      <c r="T191">
        <f>'Fig. 7'!X191</f>
        <v>-0.79</v>
      </c>
      <c r="U191">
        <f>'Fig. 7'!Y191</f>
        <v>-1.0531139031313099</v>
      </c>
      <c r="CF191">
        <f>'Fig. 7'!CK192</f>
        <v>0</v>
      </c>
      <c r="CG191">
        <f>'Fig. 7'!CL192</f>
        <v>0</v>
      </c>
      <c r="CH191" t="str">
        <f>'Fig. 7'!CM192</f>
        <v>CaCuO3</v>
      </c>
      <c r="CI191">
        <f>'Fig. 7'!CN192</f>
        <v>2.6276899999999999</v>
      </c>
      <c r="CJ191">
        <f>'Fig. 7'!CO192</f>
        <v>2.40379345959715</v>
      </c>
      <c r="CK191">
        <f>'Fig. 7'!CP192</f>
        <v>0</v>
      </c>
      <c r="CL191" t="str">
        <f>'Fig. 7'!CQ192</f>
        <v>Ptext</v>
      </c>
      <c r="CM191" t="str">
        <f>'Fig. 7'!CR192</f>
        <v>2 AD @ 211</v>
      </c>
      <c r="CN191">
        <f>'Fig. 7'!CS192</f>
        <v>-4.2048899999999998</v>
      </c>
      <c r="CO191">
        <f>'Fig. 7'!CT192</f>
        <v>-4.1398200000000003</v>
      </c>
    </row>
    <row r="192" spans="17:98">
      <c r="Q192">
        <f>'Fig. 7'!U192</f>
        <v>0</v>
      </c>
      <c r="R192">
        <f>'Fig. 7'!V192</f>
        <v>0</v>
      </c>
      <c r="S192">
        <f>'Fig. 7'!W192</f>
        <v>0</v>
      </c>
      <c r="T192">
        <f>'Fig. 7'!X192</f>
        <v>-0.55000000000000004</v>
      </c>
      <c r="U192">
        <f>'Fig. 7'!Y192</f>
        <v>-0.683513903131312</v>
      </c>
      <c r="CF192">
        <f>'Fig. 7'!CK193</f>
        <v>0</v>
      </c>
      <c r="CG192">
        <f>'Fig. 7'!CL193</f>
        <v>0</v>
      </c>
      <c r="CH192" t="str">
        <f>'Fig. 7'!CM193</f>
        <v>BaNiO3</v>
      </c>
      <c r="CI192">
        <f>'Fig. 7'!CN193</f>
        <v>1.55077</v>
      </c>
      <c r="CJ192">
        <f>'Fig. 7'!CO193</f>
        <v>2.0543919702603999</v>
      </c>
      <c r="CK192">
        <f>'Fig. 7'!CP193</f>
        <v>0</v>
      </c>
      <c r="CL192">
        <f>'Fig. 7'!CQ193</f>
        <v>0</v>
      </c>
      <c r="CM192" t="str">
        <f>'Fig. 7'!CR193</f>
        <v>2 AD @ 111</v>
      </c>
      <c r="CN192">
        <f>'Fig. 7'!CS193</f>
        <v>-4.21021</v>
      </c>
      <c r="CO192">
        <f>'Fig. 7'!CT193</f>
        <v>-3.97357</v>
      </c>
    </row>
    <row r="193" spans="17:93">
      <c r="Q193">
        <f>'Fig. 7'!U193</f>
        <v>0</v>
      </c>
      <c r="R193">
        <f>'Fig. 7'!V193</f>
        <v>0</v>
      </c>
      <c r="S193">
        <f>'Fig. 7'!W193</f>
        <v>0</v>
      </c>
      <c r="T193">
        <f>'Fig. 7'!X193</f>
        <v>-1.07</v>
      </c>
      <c r="U193">
        <f>'Fig. 7'!Y193</f>
        <v>-0.91271390313131195</v>
      </c>
      <c r="CF193" t="str">
        <f>'Fig. 7'!CK194</f>
        <v>Phys. Chem. Chem. Phys. 20, 3813–3818 (2018)</v>
      </c>
      <c r="CG193" t="str">
        <f>'Fig. 7'!CL194</f>
        <v>ABO3(110)</v>
      </c>
      <c r="CH193" t="str">
        <f>'Fig. 7'!CM194</f>
        <v>BaCuO3</v>
      </c>
      <c r="CI193">
        <f>'Fig. 7'!CN194</f>
        <v>2.0099999999999998</v>
      </c>
      <c r="CJ193">
        <f>'Fig. 7'!CO194</f>
        <v>2.0847336618115202</v>
      </c>
      <c r="CK193">
        <f>'Fig. 7'!CP194</f>
        <v>0</v>
      </c>
      <c r="CL193">
        <f>'Fig. 7'!CQ194</f>
        <v>0</v>
      </c>
      <c r="CM193" t="str">
        <f>'Fig. 7'!CR194</f>
        <v>2 AD @ 100</v>
      </c>
      <c r="CN193">
        <f>'Fig. 7'!CS194</f>
        <v>-3.7846799999999998</v>
      </c>
      <c r="CO193">
        <f>'Fig. 7'!CT194</f>
        <v>-3.8857900000000001</v>
      </c>
    </row>
    <row r="194" spans="17:93">
      <c r="Q194">
        <f>'Fig. 7'!U194</f>
        <v>0</v>
      </c>
      <c r="R194">
        <f>'Fig. 7'!V194</f>
        <v>0</v>
      </c>
      <c r="S194">
        <f>'Fig. 7'!W194</f>
        <v>0</v>
      </c>
      <c r="T194">
        <f>'Fig. 7'!X194</f>
        <v>-0.88</v>
      </c>
      <c r="U194">
        <f>'Fig. 7'!Y194</f>
        <v>-1.0531139031313099</v>
      </c>
      <c r="CF194">
        <f>'Fig. 7'!CK195</f>
        <v>0</v>
      </c>
      <c r="CG194">
        <f>'Fig. 7'!CL195</f>
        <v>0</v>
      </c>
      <c r="CH194" t="str">
        <f>'Fig. 7'!CM195</f>
        <v>CaCuO3</v>
      </c>
      <c r="CI194">
        <f>'Fig. 7'!CN195</f>
        <v>1.92</v>
      </c>
      <c r="CJ194">
        <f>'Fig. 7'!CO195</f>
        <v>1.7122549595971499</v>
      </c>
      <c r="CK194">
        <f>'Fig. 7'!CP195</f>
        <v>0</v>
      </c>
      <c r="CL194">
        <f>'Fig. 7'!CQ195</f>
        <v>0</v>
      </c>
      <c r="CM194" t="str">
        <f>'Fig. 7'!CR195</f>
        <v>211 KSE (CN=6)</v>
      </c>
      <c r="CN194">
        <f>'Fig. 7'!CS195</f>
        <v>-3.7687200000000001</v>
      </c>
      <c r="CO194">
        <f>'Fig. 7'!CT195</f>
        <v>-3.7408199999999998</v>
      </c>
    </row>
    <row r="195" spans="17:93">
      <c r="Q195">
        <f>'Fig. 7'!U195</f>
        <v>0</v>
      </c>
      <c r="R195">
        <f>'Fig. 7'!V195</f>
        <v>0</v>
      </c>
      <c r="S195">
        <f>'Fig. 7'!W195</f>
        <v>0</v>
      </c>
      <c r="T195">
        <f>'Fig. 7'!X195</f>
        <v>-0.4</v>
      </c>
      <c r="U195">
        <f>'Fig. 7'!Y195</f>
        <v>-0.683513903131312</v>
      </c>
      <c r="CF195">
        <f>'Fig. 7'!CK196</f>
        <v>0</v>
      </c>
      <c r="CG195">
        <f>'Fig. 7'!CL196</f>
        <v>0</v>
      </c>
      <c r="CH195" t="str">
        <f>'Fig. 7'!CM196</f>
        <v>LaCoO3</v>
      </c>
      <c r="CI195">
        <f>'Fig. 7'!CN196</f>
        <v>-0.16</v>
      </c>
      <c r="CJ195">
        <f>'Fig. 7'!CO196</f>
        <v>2.6934597316877501E-2</v>
      </c>
      <c r="CK195">
        <f>'Fig. 7'!CP196</f>
        <v>0</v>
      </c>
      <c r="CL195">
        <f>'Fig. 7'!CQ196</f>
        <v>0</v>
      </c>
      <c r="CM195" t="str">
        <f>'Fig. 7'!CR196</f>
        <v>211 SE</v>
      </c>
      <c r="CN195">
        <f>'Fig. 7'!CS196</f>
        <v>-3.5825499999999999</v>
      </c>
      <c r="CO195">
        <f>'Fig. 7'!CT196</f>
        <v>-3.63043</v>
      </c>
    </row>
    <row r="196" spans="17:93">
      <c r="Q196">
        <f>'Fig. 7'!U196</f>
        <v>0</v>
      </c>
      <c r="R196">
        <f>'Fig. 7'!V196</f>
        <v>0</v>
      </c>
      <c r="S196">
        <f>'Fig. 7'!W196</f>
        <v>0</v>
      </c>
      <c r="T196">
        <f>'Fig. 7'!X196</f>
        <v>-0.97</v>
      </c>
      <c r="U196">
        <f>'Fig. 7'!Y196</f>
        <v>-0.85271390313131201</v>
      </c>
      <c r="CF196">
        <f>'Fig. 7'!CK197</f>
        <v>0</v>
      </c>
      <c r="CG196">
        <f>'Fig. 7'!CL197</f>
        <v>0</v>
      </c>
      <c r="CH196" t="str">
        <f>'Fig. 7'!CM197</f>
        <v>LaCuO3</v>
      </c>
      <c r="CI196">
        <f>'Fig. 7'!CN197</f>
        <v>2</v>
      </c>
      <c r="CJ196">
        <f>'Fig. 7'!CO197</f>
        <v>1.4121898605290699</v>
      </c>
      <c r="CK196">
        <f>'Fig. 7'!CP197</f>
        <v>0</v>
      </c>
      <c r="CL196">
        <f>'Fig. 7'!CQ197</f>
        <v>0</v>
      </c>
      <c r="CM196" t="str">
        <f>'Fig. 7'!CR197</f>
        <v>553 SE</v>
      </c>
      <c r="CN196">
        <f>'Fig. 7'!CS197</f>
        <v>-3.63043</v>
      </c>
      <c r="CO196">
        <f>'Fig. 7'!CT197</f>
        <v>-3.63043</v>
      </c>
    </row>
    <row r="197" spans="17:93">
      <c r="Q197">
        <f>'Fig. 7'!U197</f>
        <v>0</v>
      </c>
      <c r="R197">
        <f>'Fig. 7'!V197</f>
        <v>0</v>
      </c>
      <c r="S197">
        <f>'Fig. 7'!W197</f>
        <v>0</v>
      </c>
      <c r="T197">
        <f>'Fig. 7'!X197</f>
        <v>-0.33</v>
      </c>
      <c r="U197">
        <f>'Fig. 7'!Y197</f>
        <v>-0.49271390313131203</v>
      </c>
      <c r="CF197">
        <f>'Fig. 7'!CK198</f>
        <v>0</v>
      </c>
      <c r="CG197">
        <f>'Fig. 7'!CL198</f>
        <v>0</v>
      </c>
      <c r="CH197" t="str">
        <f>'Fig. 7'!CM198</f>
        <v>LaGaO3</v>
      </c>
      <c r="CI197">
        <f>'Fig. 7'!CN198</f>
        <v>2.3199999999999998</v>
      </c>
      <c r="CJ197">
        <f>'Fig. 7'!CO198</f>
        <v>2.8266004533758302</v>
      </c>
      <c r="CK197">
        <f>'Fig. 7'!CP198</f>
        <v>0</v>
      </c>
      <c r="CL197">
        <f>'Fig. 7'!CQ198</f>
        <v>0</v>
      </c>
      <c r="CM197" t="str">
        <f>'Fig. 7'!CR198</f>
        <v>100 T</v>
      </c>
      <c r="CN197">
        <f>'Fig. 7'!CS198</f>
        <v>-3.3378700000000001</v>
      </c>
      <c r="CO197">
        <f>'Fig. 7'!CT198</f>
        <v>-3.4748199999999998</v>
      </c>
    </row>
    <row r="198" spans="17:93">
      <c r="Q198">
        <f>'Fig. 7'!U198</f>
        <v>0</v>
      </c>
      <c r="R198">
        <f>'Fig. 7'!V198</f>
        <v>0</v>
      </c>
      <c r="S198">
        <f>'Fig. 7'!W198</f>
        <v>0</v>
      </c>
      <c r="T198">
        <f>'Fig. 7'!X198</f>
        <v>-0.8</v>
      </c>
      <c r="U198">
        <f>'Fig. 7'!Y198</f>
        <v>-1.0531139031313099</v>
      </c>
      <c r="CF198">
        <f>'Fig. 7'!CK199</f>
        <v>0</v>
      </c>
      <c r="CG198">
        <f>'Fig. 7'!CL199</f>
        <v>0</v>
      </c>
      <c r="CH198" t="str">
        <f>'Fig. 7'!CM199</f>
        <v>LaNiO3</v>
      </c>
      <c r="CI198">
        <f>'Fig. 7'!CN199</f>
        <v>0.91</v>
      </c>
      <c r="CJ198">
        <f>'Fig. 7'!CO199</f>
        <v>0.71182897185812199</v>
      </c>
      <c r="CK198" t="str">
        <f>'Fig. 7'!CP199</f>
        <v>ACS Catal. 2, 12–16 (2012)</v>
      </c>
      <c r="CL198" t="str">
        <f>'Fig. 7'!CQ199</f>
        <v>Pt-M@111</v>
      </c>
      <c r="CM198" t="str">
        <f>'Fig. 7'!CR199</f>
        <v>Mn</v>
      </c>
      <c r="CN198">
        <f>'Fig. 7'!CS199</f>
        <v>-3.536</v>
      </c>
      <c r="CO198">
        <f>'Fig. 7'!CT199</f>
        <v>-3.5518586965282801</v>
      </c>
    </row>
    <row r="199" spans="17:93">
      <c r="Q199">
        <f>'Fig. 7'!U199</f>
        <v>0</v>
      </c>
      <c r="R199">
        <f>'Fig. 7'!V199</f>
        <v>0</v>
      </c>
      <c r="S199">
        <f>'Fig. 7'!W199</f>
        <v>0</v>
      </c>
      <c r="T199">
        <f>'Fig. 7'!X199</f>
        <v>-0.52</v>
      </c>
      <c r="U199">
        <f>'Fig. 7'!Y199</f>
        <v>-0.683513903131312</v>
      </c>
      <c r="CF199">
        <f>'Fig. 7'!CK200</f>
        <v>0</v>
      </c>
      <c r="CG199">
        <f>'Fig. 7'!CL200</f>
        <v>0</v>
      </c>
      <c r="CH199" t="str">
        <f>'Fig. 7'!CM200</f>
        <v>LaTiO3</v>
      </c>
      <c r="CI199">
        <f>'Fig. 7'!CN200</f>
        <v>-4.45</v>
      </c>
      <c r="CJ199">
        <f>'Fig. 7'!CO200</f>
        <v>-4.3770594281239603</v>
      </c>
      <c r="CK199">
        <f>'Fig. 7'!CP200</f>
        <v>0</v>
      </c>
      <c r="CL199">
        <f>'Fig. 7'!CQ200</f>
        <v>0</v>
      </c>
      <c r="CM199" t="str">
        <f>'Fig. 7'!CR200</f>
        <v>Fe</v>
      </c>
      <c r="CN199">
        <f>'Fig. 7'!CS200</f>
        <v>-3.4790000000000001</v>
      </c>
      <c r="CO199">
        <f>'Fig. 7'!CT200</f>
        <v>-3.5111304610673</v>
      </c>
    </row>
    <row r="200" spans="17:93">
      <c r="Q200">
        <f>'Fig. 7'!U200</f>
        <v>0</v>
      </c>
      <c r="R200">
        <f>'Fig. 7'!V200</f>
        <v>0</v>
      </c>
      <c r="S200">
        <f>'Fig. 7'!W200</f>
        <v>0</v>
      </c>
      <c r="T200">
        <f>'Fig. 7'!X200</f>
        <v>-1</v>
      </c>
      <c r="U200">
        <f>'Fig. 7'!Y200</f>
        <v>-0.85271390313131201</v>
      </c>
      <c r="CF200">
        <f>'Fig. 7'!CK201</f>
        <v>0</v>
      </c>
      <c r="CG200">
        <f>'Fig. 7'!CL201</f>
        <v>0</v>
      </c>
      <c r="CH200" t="str">
        <f>'Fig. 7'!CM201</f>
        <v>LaZnO3</v>
      </c>
      <c r="CI200">
        <f>'Fig. 7'!CN201</f>
        <v>2.57</v>
      </c>
      <c r="CJ200">
        <f>'Fig. 7'!CO201</f>
        <v>2.51506313148669</v>
      </c>
      <c r="CK200">
        <f>'Fig. 7'!CP201</f>
        <v>0</v>
      </c>
      <c r="CL200">
        <f>'Fig. 7'!CQ201</f>
        <v>0</v>
      </c>
      <c r="CM200" t="str">
        <f>'Fig. 7'!CR201</f>
        <v>Co</v>
      </c>
      <c r="CN200">
        <f>'Fig. 7'!CS201</f>
        <v>-3.423</v>
      </c>
      <c r="CO200">
        <f>'Fig. 7'!CT201</f>
        <v>-3.423</v>
      </c>
    </row>
    <row r="201" spans="17:93">
      <c r="Q201">
        <f>'Fig. 7'!U201</f>
        <v>0</v>
      </c>
      <c r="R201">
        <f>'Fig. 7'!V201</f>
        <v>0</v>
      </c>
      <c r="S201">
        <f>'Fig. 7'!W201</f>
        <v>0</v>
      </c>
      <c r="T201">
        <f>'Fig. 7'!X201</f>
        <v>-0.42</v>
      </c>
      <c r="U201">
        <f>'Fig. 7'!Y201</f>
        <v>-0.49271390313131203</v>
      </c>
      <c r="CF201">
        <f>'Fig. 7'!CK202</f>
        <v>0</v>
      </c>
      <c r="CG201">
        <f>'Fig. 7'!CL202</f>
        <v>0</v>
      </c>
      <c r="CH201" t="str">
        <f>'Fig. 7'!CM202</f>
        <v>SrVO3</v>
      </c>
      <c r="CI201">
        <f>'Fig. 7'!CN202</f>
        <v>-2.91</v>
      </c>
      <c r="CJ201">
        <f>'Fig. 7'!CO202</f>
        <v>-2.91</v>
      </c>
      <c r="CK201">
        <f>'Fig. 7'!CP202</f>
        <v>0</v>
      </c>
      <c r="CL201">
        <f>'Fig. 7'!CQ202</f>
        <v>0</v>
      </c>
      <c r="CM201" t="str">
        <f>'Fig. 7'!CR202</f>
        <v>Ni</v>
      </c>
      <c r="CN201">
        <f>'Fig. 7'!CS202</f>
        <v>-3.3919999999999999</v>
      </c>
      <c r="CO201">
        <f>'Fig. 7'!CT202</f>
        <v>-3.3355307082157601</v>
      </c>
    </row>
    <row r="202" spans="17:93">
      <c r="Q202">
        <f>'Fig. 7'!U202</f>
        <v>0</v>
      </c>
      <c r="R202">
        <f>'Fig. 7'!V202</f>
        <v>0</v>
      </c>
      <c r="S202">
        <f>'Fig. 7'!W202</f>
        <v>0</v>
      </c>
      <c r="T202">
        <f>'Fig. 7'!X202</f>
        <v>-0.39</v>
      </c>
      <c r="U202">
        <f>'Fig. 7'!Y202</f>
        <v>-0.59351390313131203</v>
      </c>
      <c r="CF202">
        <f>'Fig. 7'!CK203</f>
        <v>0</v>
      </c>
      <c r="CG202">
        <f>'Fig. 7'!CL203</f>
        <v>0</v>
      </c>
      <c r="CH202" t="str">
        <f>'Fig. 7'!CM203</f>
        <v>SrZnO3</v>
      </c>
      <c r="CI202">
        <f>'Fig. 7'!CN203</f>
        <v>2.54</v>
      </c>
      <c r="CJ202">
        <f>'Fig. 7'!CO203</f>
        <v>3.0016554032577001</v>
      </c>
      <c r="CK202">
        <f>'Fig. 7'!CP203</f>
        <v>0</v>
      </c>
      <c r="CL202">
        <f>'Fig. 7'!CQ203</f>
        <v>0</v>
      </c>
      <c r="CM202" t="str">
        <f>'Fig. 7'!CR203</f>
        <v>Cu</v>
      </c>
      <c r="CN202">
        <f>'Fig. 7'!CS203</f>
        <v>-3.149</v>
      </c>
      <c r="CO202">
        <f>'Fig. 7'!CT203</f>
        <v>-3.2423146728616601</v>
      </c>
    </row>
    <row r="203" spans="17:93">
      <c r="Q203">
        <f>'Fig. 7'!U203</f>
        <v>0</v>
      </c>
      <c r="R203">
        <f>'Fig. 7'!V203</f>
        <v>0</v>
      </c>
      <c r="S203">
        <f>'Fig. 7'!W203</f>
        <v>0</v>
      </c>
      <c r="T203">
        <f>'Fig. 7'!X203</f>
        <v>-0.9</v>
      </c>
      <c r="U203">
        <f>'Fig. 7'!Y203</f>
        <v>-0.91271390313131195</v>
      </c>
      <c r="CF203">
        <f>'Fig. 7'!CK204</f>
        <v>0</v>
      </c>
      <c r="CG203">
        <f>'Fig. 7'!CL204</f>
        <v>0</v>
      </c>
      <c r="CH203" t="str">
        <f>'Fig. 7'!CM204</f>
        <v>YNiO3</v>
      </c>
      <c r="CI203">
        <f>'Fig. 7'!CN204</f>
        <v>0.76</v>
      </c>
      <c r="CJ203">
        <f>'Fig. 7'!CO204</f>
        <v>0.40073184006830997</v>
      </c>
      <c r="CK203">
        <f>'Fig. 7'!CP204</f>
        <v>0</v>
      </c>
      <c r="CL203">
        <f>'Fig. 7'!CQ204</f>
        <v>0</v>
      </c>
      <c r="CM203" t="str">
        <f>'Fig. 7'!CR204</f>
        <v>Mo</v>
      </c>
      <c r="CN203">
        <f>'Fig. 7'!CS204</f>
        <v>-3.617</v>
      </c>
      <c r="CO203">
        <f>'Fig. 7'!CT204</f>
        <v>-3.55917263022776</v>
      </c>
    </row>
    <row r="204" spans="17:93">
      <c r="Q204">
        <f>'Fig. 7'!U204</f>
        <v>0</v>
      </c>
      <c r="R204">
        <f>'Fig. 7'!V204</f>
        <v>0</v>
      </c>
      <c r="S204">
        <f>'Fig. 7'!W204</f>
        <v>0</v>
      </c>
      <c r="T204">
        <f>'Fig. 7'!X204</f>
        <v>-1.02</v>
      </c>
      <c r="U204">
        <f>'Fig. 7'!Y204</f>
        <v>-1.0531139031313099</v>
      </c>
      <c r="CF204">
        <f>'Fig. 7'!CK205</f>
        <v>0</v>
      </c>
      <c r="CG204">
        <f>'Fig. 7'!CL205</f>
        <v>0</v>
      </c>
      <c r="CH204" t="str">
        <f>'Fig. 7'!CM205</f>
        <v>YZnO3</v>
      </c>
      <c r="CI204">
        <f>'Fig. 7'!CN205</f>
        <v>2.44</v>
      </c>
      <c r="CJ204">
        <f>'Fig. 7'!CO205</f>
        <v>2.1774897106075599</v>
      </c>
      <c r="CK204">
        <f>'Fig. 7'!CP205</f>
        <v>0</v>
      </c>
      <c r="CL204">
        <f>'Fig. 7'!CQ205</f>
        <v>0</v>
      </c>
      <c r="CM204" t="str">
        <f>'Fig. 7'!CR205</f>
        <v>Ru</v>
      </c>
      <c r="CN204">
        <f>'Fig. 7'!CS205</f>
        <v>-3.6230000000000002</v>
      </c>
      <c r="CO204">
        <f>'Fig. 7'!CT205</f>
        <v>-3.5844704210634402</v>
      </c>
    </row>
    <row r="205" spans="17:93">
      <c r="Q205">
        <f>'Fig. 7'!U205</f>
        <v>0</v>
      </c>
      <c r="R205">
        <f>'Fig. 7'!V205</f>
        <v>0</v>
      </c>
      <c r="S205">
        <f>'Fig. 7'!W205</f>
        <v>0</v>
      </c>
      <c r="T205">
        <f>'Fig. 7'!X205</f>
        <v>-0.56000000000000005</v>
      </c>
      <c r="U205">
        <f>'Fig. 7'!Y205</f>
        <v>-0.683513903131312</v>
      </c>
      <c r="CF205">
        <f>'Fig. 7'!CK206</f>
        <v>0</v>
      </c>
      <c r="CG205">
        <f>'Fig. 7'!CL206</f>
        <v>0</v>
      </c>
      <c r="CH205" t="str">
        <f>'Fig. 7'!CM206</f>
        <v>AgMoO3</v>
      </c>
      <c r="CI205">
        <f>'Fig. 7'!CN206</f>
        <v>-3.07</v>
      </c>
      <c r="CJ205">
        <f>'Fig. 7'!CO206</f>
        <v>-2.7669746806774702</v>
      </c>
      <c r="CK205">
        <f>'Fig. 7'!CP206</f>
        <v>0</v>
      </c>
      <c r="CL205">
        <f>'Fig. 7'!CQ206</f>
        <v>0</v>
      </c>
      <c r="CM205" t="str">
        <f>'Fig. 7'!CR206</f>
        <v>Rh</v>
      </c>
      <c r="CN205">
        <f>'Fig. 7'!CS206</f>
        <v>-3.49</v>
      </c>
      <c r="CO205">
        <f>'Fig. 7'!CT206</f>
        <v>-3.5046852757882099</v>
      </c>
    </row>
    <row r="206" spans="17:93">
      <c r="Q206">
        <f>'Fig. 7'!U206</f>
        <v>0</v>
      </c>
      <c r="R206">
        <f>'Fig. 7'!V206</f>
        <v>0</v>
      </c>
      <c r="S206">
        <f>'Fig. 7'!W206</f>
        <v>0</v>
      </c>
      <c r="T206">
        <f>'Fig. 7'!X206</f>
        <v>-0.91</v>
      </c>
      <c r="U206">
        <f>'Fig. 7'!Y206</f>
        <v>-0.85271390313131201</v>
      </c>
      <c r="CF206">
        <f>'Fig. 7'!CK207</f>
        <v>0</v>
      </c>
      <c r="CG206">
        <f>'Fig. 7'!CL207</f>
        <v>0</v>
      </c>
      <c r="CH206" t="str">
        <f>'Fig. 7'!CM207</f>
        <v>BaAgO3</v>
      </c>
      <c r="CI206">
        <f>'Fig. 7'!CN207</f>
        <v>2.29</v>
      </c>
      <c r="CJ206">
        <f>'Fig. 7'!CO207</f>
        <v>2.0342983243541202</v>
      </c>
      <c r="CK206">
        <f>'Fig. 7'!CP207</f>
        <v>0</v>
      </c>
      <c r="CL206">
        <f>'Fig. 7'!CQ207</f>
        <v>0</v>
      </c>
      <c r="CM206" t="str">
        <f>'Fig. 7'!CR207</f>
        <v>Pd</v>
      </c>
      <c r="CN206">
        <f>'Fig. 7'!CS207</f>
        <v>-3.4580000000000002</v>
      </c>
      <c r="CO206">
        <f>'Fig. 7'!CT207</f>
        <v>-3.3994796989657301</v>
      </c>
    </row>
    <row r="207" spans="17:93">
      <c r="Q207">
        <f>'Fig. 7'!U207</f>
        <v>0</v>
      </c>
      <c r="R207">
        <f>'Fig. 7'!V207</f>
        <v>0</v>
      </c>
      <c r="S207">
        <f>'Fig. 7'!W207</f>
        <v>0</v>
      </c>
      <c r="T207">
        <f>'Fig. 7'!X207</f>
        <v>-0.52</v>
      </c>
      <c r="U207">
        <f>'Fig. 7'!Y207</f>
        <v>-0.49271390313131203</v>
      </c>
      <c r="CF207">
        <f>'Fig. 7'!CK208</f>
        <v>0</v>
      </c>
      <c r="CG207">
        <f>'Fig. 7'!CL208</f>
        <v>0</v>
      </c>
      <c r="CH207" t="str">
        <f>'Fig. 7'!CM208</f>
        <v>BaPdO3</v>
      </c>
      <c r="CI207">
        <f>'Fig. 7'!CN208</f>
        <v>0.95</v>
      </c>
      <c r="CJ207">
        <f>'Fig. 7'!CO208</f>
        <v>0.92627017726891803</v>
      </c>
      <c r="CK207">
        <f>'Fig. 7'!CP208</f>
        <v>0</v>
      </c>
      <c r="CL207">
        <f>'Fig. 7'!CQ208</f>
        <v>0</v>
      </c>
      <c r="CM207" t="str">
        <f>'Fig. 7'!CR208</f>
        <v>Ag</v>
      </c>
      <c r="CN207">
        <f>'Fig. 7'!CS208</f>
        <v>-3.1419999999999999</v>
      </c>
      <c r="CO207">
        <f>'Fig. 7'!CT208</f>
        <v>-3.2499734922533698</v>
      </c>
    </row>
    <row r="208" spans="17:93">
      <c r="Q208">
        <f>'Fig. 7'!U208</f>
        <v>0</v>
      </c>
      <c r="R208">
        <f>'Fig. 7'!V208</f>
        <v>0</v>
      </c>
      <c r="S208">
        <f>'Fig. 7'!W208</f>
        <v>0</v>
      </c>
      <c r="T208">
        <f>'Fig. 7'!X208</f>
        <v>-0.57999999999999996</v>
      </c>
      <c r="U208">
        <f>'Fig. 7'!Y208</f>
        <v>-0.59351390313131203</v>
      </c>
      <c r="CF208">
        <f>'Fig. 7'!CK209</f>
        <v>0</v>
      </c>
      <c r="CG208">
        <f>'Fig. 7'!CL209</f>
        <v>0</v>
      </c>
      <c r="CH208" t="str">
        <f>'Fig. 7'!CM209</f>
        <v>BaRhO3</v>
      </c>
      <c r="CI208">
        <f>'Fig. 7'!CN209</f>
        <v>-0.4</v>
      </c>
      <c r="CJ208">
        <f>'Fig. 7'!CO209</f>
        <v>8.2486369693661701E-2</v>
      </c>
      <c r="CK208">
        <f>'Fig. 7'!CP209</f>
        <v>0</v>
      </c>
      <c r="CL208">
        <f>'Fig. 7'!CQ209</f>
        <v>0</v>
      </c>
      <c r="CM208" t="str">
        <f>'Fig. 7'!CR209</f>
        <v>Re</v>
      </c>
      <c r="CN208">
        <f>'Fig. 7'!CS209</f>
        <v>-3.7469999999999999</v>
      </c>
      <c r="CO208">
        <f>'Fig. 7'!CT209</f>
        <v>-3.63030097090869</v>
      </c>
    </row>
    <row r="209" spans="17:93">
      <c r="Q209">
        <f>'Fig. 7'!U209</f>
        <v>0</v>
      </c>
      <c r="R209">
        <f>'Fig. 7'!V209</f>
        <v>0</v>
      </c>
      <c r="S209">
        <f>'Fig. 7'!W209</f>
        <v>0</v>
      </c>
      <c r="T209">
        <f>'Fig. 7'!X209</f>
        <v>-0.47</v>
      </c>
      <c r="U209">
        <f>'Fig. 7'!Y209</f>
        <v>-0.49271390313131203</v>
      </c>
      <c r="CF209">
        <f>'Fig. 7'!CK210</f>
        <v>0</v>
      </c>
      <c r="CG209">
        <f>'Fig. 7'!CL210</f>
        <v>0</v>
      </c>
      <c r="CH209" t="str">
        <f>'Fig. 7'!CM210</f>
        <v>BaRuO3</v>
      </c>
      <c r="CI209">
        <f>'Fig. 7'!CN210</f>
        <v>-0.63</v>
      </c>
      <c r="CJ209">
        <f>'Fig. 7'!CO210</f>
        <v>-0.60790829283105596</v>
      </c>
      <c r="CK209">
        <f>'Fig. 7'!CP210</f>
        <v>0</v>
      </c>
      <c r="CL209">
        <f>'Fig. 7'!CQ210</f>
        <v>0</v>
      </c>
      <c r="CM209" t="str">
        <f>'Fig. 7'!CR210</f>
        <v>Os</v>
      </c>
      <c r="CN209">
        <f>'Fig. 7'!CS210</f>
        <v>-3.7240000000000002</v>
      </c>
      <c r="CO209">
        <f>'Fig. 7'!CT210</f>
        <v>-3.5844704210634402</v>
      </c>
    </row>
    <row r="210" spans="17:93">
      <c r="Q210">
        <f>'Fig. 7'!U210</f>
        <v>0</v>
      </c>
      <c r="R210">
        <f>'Fig. 7'!V210</f>
        <v>0</v>
      </c>
      <c r="S210">
        <f>'Fig. 7'!W210</f>
        <v>0</v>
      </c>
      <c r="T210">
        <f>'Fig. 7'!X210</f>
        <v>-0.87</v>
      </c>
      <c r="U210">
        <f>'Fig. 7'!Y210</f>
        <v>-1.0531139031313099</v>
      </c>
      <c r="CF210">
        <f>'Fig. 7'!CK211</f>
        <v>0</v>
      </c>
      <c r="CG210">
        <f>'Fig. 7'!CL211</f>
        <v>0</v>
      </c>
      <c r="CH210" t="str">
        <f>'Fig. 7'!CM211</f>
        <v>CaAgO3</v>
      </c>
      <c r="CI210">
        <f>'Fig. 7'!CN211</f>
        <v>2.1</v>
      </c>
      <c r="CJ210">
        <f>'Fig. 7'!CO211</f>
        <v>1.6626523035623999</v>
      </c>
      <c r="CK210">
        <f>'Fig. 7'!CP211</f>
        <v>0</v>
      </c>
      <c r="CL210">
        <f>'Fig. 7'!CQ211</f>
        <v>0</v>
      </c>
      <c r="CM210" t="str">
        <f>'Fig. 7'!CR211</f>
        <v>Ir</v>
      </c>
      <c r="CN210">
        <f>'Fig. 7'!CS211</f>
        <v>-3.593</v>
      </c>
      <c r="CO210">
        <f>'Fig. 7'!CT211</f>
        <v>-3.4899148441531298</v>
      </c>
    </row>
    <row r="211" spans="17:93">
      <c r="Q211">
        <f>'Fig. 7'!U211</f>
        <v>0</v>
      </c>
      <c r="R211">
        <f>'Fig. 7'!V211</f>
        <v>0</v>
      </c>
      <c r="S211">
        <f>'Fig. 7'!W211</f>
        <v>0</v>
      </c>
      <c r="T211">
        <f>'Fig. 7'!X211</f>
        <v>-0.52</v>
      </c>
      <c r="U211">
        <f>'Fig. 7'!Y211</f>
        <v>-0.683513903131312</v>
      </c>
      <c r="CF211">
        <f>'Fig. 7'!CK212</f>
        <v>0</v>
      </c>
      <c r="CG211">
        <f>'Fig. 7'!CL212</f>
        <v>0</v>
      </c>
      <c r="CH211" t="str">
        <f>'Fig. 7'!CM212</f>
        <v>InMoO3</v>
      </c>
      <c r="CI211">
        <f>'Fig. 7'!CN212</f>
        <v>-3.05</v>
      </c>
      <c r="CJ211">
        <f>'Fig. 7'!CO212</f>
        <v>-2.5611021241641598</v>
      </c>
      <c r="CK211">
        <f>'Fig. 7'!CP212</f>
        <v>0</v>
      </c>
      <c r="CL211">
        <f>'Fig. 7'!CQ212</f>
        <v>0</v>
      </c>
      <c r="CM211" t="str">
        <f>'Fig. 7'!CR212</f>
        <v>Au</v>
      </c>
      <c r="CN211">
        <f>'Fig. 7'!CS212</f>
        <v>-3.3220000000000001</v>
      </c>
      <c r="CO211">
        <f>'Fig. 7'!CT212</f>
        <v>-3.3785557743480901</v>
      </c>
    </row>
    <row r="212" spans="17:93">
      <c r="Q212">
        <f>'Fig. 7'!U212</f>
        <v>0</v>
      </c>
      <c r="R212">
        <f>'Fig. 7'!V212</f>
        <v>0</v>
      </c>
      <c r="S212">
        <f>'Fig. 7'!W212</f>
        <v>0</v>
      </c>
      <c r="T212">
        <f>'Fig. 7'!X212</f>
        <v>-0.89</v>
      </c>
      <c r="U212">
        <f>'Fig. 7'!Y212</f>
        <v>-0.85271390313131201</v>
      </c>
      <c r="CF212">
        <f>'Fig. 7'!CK213</f>
        <v>0</v>
      </c>
      <c r="CG212">
        <f>'Fig. 7'!CL213</f>
        <v>0</v>
      </c>
      <c r="CH212" t="str">
        <f>'Fig. 7'!CM213</f>
        <v>InNbO3</v>
      </c>
      <c r="CI212">
        <f>'Fig. 7'!CN213</f>
        <v>-3.88</v>
      </c>
      <c r="CJ212">
        <f>'Fig. 7'!CO213</f>
        <v>-4.3744284050454496</v>
      </c>
      <c r="CK212" t="str">
        <f>'Fig. 7'!CP213</f>
        <v>Chem. Sci. 4, 1245–1249 (2013)</v>
      </c>
      <c r="CL212" t="str">
        <f>'Fig. 7'!CQ213</f>
        <v>MO(100)</v>
      </c>
      <c r="CM212" t="str">
        <f>'Fig. 7'!CR213</f>
        <v>ScO</v>
      </c>
      <c r="CN212">
        <f>'Fig. 7'!CS213</f>
        <v>-3.33582</v>
      </c>
      <c r="CO212">
        <f>'Fig. 7'!CT213</f>
        <v>-3.4222435461015799</v>
      </c>
    </row>
    <row r="213" spans="17:93">
      <c r="Q213">
        <f>'Fig. 7'!U213</f>
        <v>0</v>
      </c>
      <c r="R213">
        <f>'Fig. 7'!V213</f>
        <v>0</v>
      </c>
      <c r="S213">
        <f>'Fig. 7'!W213</f>
        <v>0</v>
      </c>
      <c r="T213">
        <f>'Fig. 7'!X213</f>
        <v>-0.5</v>
      </c>
      <c r="U213">
        <f>'Fig. 7'!Y213</f>
        <v>-0.49271390313131203</v>
      </c>
      <c r="CF213">
        <f>'Fig. 7'!CK214</f>
        <v>0</v>
      </c>
      <c r="CG213">
        <f>'Fig. 7'!CL214</f>
        <v>0</v>
      </c>
      <c r="CH213" t="str">
        <f>'Fig. 7'!CM214</f>
        <v>KNbO3</v>
      </c>
      <c r="CI213">
        <f>'Fig. 7'!CN214</f>
        <v>-2.09</v>
      </c>
      <c r="CJ213">
        <f>'Fig. 7'!CO214</f>
        <v>-2.48913441527985</v>
      </c>
      <c r="CK213">
        <f>'Fig. 7'!CP214</f>
        <v>0</v>
      </c>
      <c r="CL213">
        <f>'Fig. 7'!CQ214</f>
        <v>0</v>
      </c>
      <c r="CM213" t="str">
        <f>'Fig. 7'!CR214</f>
        <v>TiO</v>
      </c>
      <c r="CN213">
        <f>'Fig. 7'!CS214</f>
        <v>-2.8880599999999998</v>
      </c>
      <c r="CO213">
        <f>'Fig. 7'!CT214</f>
        <v>-2.9173350933002502</v>
      </c>
    </row>
    <row r="214" spans="17:93">
      <c r="Q214">
        <f>'Fig. 7'!U214</f>
        <v>0</v>
      </c>
      <c r="R214">
        <f>'Fig. 7'!V214</f>
        <v>0</v>
      </c>
      <c r="S214">
        <f>'Fig. 7'!W214</f>
        <v>0</v>
      </c>
      <c r="T214">
        <f>'Fig. 7'!X214</f>
        <v>-0.51</v>
      </c>
      <c r="U214">
        <f>'Fig. 7'!Y214</f>
        <v>-0.59351390313131203</v>
      </c>
      <c r="CF214">
        <f>'Fig. 7'!CK215</f>
        <v>0</v>
      </c>
      <c r="CG214">
        <f>'Fig. 7'!CL215</f>
        <v>0</v>
      </c>
      <c r="CH214" t="str">
        <f>'Fig. 7'!CM215</f>
        <v>KRuO3</v>
      </c>
      <c r="CI214">
        <f>'Fig. 7'!CN215</f>
        <v>0.27</v>
      </c>
      <c r="CJ214">
        <f>'Fig. 7'!CO215</f>
        <v>-0.37403463994367298</v>
      </c>
      <c r="CK214">
        <f>'Fig. 7'!CP215</f>
        <v>0</v>
      </c>
      <c r="CL214">
        <f>'Fig. 7'!CQ215</f>
        <v>0</v>
      </c>
      <c r="CM214" t="str">
        <f>'Fig. 7'!CR215</f>
        <v>VO</v>
      </c>
      <c r="CN214">
        <f>'Fig. 7'!CS215</f>
        <v>-2.440299</v>
      </c>
      <c r="CO214">
        <f>'Fig. 7'!CT215</f>
        <v>-2.4497478928440701</v>
      </c>
    </row>
    <row r="215" spans="17:93">
      <c r="Q215">
        <f>'Fig. 7'!U215</f>
        <v>0</v>
      </c>
      <c r="R215">
        <f>'Fig. 7'!V215</f>
        <v>0</v>
      </c>
      <c r="S215">
        <f>'Fig. 7'!W215</f>
        <v>0</v>
      </c>
      <c r="T215">
        <f>'Fig. 7'!X215</f>
        <v>-0.53</v>
      </c>
      <c r="U215">
        <f>'Fig. 7'!Y215</f>
        <v>-0.49271390313131203</v>
      </c>
      <c r="CF215">
        <f>'Fig. 7'!CK216</f>
        <v>0</v>
      </c>
      <c r="CG215">
        <f>'Fig. 7'!CL216</f>
        <v>0</v>
      </c>
      <c r="CH215" t="str">
        <f>'Fig. 7'!CM216</f>
        <v>LaPdO3</v>
      </c>
      <c r="CI215">
        <f>'Fig. 7'!CN216</f>
        <v>0.83</v>
      </c>
      <c r="CJ215">
        <f>'Fig. 7'!CO216</f>
        <v>0.28826025971290598</v>
      </c>
      <c r="CK215">
        <f>'Fig. 7'!CP216</f>
        <v>0</v>
      </c>
      <c r="CL215">
        <f>'Fig. 7'!CQ216</f>
        <v>0</v>
      </c>
      <c r="CM215" t="str">
        <f>'Fig. 7'!CR216</f>
        <v>CrO</v>
      </c>
      <c r="CN215">
        <f>'Fig. 7'!CS216</f>
        <v>-1.992537</v>
      </c>
      <c r="CO215">
        <f>'Fig. 7'!CT216</f>
        <v>-2.0075988793995601</v>
      </c>
    </row>
    <row r="216" spans="17:93">
      <c r="Q216">
        <f>'Fig. 7'!U216</f>
        <v>0</v>
      </c>
      <c r="R216">
        <f>'Fig. 7'!V216</f>
        <v>0</v>
      </c>
      <c r="S216" t="str">
        <f>'Fig. 7'!W216</f>
        <v>Cuboctahedron</v>
      </c>
      <c r="T216">
        <f>'Fig. 7'!X216</f>
        <v>-0.9</v>
      </c>
      <c r="U216">
        <f>'Fig. 7'!Y216</f>
        <v>-0.85271390313131201</v>
      </c>
      <c r="CF216">
        <f>'Fig. 7'!CK217</f>
        <v>0</v>
      </c>
      <c r="CG216">
        <f>'Fig. 7'!CL217</f>
        <v>0</v>
      </c>
      <c r="CH216" t="str">
        <f>'Fig. 7'!CM217</f>
        <v>LaRhO3</v>
      </c>
      <c r="CI216">
        <f>'Fig. 7'!CN217</f>
        <v>-0.77</v>
      </c>
      <c r="CJ216">
        <f>'Fig. 7'!CO217</f>
        <v>-0.53037028900715899</v>
      </c>
      <c r="CK216">
        <f>'Fig. 7'!CP217</f>
        <v>0</v>
      </c>
      <c r="CL216">
        <f>'Fig. 7'!CQ217</f>
        <v>0</v>
      </c>
      <c r="CM216" t="str">
        <f>'Fig. 7'!CR217</f>
        <v>MnO</v>
      </c>
      <c r="CN216">
        <f>'Fig. 7'!CS217</f>
        <v>-1.4552239</v>
      </c>
      <c r="CO216">
        <f>'Fig. 7'!CT217</f>
        <v>-1.4966756967125701</v>
      </c>
    </row>
    <row r="217" spans="17:93">
      <c r="Q217">
        <f>'Fig. 7'!U217</f>
        <v>0</v>
      </c>
      <c r="R217">
        <f>'Fig. 7'!V217</f>
        <v>0</v>
      </c>
      <c r="S217">
        <f>'Fig. 7'!W217</f>
        <v>0</v>
      </c>
      <c r="T217">
        <f>'Fig. 7'!X217</f>
        <v>-0.53</v>
      </c>
      <c r="U217">
        <f>'Fig. 7'!Y217</f>
        <v>-0.49271390313131203</v>
      </c>
      <c r="CF217">
        <f>'Fig. 7'!CK218</f>
        <v>0</v>
      </c>
      <c r="CG217">
        <f>'Fig. 7'!CL218</f>
        <v>0</v>
      </c>
      <c r="CH217" t="str">
        <f>'Fig. 7'!CM218</f>
        <v>SrAgO3</v>
      </c>
      <c r="CI217">
        <f>'Fig. 7'!CN218</f>
        <v>2.19</v>
      </c>
      <c r="CJ217">
        <f>'Fig. 7'!CO218</f>
        <v>1.8254732367070201</v>
      </c>
      <c r="CK217">
        <f>'Fig. 7'!CP218</f>
        <v>0</v>
      </c>
      <c r="CL217">
        <f>'Fig. 7'!CQ218</f>
        <v>0</v>
      </c>
      <c r="CM217" t="str">
        <f>'Fig. 7'!CR218</f>
        <v>FeO</v>
      </c>
      <c r="CN217">
        <f>'Fig. 7'!CS218</f>
        <v>-1.4552239</v>
      </c>
      <c r="CO217">
        <f>'Fig. 7'!CT218</f>
        <v>-1.3542041646965199</v>
      </c>
    </row>
    <row r="218" spans="17:93">
      <c r="Q218">
        <f>'Fig. 7'!U218</f>
        <v>0</v>
      </c>
      <c r="R218">
        <f>'Fig. 7'!V218</f>
        <v>0</v>
      </c>
      <c r="S218">
        <f>'Fig. 7'!W218</f>
        <v>0</v>
      </c>
      <c r="T218">
        <f>'Fig. 7'!X218</f>
        <v>-0.88</v>
      </c>
      <c r="U218">
        <f>'Fig. 7'!Y218</f>
        <v>-0.89351390313131196</v>
      </c>
      <c r="CF218">
        <f>'Fig. 7'!CK219</f>
        <v>0</v>
      </c>
      <c r="CG218">
        <f>'Fig. 7'!CL219</f>
        <v>0</v>
      </c>
      <c r="CH218" t="str">
        <f>'Fig. 7'!CM219</f>
        <v>SrPdO3</v>
      </c>
      <c r="CI218">
        <f>'Fig. 7'!CN219</f>
        <v>0.81</v>
      </c>
      <c r="CJ218">
        <f>'Fig. 7'!CO219</f>
        <v>0.72772401995519698</v>
      </c>
      <c r="CK218">
        <f>'Fig. 7'!CP219</f>
        <v>0</v>
      </c>
      <c r="CL218">
        <f>'Fig. 7'!CQ219</f>
        <v>0</v>
      </c>
      <c r="CM218" t="str">
        <f>'Fig. 7'!CR219</f>
        <v>CoO</v>
      </c>
      <c r="CN218">
        <f>'Fig. 7'!CS219</f>
        <v>-1.0522389999999999</v>
      </c>
      <c r="CO218">
        <f>'Fig. 7'!CT219</f>
        <v>-1.0522389999999999</v>
      </c>
    </row>
    <row r="219" spans="17:93">
      <c r="Q219">
        <f>'Fig. 7'!U219</f>
        <v>0</v>
      </c>
      <c r="R219">
        <f>'Fig. 7'!V219</f>
        <v>0</v>
      </c>
      <c r="S219">
        <f>'Fig. 7'!W219</f>
        <v>0</v>
      </c>
      <c r="T219">
        <f>'Fig. 7'!X219</f>
        <v>-0.66</v>
      </c>
      <c r="U219">
        <f>'Fig. 7'!Y219</f>
        <v>-0.73271390313131202</v>
      </c>
      <c r="CF219">
        <f>'Fig. 7'!CK220</f>
        <v>0</v>
      </c>
      <c r="CG219">
        <f>'Fig. 7'!CL220</f>
        <v>0</v>
      </c>
      <c r="CH219" t="str">
        <f>'Fig. 7'!CM220</f>
        <v>SrRhO3</v>
      </c>
      <c r="CI219">
        <f>'Fig. 7'!CN220</f>
        <v>-0.66</v>
      </c>
      <c r="CJ219">
        <f>'Fig. 7'!CO220</f>
        <v>-0.108232193170089</v>
      </c>
      <c r="CK219">
        <f>'Fig. 7'!CP220</f>
        <v>0</v>
      </c>
      <c r="CL219">
        <f>'Fig. 7'!CQ220</f>
        <v>0</v>
      </c>
      <c r="CM219" t="str">
        <f>'Fig. 7'!CR220</f>
        <v>NiO</v>
      </c>
      <c r="CN219">
        <f>'Fig. 7'!CS220</f>
        <v>-1.007463</v>
      </c>
      <c r="CO219">
        <f>'Fig. 7'!CT220</f>
        <v>-0.76048949406395705</v>
      </c>
    </row>
    <row r="220" spans="17:93">
      <c r="Q220">
        <f>'Fig. 7'!U220</f>
        <v>0</v>
      </c>
      <c r="R220">
        <f>'Fig. 7'!V220</f>
        <v>0</v>
      </c>
      <c r="S220">
        <f>'Fig. 7'!W220</f>
        <v>0</v>
      </c>
      <c r="T220">
        <f>'Fig. 7'!X220</f>
        <v>-0.71</v>
      </c>
      <c r="U220">
        <f>'Fig. 7'!Y220</f>
        <v>-0.53351390313131197</v>
      </c>
      <c r="CF220">
        <f>'Fig. 7'!CK221</f>
        <v>0</v>
      </c>
      <c r="CG220">
        <f>'Fig. 7'!CL221</f>
        <v>0</v>
      </c>
      <c r="CH220" t="str">
        <f>'Fig. 7'!CM221</f>
        <v>YRhO3</v>
      </c>
      <c r="CI220">
        <f>'Fig. 7'!CN221</f>
        <v>-0.28999999999999998</v>
      </c>
      <c r="CJ220">
        <f>'Fig. 7'!CO221</f>
        <v>-0.82322862104838601</v>
      </c>
      <c r="CK220" t="str">
        <f>'Fig. 7'!CP221</f>
        <v>Surf. Sci. 681, 122–129 (2019)</v>
      </c>
      <c r="CL220" t="str">
        <f>'Fig. 7'!CQ221</f>
        <v>MO2(110)</v>
      </c>
      <c r="CM220" t="str">
        <f>'Fig. 7'!CR221</f>
        <v>GeO2</v>
      </c>
      <c r="CN220">
        <f>'Fig. 7'!CS221</f>
        <v>-2.15</v>
      </c>
      <c r="CO220">
        <f>'Fig. 7'!CT221</f>
        <v>-2.25439188450994</v>
      </c>
    </row>
    <row r="221" spans="17:93">
      <c r="Q221">
        <f>'Fig. 7'!U221</f>
        <v>0</v>
      </c>
      <c r="R221">
        <f>'Fig. 7'!V221</f>
        <v>0</v>
      </c>
      <c r="S221">
        <f>'Fig. 7'!W221</f>
        <v>0</v>
      </c>
      <c r="T221">
        <f>'Fig. 7'!X221</f>
        <v>-0.91</v>
      </c>
      <c r="U221">
        <f>'Fig. 7'!Y221</f>
        <v>-0.89351390313131196</v>
      </c>
      <c r="CF221">
        <f>'Fig. 7'!CK222</f>
        <v>0</v>
      </c>
      <c r="CG221">
        <f>'Fig. 7'!CL222</f>
        <v>0</v>
      </c>
      <c r="CH221" t="str">
        <f>'Fig. 7'!CM222</f>
        <v>AgWO3</v>
      </c>
      <c r="CI221">
        <f>'Fig. 7'!CN222</f>
        <v>-4.45</v>
      </c>
      <c r="CJ221">
        <f>'Fig. 7'!CO222</f>
        <v>-4.4756597846592596</v>
      </c>
      <c r="CK221">
        <f>'Fig. 7'!CP222</f>
        <v>0</v>
      </c>
      <c r="CL221">
        <f>'Fig. 7'!CQ222</f>
        <v>0</v>
      </c>
      <c r="CM221" t="str">
        <f>'Fig. 7'!CR222</f>
        <v>IrO2</v>
      </c>
      <c r="CN221">
        <f>'Fig. 7'!CS222</f>
        <v>-3.97</v>
      </c>
      <c r="CO221">
        <f>'Fig. 7'!CT222</f>
        <v>-3.97</v>
      </c>
    </row>
    <row r="222" spans="17:93">
      <c r="Q222">
        <f>'Fig. 7'!U222</f>
        <v>0</v>
      </c>
      <c r="R222">
        <f>'Fig. 7'!V222</f>
        <v>0</v>
      </c>
      <c r="S222">
        <f>'Fig. 7'!W222</f>
        <v>0</v>
      </c>
      <c r="T222">
        <f>'Fig. 7'!X222</f>
        <v>-0.67</v>
      </c>
      <c r="U222">
        <f>'Fig. 7'!Y222</f>
        <v>-0.69311390313131205</v>
      </c>
      <c r="CF222">
        <f>'Fig. 7'!CK223</f>
        <v>0</v>
      </c>
      <c r="CG222">
        <f>'Fig. 7'!CL223</f>
        <v>0</v>
      </c>
      <c r="CH222" t="str">
        <f>'Fig. 7'!CM223</f>
        <v>BaHgO3</v>
      </c>
      <c r="CI222">
        <f>'Fig. 7'!CN223</f>
        <v>2.19</v>
      </c>
      <c r="CJ222">
        <f>'Fig. 7'!CO223</f>
        <v>2.57910769473891</v>
      </c>
      <c r="CK222">
        <f>'Fig. 7'!CP223</f>
        <v>0</v>
      </c>
      <c r="CL222">
        <f>'Fig. 7'!CQ223</f>
        <v>0</v>
      </c>
      <c r="CM222" t="str">
        <f>'Fig. 7'!CR223</f>
        <v>NbO2</v>
      </c>
      <c r="CN222">
        <f>'Fig. 7'!CS223</f>
        <v>-4.88</v>
      </c>
      <c r="CO222">
        <f>'Fig. 7'!CT223</f>
        <v>-4.8744727755701298</v>
      </c>
    </row>
    <row r="223" spans="17:93">
      <c r="Q223">
        <f>'Fig. 7'!U223</f>
        <v>0</v>
      </c>
      <c r="R223">
        <f>'Fig. 7'!V223</f>
        <v>0</v>
      </c>
      <c r="S223">
        <f>'Fig. 7'!W223</f>
        <v>0</v>
      </c>
      <c r="T223">
        <f>'Fig. 7'!X223</f>
        <v>-0.46</v>
      </c>
      <c r="U223">
        <f>'Fig. 7'!Y223</f>
        <v>-0.513113903131312</v>
      </c>
      <c r="CF223">
        <f>'Fig. 7'!CK224</f>
        <v>0</v>
      </c>
      <c r="CG223">
        <f>'Fig. 7'!CL224</f>
        <v>0</v>
      </c>
      <c r="CH223" t="str">
        <f>'Fig. 7'!CM224</f>
        <v>BaIrO3</v>
      </c>
      <c r="CI223">
        <f>'Fig. 7'!CN224</f>
        <v>-0.47</v>
      </c>
      <c r="CJ223">
        <f>'Fig. 7'!CO224</f>
        <v>0.18765698530795299</v>
      </c>
      <c r="CK223">
        <f>'Fig. 7'!CP224</f>
        <v>0</v>
      </c>
      <c r="CL223">
        <f>'Fig. 7'!CQ224</f>
        <v>0</v>
      </c>
      <c r="CM223" t="str">
        <f>'Fig. 7'!CR224</f>
        <v>PbO2</v>
      </c>
      <c r="CN223">
        <f>'Fig. 7'!CS224</f>
        <v>-1.68</v>
      </c>
      <c r="CO223">
        <f>'Fig. 7'!CT224</f>
        <v>-1.9086399302470001</v>
      </c>
    </row>
    <row r="224" spans="17:93">
      <c r="Q224">
        <f>'Fig. 7'!U224</f>
        <v>0</v>
      </c>
      <c r="R224">
        <f>'Fig. 7'!V224</f>
        <v>0</v>
      </c>
      <c r="S224">
        <f>'Fig. 7'!W224</f>
        <v>0</v>
      </c>
      <c r="T224">
        <f>'Fig. 7'!X224</f>
        <v>-0.45</v>
      </c>
      <c r="U224">
        <f>'Fig. 7'!Y224</f>
        <v>-0.513113903131312</v>
      </c>
      <c r="CF224">
        <f>'Fig. 7'!CK225</f>
        <v>0</v>
      </c>
      <c r="CG224">
        <f>'Fig. 7'!CL225</f>
        <v>0</v>
      </c>
      <c r="CH224" t="str">
        <f>'Fig. 7'!CM225</f>
        <v>BaPtO3</v>
      </c>
      <c r="CI224">
        <f>'Fig. 7'!CN225</f>
        <v>0.35</v>
      </c>
      <c r="CJ224">
        <f>'Fig. 7'!CO225</f>
        <v>0.81734032543291901</v>
      </c>
      <c r="CK224">
        <f>'Fig. 7'!CP225</f>
        <v>0</v>
      </c>
      <c r="CL224">
        <f>'Fig. 7'!CQ225</f>
        <v>0</v>
      </c>
      <c r="CM224" t="str">
        <f>'Fig. 7'!CR225</f>
        <v>PtO2</v>
      </c>
      <c r="CN224">
        <f>'Fig. 7'!CS225</f>
        <v>-3.23</v>
      </c>
      <c r="CO224">
        <f>'Fig. 7'!CT225</f>
        <v>-3.7409571269583801</v>
      </c>
    </row>
    <row r="225" spans="17:93">
      <c r="Q225">
        <f>'Fig. 7'!U225</f>
        <v>0</v>
      </c>
      <c r="R225">
        <f>'Fig. 7'!V225</f>
        <v>0</v>
      </c>
      <c r="S225">
        <f>'Fig. 7'!W225</f>
        <v>0</v>
      </c>
      <c r="T225">
        <f>'Fig. 7'!X225</f>
        <v>-0.98</v>
      </c>
      <c r="U225">
        <f>'Fig. 7'!Y225</f>
        <v>-0.89351390313131196</v>
      </c>
      <c r="CF225">
        <f>'Fig. 7'!CK226</f>
        <v>0</v>
      </c>
      <c r="CG225">
        <f>'Fig. 7'!CL226</f>
        <v>0</v>
      </c>
      <c r="CH225" t="str">
        <f>'Fig. 7'!CM226</f>
        <v>InTaO3</v>
      </c>
      <c r="CI225">
        <f>'Fig. 7'!CN226</f>
        <v>-4.17</v>
      </c>
      <c r="CJ225">
        <f>'Fig. 7'!CO226</f>
        <v>-4.2252867950075998</v>
      </c>
      <c r="CK225">
        <f>'Fig. 7'!CP226</f>
        <v>0</v>
      </c>
      <c r="CL225">
        <f>'Fig. 7'!CQ226</f>
        <v>0</v>
      </c>
      <c r="CM225" t="str">
        <f>'Fig. 7'!CR226</f>
        <v>SnO2</v>
      </c>
      <c r="CN225">
        <f>'Fig. 7'!CS226</f>
        <v>-2.23</v>
      </c>
      <c r="CO225">
        <f>'Fig. 7'!CT226</f>
        <v>-2.1764210839470901</v>
      </c>
    </row>
    <row r="226" spans="17:93">
      <c r="Q226">
        <f>'Fig. 7'!U226</f>
        <v>0</v>
      </c>
      <c r="R226">
        <f>'Fig. 7'!V226</f>
        <v>0</v>
      </c>
      <c r="S226">
        <f>'Fig. 7'!W226</f>
        <v>0</v>
      </c>
      <c r="T226">
        <f>'Fig. 7'!X226</f>
        <v>-0.76</v>
      </c>
      <c r="U226">
        <f>'Fig. 7'!Y226</f>
        <v>-0.69311390313131205</v>
      </c>
      <c r="CF226">
        <f>'Fig. 7'!CK227</f>
        <v>0</v>
      </c>
      <c r="CG226">
        <f>'Fig. 7'!CL227</f>
        <v>0</v>
      </c>
      <c r="CH226" t="str">
        <f>'Fig. 7'!CM227</f>
        <v>KTaO3</v>
      </c>
      <c r="CI226">
        <f>'Fig. 7'!CN227</f>
        <v>-2.54</v>
      </c>
      <c r="CJ226">
        <f>'Fig. 7'!CO227</f>
        <v>-2.3225304168875098</v>
      </c>
      <c r="CK226">
        <f>'Fig. 7'!CP227</f>
        <v>0</v>
      </c>
      <c r="CL226">
        <f>'Fig. 7'!CQ227</f>
        <v>0</v>
      </c>
      <c r="CM226" t="str">
        <f>'Fig. 7'!CR227</f>
        <v>WO2</v>
      </c>
      <c r="CN226">
        <f>'Fig. 7'!CS227</f>
        <v>-5.22</v>
      </c>
      <c r="CO226">
        <f>'Fig. 7'!CT227</f>
        <v>-5.2752546102579503</v>
      </c>
    </row>
    <row r="227" spans="17:93">
      <c r="Q227">
        <f>'Fig. 7'!U227</f>
        <v>0</v>
      </c>
      <c r="R227">
        <f>'Fig. 7'!V227</f>
        <v>0</v>
      </c>
      <c r="S227">
        <f>'Fig. 7'!W227</f>
        <v>0</v>
      </c>
      <c r="T227">
        <f>'Fig. 7'!X227</f>
        <v>-0.68</v>
      </c>
      <c r="U227">
        <f>'Fig. 7'!Y227</f>
        <v>-0.513113903131312</v>
      </c>
      <c r="CF227">
        <f>'Fig. 7'!CK228</f>
        <v>0</v>
      </c>
      <c r="CG227">
        <f>'Fig. 7'!CL228</f>
        <v>0</v>
      </c>
      <c r="CH227" t="str">
        <f>'Fig. 7'!CM228</f>
        <v>LaPtO3</v>
      </c>
      <c r="CI227">
        <f>'Fig. 7'!CN228</f>
        <v>0.25</v>
      </c>
      <c r="CJ227">
        <f>'Fig. 7'!CO228</f>
        <v>0.18257761496452601</v>
      </c>
      <c r="CK227" t="str">
        <f>'Fig. 7'!CP228</f>
        <v>ChemSusChem 9, 3230–3243 (2016)</v>
      </c>
      <c r="CL227" t="str">
        <f>'Fig. 7'!CQ228</f>
        <v>RuO2-M@110</v>
      </c>
      <c r="CM227" t="str">
        <f>'Fig. 7'!CR228</f>
        <v>W</v>
      </c>
      <c r="CN227">
        <f>'Fig. 7'!CS228</f>
        <v>-5.9564199999999996</v>
      </c>
      <c r="CO227">
        <f>'Fig. 7'!CT228</f>
        <v>-5.9156550358904596</v>
      </c>
    </row>
    <row r="228" spans="17:93">
      <c r="Q228">
        <f>'Fig. 7'!U228</f>
        <v>0</v>
      </c>
      <c r="R228">
        <f>'Fig. 7'!V228</f>
        <v>0</v>
      </c>
      <c r="S228">
        <f>'Fig. 7'!W228</f>
        <v>0</v>
      </c>
      <c r="T228">
        <f>'Fig. 7'!X228</f>
        <v>-0.75</v>
      </c>
      <c r="U228">
        <f>'Fig. 7'!Y228</f>
        <v>-0.65351390313131197</v>
      </c>
      <c r="CF228">
        <f>'Fig. 7'!CK229</f>
        <v>0</v>
      </c>
      <c r="CG228">
        <f>'Fig. 7'!CL229</f>
        <v>0</v>
      </c>
      <c r="CH228" t="str">
        <f>'Fig. 7'!CM229</f>
        <v>NaTaO3</v>
      </c>
      <c r="CI228">
        <f>'Fig. 7'!CN229</f>
        <v>-2.63</v>
      </c>
      <c r="CJ228">
        <f>'Fig. 7'!CO229</f>
        <v>-2.6460685110079298</v>
      </c>
      <c r="CK228">
        <f>'Fig. 7'!CP229</f>
        <v>0</v>
      </c>
      <c r="CL228">
        <f>'Fig. 7'!CQ229</f>
        <v>0</v>
      </c>
      <c r="CM228" t="str">
        <f>'Fig. 7'!CR229</f>
        <v>Nb</v>
      </c>
      <c r="CN228">
        <f>'Fig. 7'!CS229</f>
        <v>-6.1599599999999999</v>
      </c>
      <c r="CO228">
        <f>'Fig. 7'!CT229</f>
        <v>-5.8858463508856698</v>
      </c>
    </row>
    <row r="229" spans="17:93">
      <c r="Q229">
        <f>'Fig. 7'!U229</f>
        <v>0</v>
      </c>
      <c r="R229">
        <f>'Fig. 7'!V229</f>
        <v>0</v>
      </c>
      <c r="S229">
        <f>'Fig. 7'!W229</f>
        <v>0</v>
      </c>
      <c r="T229">
        <f>'Fig. 7'!X229</f>
        <v>-0.52</v>
      </c>
      <c r="U229">
        <f>'Fig. 7'!Y229</f>
        <v>-0.47351390313131198</v>
      </c>
      <c r="CF229">
        <f>'Fig. 7'!CK230</f>
        <v>0</v>
      </c>
      <c r="CG229">
        <f>'Fig. 7'!CL230</f>
        <v>0</v>
      </c>
      <c r="CH229" t="str">
        <f>'Fig. 7'!CM230</f>
        <v>ScIrO3</v>
      </c>
      <c r="CI229">
        <f>'Fig. 7'!CN230</f>
        <v>-0.64</v>
      </c>
      <c r="CJ229">
        <f>'Fig. 7'!CO230</f>
        <v>-1.0268822327540099</v>
      </c>
      <c r="CK229">
        <f>'Fig. 7'!CP230</f>
        <v>0</v>
      </c>
      <c r="CL229">
        <f>'Fig. 7'!CQ230</f>
        <v>0</v>
      </c>
      <c r="CM229" t="str">
        <f>'Fig. 7'!CR230</f>
        <v>Ta</v>
      </c>
      <c r="CN229">
        <f>'Fig. 7'!CS230</f>
        <v>-6.2927</v>
      </c>
      <c r="CO229">
        <f>'Fig. 7'!CT230</f>
        <v>-5.8051436381624404</v>
      </c>
    </row>
    <row r="230" spans="17:93">
      <c r="Q230">
        <f>'Fig. 7'!U230</f>
        <v>0</v>
      </c>
      <c r="R230">
        <f>'Fig. 7'!V230</f>
        <v>0</v>
      </c>
      <c r="S230">
        <f>'Fig. 7'!W230</f>
        <v>0</v>
      </c>
      <c r="T230">
        <f>'Fig. 7'!X230</f>
        <v>-0.52</v>
      </c>
      <c r="U230">
        <f>'Fig. 7'!Y230</f>
        <v>-0.50351390313131195</v>
      </c>
      <c r="CF230">
        <f>'Fig. 7'!CK231</f>
        <v>0</v>
      </c>
      <c r="CG230">
        <f>'Fig. 7'!CL231</f>
        <v>0</v>
      </c>
      <c r="CH230" t="str">
        <f>'Fig. 7'!CM231</f>
        <v>SrHgO3</v>
      </c>
      <c r="CI230">
        <f>'Fig. 7'!CN231</f>
        <v>2.17</v>
      </c>
      <c r="CJ230">
        <f>'Fig. 7'!CO231</f>
        <v>2.3652285319062898</v>
      </c>
      <c r="CK230">
        <f>'Fig. 7'!CP231</f>
        <v>0</v>
      </c>
      <c r="CL230">
        <f>'Fig. 7'!CQ231</f>
        <v>0</v>
      </c>
      <c r="CM230" t="str">
        <f>'Fig. 7'!CR231</f>
        <v>Ru</v>
      </c>
      <c r="CN230">
        <f>'Fig. 7'!CS231</f>
        <v>-4.9033199999999999</v>
      </c>
      <c r="CO230">
        <f>'Fig. 7'!CT231</f>
        <v>-5.0713319189534198</v>
      </c>
    </row>
    <row r="231" spans="17:93">
      <c r="Q231">
        <f>'Fig. 7'!U231</f>
        <v>0</v>
      </c>
      <c r="R231">
        <f>'Fig. 7'!V231</f>
        <v>0</v>
      </c>
      <c r="S231">
        <f>'Fig. 7'!W231</f>
        <v>0</v>
      </c>
      <c r="T231">
        <f>'Fig. 7'!X231</f>
        <v>-0.62</v>
      </c>
      <c r="U231">
        <f>'Fig. 7'!Y231</f>
        <v>-0.49271390313131203</v>
      </c>
      <c r="CK231">
        <f>'Fig. 7'!CP232</f>
        <v>0</v>
      </c>
      <c r="CL231">
        <f>'Fig. 7'!CQ232</f>
        <v>0</v>
      </c>
      <c r="CM231" t="str">
        <f>'Fig. 7'!CR232</f>
        <v>Pt</v>
      </c>
      <c r="CN231">
        <f>'Fig. 7'!CS232</f>
        <v>-4.2484500000000001</v>
      </c>
      <c r="CO231">
        <f>'Fig. 7'!CT232</f>
        <v>-4.4851252703987603</v>
      </c>
    </row>
    <row r="232" spans="17:93">
      <c r="Q232">
        <f>'Fig. 7'!U232</f>
        <v>0</v>
      </c>
      <c r="R232">
        <f>'Fig. 7'!V232</f>
        <v>0</v>
      </c>
      <c r="S232" t="str">
        <f>'Fig. 7'!W232</f>
        <v>Octahedron</v>
      </c>
      <c r="T232">
        <f>'Fig. 7'!X232</f>
        <v>-0.25</v>
      </c>
      <c r="U232">
        <f>'Fig. 7'!Y232</f>
        <v>-0.513113903131312</v>
      </c>
      <c r="CK232">
        <f>'Fig. 7'!CP233</f>
        <v>0</v>
      </c>
      <c r="CL232">
        <f>'Fig. 7'!CQ233</f>
        <v>0</v>
      </c>
      <c r="CM232" t="str">
        <f>'Fig. 7'!CR233</f>
        <v>Mo</v>
      </c>
      <c r="CN232">
        <f>'Fig. 7'!CS233</f>
        <v>-5.1245599999999998</v>
      </c>
      <c r="CO232">
        <f>'Fig. 7'!CT233</f>
        <v>-4.9816328425871301</v>
      </c>
    </row>
    <row r="233" spans="17:93">
      <c r="Q233">
        <f>'Fig. 7'!U233</f>
        <v>0</v>
      </c>
      <c r="R233">
        <f>'Fig. 7'!V233</f>
        <v>0</v>
      </c>
      <c r="S233">
        <f>'Fig. 7'!W233</f>
        <v>0</v>
      </c>
      <c r="T233">
        <f>'Fig. 7'!X233</f>
        <v>-0.67</v>
      </c>
      <c r="U233">
        <f>'Fig. 7'!Y233</f>
        <v>-0.74351390313131205</v>
      </c>
      <c r="CK233">
        <f>'Fig. 7'!CP234</f>
        <v>0</v>
      </c>
      <c r="CL233">
        <f>'Fig. 7'!CQ234</f>
        <v>0</v>
      </c>
      <c r="CM233" t="str">
        <f>'Fig. 7'!CR234</f>
        <v>Ir</v>
      </c>
      <c r="CN233">
        <f>'Fig. 7'!CS234</f>
        <v>-4.7528800000000002</v>
      </c>
      <c r="CO233">
        <f>'Fig. 7'!CT234</f>
        <v>-4.7528800000000002</v>
      </c>
    </row>
    <row r="234" spans="17:93">
      <c r="Q234">
        <f>'Fig. 7'!U234</f>
        <v>0</v>
      </c>
      <c r="R234">
        <f>'Fig. 7'!V234</f>
        <v>0</v>
      </c>
      <c r="S234">
        <f>'Fig. 7'!W234</f>
        <v>0</v>
      </c>
      <c r="T234">
        <f>'Fig. 7'!X234</f>
        <v>-0.88</v>
      </c>
      <c r="U234">
        <f>'Fig. 7'!Y234</f>
        <v>-1.0135139031313101</v>
      </c>
      <c r="CK234">
        <f>'Fig. 7'!CP235</f>
        <v>0</v>
      </c>
      <c r="CL234">
        <f>'Fig. 7'!CQ235</f>
        <v>0</v>
      </c>
      <c r="CM234" t="str">
        <f>'Fig. 7'!CR235</f>
        <v>Re</v>
      </c>
      <c r="CN234">
        <f>'Fig. 7'!CS235</f>
        <v>-4.8944700000000001</v>
      </c>
      <c r="CO234">
        <f>'Fig. 7'!CT235</f>
        <v>-5.23584822457551</v>
      </c>
    </row>
    <row r="235" spans="17:93">
      <c r="Q235">
        <f>'Fig. 7'!U235</f>
        <v>0</v>
      </c>
      <c r="R235">
        <f>'Fig. 7'!V235</f>
        <v>0</v>
      </c>
      <c r="S235">
        <f>'Fig. 7'!W235</f>
        <v>0</v>
      </c>
      <c r="T235">
        <f>'Fig. 7'!X235</f>
        <v>-0.65</v>
      </c>
      <c r="U235">
        <f>'Fig. 7'!Y235</f>
        <v>-0.67271390313131196</v>
      </c>
      <c r="CK235" t="str">
        <f>'Fig. 7'!CP236</f>
        <v>Chem. Sci. 4, 1245–1249 (2013)</v>
      </c>
      <c r="CL235" t="str">
        <f>'Fig. 7'!CQ236</f>
        <v>ABO3(110)</v>
      </c>
      <c r="CM235" t="str">
        <f>'Fig. 7'!CR236</f>
        <v>LaVO3</v>
      </c>
      <c r="CN235">
        <f>'Fig. 7'!CS236</f>
        <v>-2</v>
      </c>
      <c r="CO235">
        <f>'Fig. 7'!CT236</f>
        <v>-1.87434293823626</v>
      </c>
    </row>
    <row r="236" spans="17:93">
      <c r="Q236">
        <f>'Fig. 7'!U236</f>
        <v>0</v>
      </c>
      <c r="R236">
        <f>'Fig. 7'!V236</f>
        <v>0</v>
      </c>
      <c r="S236">
        <f>'Fig. 7'!W236</f>
        <v>0</v>
      </c>
      <c r="T236">
        <f>'Fig. 7'!X236</f>
        <v>-0.48</v>
      </c>
      <c r="U236">
        <f>'Fig. 7'!Y236</f>
        <v>-0.47351390313131198</v>
      </c>
      <c r="CK236">
        <f>'Fig. 7'!CP237</f>
        <v>0</v>
      </c>
      <c r="CL236">
        <f>'Fig. 7'!CQ237</f>
        <v>0</v>
      </c>
      <c r="CM236" t="str">
        <f>'Fig. 7'!CR237</f>
        <v>LaCrO3</v>
      </c>
      <c r="CN236">
        <f>'Fig. 7'!CS237</f>
        <v>-1.3461540000000001</v>
      </c>
      <c r="CO236">
        <f>'Fig. 7'!CT237</f>
        <v>-1.3591939082072799</v>
      </c>
    </row>
    <row r="237" spans="17:93">
      <c r="Q237">
        <f>'Fig. 7'!U237</f>
        <v>0</v>
      </c>
      <c r="R237">
        <f>'Fig. 7'!V237</f>
        <v>0</v>
      </c>
      <c r="S237">
        <f>'Fig. 7'!W237</f>
        <v>0</v>
      </c>
      <c r="T237">
        <f>'Fig. 7'!X237</f>
        <v>-0.57999999999999996</v>
      </c>
      <c r="U237">
        <f>'Fig. 7'!Y237</f>
        <v>-0.74351390313131205</v>
      </c>
      <c r="CK237">
        <f>'Fig. 7'!CP238</f>
        <v>0</v>
      </c>
      <c r="CL237">
        <f>'Fig. 7'!CQ238</f>
        <v>0</v>
      </c>
      <c r="CM237" t="str">
        <f>'Fig. 7'!CR238</f>
        <v>LaMnO3</v>
      </c>
      <c r="CN237">
        <f>'Fig. 7'!CS238</f>
        <v>-1.230769</v>
      </c>
      <c r="CO237">
        <f>'Fig. 7'!CT238</f>
        <v>-0.78406612421917099</v>
      </c>
    </row>
    <row r="238" spans="17:93">
      <c r="Q238">
        <f>'Fig. 7'!U238</f>
        <v>0</v>
      </c>
      <c r="R238">
        <f>'Fig. 7'!V238</f>
        <v>0</v>
      </c>
      <c r="S238">
        <f>'Fig. 7'!W238</f>
        <v>0</v>
      </c>
      <c r="T238">
        <f>'Fig. 7'!X238</f>
        <v>-0.96</v>
      </c>
      <c r="U238">
        <f>'Fig. 7'!Y238</f>
        <v>-1.0135139031313101</v>
      </c>
      <c r="CK238">
        <f>'Fig. 7'!CP239</f>
        <v>0</v>
      </c>
      <c r="CL238">
        <f>'Fig. 7'!CQ239</f>
        <v>0</v>
      </c>
      <c r="CM238" t="str">
        <f>'Fig. 7'!CR239</f>
        <v>LaFeO3</v>
      </c>
      <c r="CN238">
        <f>'Fig. 7'!CS239</f>
        <v>-0.57692299999999996</v>
      </c>
      <c r="CO238">
        <f>'Fig. 7'!CT239</f>
        <v>-0.58049902713703905</v>
      </c>
    </row>
    <row r="239" spans="17:93">
      <c r="Q239">
        <f>'Fig. 7'!U239</f>
        <v>0</v>
      </c>
      <c r="R239">
        <f>'Fig. 7'!V239</f>
        <v>0</v>
      </c>
      <c r="S239">
        <f>'Fig. 7'!W239</f>
        <v>0</v>
      </c>
      <c r="T239">
        <f>'Fig. 7'!X239</f>
        <v>-0.35</v>
      </c>
      <c r="U239">
        <f>'Fig. 7'!Y239</f>
        <v>-0.43271390313131203</v>
      </c>
      <c r="CK239">
        <f>'Fig. 7'!CP240</f>
        <v>0</v>
      </c>
      <c r="CL239">
        <f>'Fig. 7'!CQ240</f>
        <v>0</v>
      </c>
      <c r="CM239" t="str">
        <f>'Fig. 7'!CR240</f>
        <v>LaCoO3</v>
      </c>
      <c r="CN239">
        <f>'Fig. 7'!CS240</f>
        <v>-0.34615000000000001</v>
      </c>
      <c r="CO239">
        <f>'Fig. 7'!CT240</f>
        <v>-0.223840701341562</v>
      </c>
    </row>
    <row r="240" spans="17:93">
      <c r="Q240">
        <f>'Fig. 7'!U240</f>
        <v>0</v>
      </c>
      <c r="R240">
        <f>'Fig. 7'!V240</f>
        <v>0</v>
      </c>
      <c r="S240">
        <f>'Fig. 7'!W240</f>
        <v>0</v>
      </c>
      <c r="T240">
        <f>'Fig. 7'!X240</f>
        <v>-0.66</v>
      </c>
      <c r="U240">
        <f>'Fig. 7'!Y240</f>
        <v>-0.67271390313131196</v>
      </c>
      <c r="CK240">
        <f>'Fig. 7'!CP241</f>
        <v>0</v>
      </c>
      <c r="CL240">
        <f>'Fig. 7'!CQ241</f>
        <v>0</v>
      </c>
      <c r="CM240" t="str">
        <f>'Fig. 7'!CR241</f>
        <v>LaNiO3</v>
      </c>
      <c r="CN240">
        <f>'Fig. 7'!CS241</f>
        <v>-0.34615000000000001</v>
      </c>
      <c r="CO240">
        <f>'Fig. 7'!CT241</f>
        <v>0.11860648592905999</v>
      </c>
    </row>
    <row r="241" spans="17:93">
      <c r="Q241">
        <f>'Fig. 7'!U241</f>
        <v>0</v>
      </c>
      <c r="R241">
        <f>'Fig. 7'!V241</f>
        <v>0</v>
      </c>
      <c r="S241">
        <f>'Fig. 7'!W241</f>
        <v>0</v>
      </c>
      <c r="T241">
        <f>'Fig. 7'!X241</f>
        <v>-0.31</v>
      </c>
      <c r="U241">
        <f>'Fig. 7'!Y241</f>
        <v>-0.47351390313131198</v>
      </c>
      <c r="CK241">
        <f>'Fig. 7'!CP242</f>
        <v>0</v>
      </c>
      <c r="CL241">
        <f>'Fig. 7'!CQ242</f>
        <v>0</v>
      </c>
      <c r="CM241" t="str">
        <f>'Fig. 7'!CR242</f>
        <v>LaCuO3</v>
      </c>
      <c r="CN241">
        <f>'Fig. 7'!CS242</f>
        <v>0.5</v>
      </c>
      <c r="CO241">
        <f>'Fig. 7'!CT242</f>
        <v>0.468786930264534</v>
      </c>
    </row>
    <row r="242" spans="17:93">
      <c r="Q242">
        <f>'Fig. 7'!U242</f>
        <v>0</v>
      </c>
      <c r="R242">
        <f>'Fig. 7'!V242</f>
        <v>0</v>
      </c>
      <c r="S242">
        <f>'Fig. 7'!W242</f>
        <v>0</v>
      </c>
      <c r="T242">
        <f>'Fig. 7'!X242</f>
        <v>-0.61</v>
      </c>
      <c r="U242">
        <f>'Fig. 7'!Y242</f>
        <v>-0.74351390313131205</v>
      </c>
      <c r="CK242">
        <f>'Fig. 7'!CP243</f>
        <v>0</v>
      </c>
      <c r="CL242">
        <f>'Fig. 7'!CQ243</f>
        <v>0</v>
      </c>
      <c r="CM242" t="str">
        <f>'Fig. 7'!CR243</f>
        <v>YTiO3</v>
      </c>
      <c r="CN242">
        <f>'Fig. 7'!CS243</f>
        <v>-2.9230800000000001</v>
      </c>
      <c r="CO242">
        <f>'Fig. 7'!CT243</f>
        <v>-2.54402704968129</v>
      </c>
    </row>
    <row r="243" spans="17:93">
      <c r="Q243">
        <f>'Fig. 7'!U243</f>
        <v>0</v>
      </c>
      <c r="R243">
        <f>'Fig. 7'!V243</f>
        <v>0</v>
      </c>
      <c r="S243">
        <f>'Fig. 7'!W243</f>
        <v>0</v>
      </c>
      <c r="T243">
        <f>'Fig. 7'!X243</f>
        <v>-0.78</v>
      </c>
      <c r="U243">
        <f>'Fig. 7'!Y243</f>
        <v>-1.0135139031313101</v>
      </c>
      <c r="CK243">
        <f>'Fig. 7'!CP244</f>
        <v>0</v>
      </c>
      <c r="CL243">
        <f>'Fig. 7'!CQ244</f>
        <v>0</v>
      </c>
      <c r="CM243" t="str">
        <f>'Fig. 7'!CR244</f>
        <v>YVO3</v>
      </c>
      <c r="CN243">
        <f>'Fig. 7'!CS244</f>
        <v>-2.0769229999999999</v>
      </c>
      <c r="CO243">
        <f>'Fig. 7'!CT244</f>
        <v>-2.0006296887353998</v>
      </c>
    </row>
    <row r="244" spans="17:93">
      <c r="Q244">
        <f>'Fig. 7'!U244</f>
        <v>0</v>
      </c>
      <c r="R244">
        <f>'Fig. 7'!V244</f>
        <v>0</v>
      </c>
      <c r="S244">
        <f>'Fig. 7'!W244</f>
        <v>0</v>
      </c>
      <c r="T244">
        <f>'Fig. 7'!X244</f>
        <v>-0.66</v>
      </c>
      <c r="U244">
        <f>'Fig. 7'!Y244</f>
        <v>-0.67271390313131196</v>
      </c>
      <c r="CK244">
        <f>'Fig. 7'!CP245</f>
        <v>0</v>
      </c>
      <c r="CL244">
        <f>'Fig. 7'!CQ245</f>
        <v>0</v>
      </c>
      <c r="CM244" t="str">
        <f>'Fig. 7'!CR245</f>
        <v>YCrO3</v>
      </c>
      <c r="CN244">
        <f>'Fig. 7'!CS245</f>
        <v>-1.4615385000000001</v>
      </c>
      <c r="CO244">
        <f>'Fig. 7'!CT245</f>
        <v>-1.4930444210553899</v>
      </c>
    </row>
    <row r="245" spans="17:93">
      <c r="Q245">
        <f>'Fig. 7'!U245</f>
        <v>0</v>
      </c>
      <c r="R245">
        <f>'Fig. 7'!V245</f>
        <v>0</v>
      </c>
      <c r="S245">
        <f>'Fig. 7'!W245</f>
        <v>0</v>
      </c>
      <c r="T245">
        <f>'Fig. 7'!X245</f>
        <v>-0.46</v>
      </c>
      <c r="U245">
        <f>'Fig. 7'!Y245</f>
        <v>-0.43271390313131203</v>
      </c>
      <c r="CK245">
        <f>'Fig. 7'!CP246</f>
        <v>0</v>
      </c>
      <c r="CL245">
        <f>'Fig. 7'!CQ246</f>
        <v>0</v>
      </c>
      <c r="CM245" t="str">
        <f>'Fig. 7'!CR246</f>
        <v>YMnO3</v>
      </c>
      <c r="CN245">
        <f>'Fig. 7'!CS246</f>
        <v>-1.038462</v>
      </c>
      <c r="CO245">
        <f>'Fig. 7'!CT246</f>
        <v>-0.92636104756762605</v>
      </c>
    </row>
    <row r="246" spans="17:93">
      <c r="Q246">
        <f>'Fig. 7'!U246</f>
        <v>0</v>
      </c>
      <c r="R246">
        <f>'Fig. 7'!V246</f>
        <v>0</v>
      </c>
      <c r="S246">
        <f>'Fig. 7'!W246</f>
        <v>0</v>
      </c>
      <c r="T246">
        <f>'Fig. 7'!X246</f>
        <v>-0.42</v>
      </c>
      <c r="U246">
        <f>'Fig. 7'!Y246</f>
        <v>-0.393113903131312</v>
      </c>
      <c r="CK246">
        <f>'Fig. 7'!CP247</f>
        <v>0</v>
      </c>
      <c r="CL246">
        <f>'Fig. 7'!CQ247</f>
        <v>0</v>
      </c>
      <c r="CM246" t="str">
        <f>'Fig. 7'!CR247</f>
        <v>YFeO3</v>
      </c>
      <c r="CN246">
        <f>'Fig. 7'!CS247</f>
        <v>-0.61538499999999996</v>
      </c>
      <c r="CO246">
        <f>'Fig. 7'!CT247</f>
        <v>-0.72578285865505698</v>
      </c>
    </row>
    <row r="247" spans="17:93">
      <c r="Q247">
        <f>'Fig. 7'!U247</f>
        <v>0</v>
      </c>
      <c r="R247">
        <f>'Fig. 7'!V247</f>
        <v>0</v>
      </c>
      <c r="S247">
        <f>'Fig. 7'!W247</f>
        <v>0</v>
      </c>
      <c r="T247">
        <f>'Fig. 7'!X247</f>
        <v>-0.71</v>
      </c>
      <c r="U247">
        <f>'Fig. 7'!Y247</f>
        <v>-0.67271390313131196</v>
      </c>
      <c r="CK247">
        <f>'Fig. 7'!CP248</f>
        <v>0</v>
      </c>
      <c r="CL247">
        <f>'Fig. 7'!CQ248</f>
        <v>0</v>
      </c>
      <c r="CM247" t="str">
        <f>'Fig. 7'!CR248</f>
        <v>YNiO3</v>
      </c>
      <c r="CN247">
        <f>'Fig. 7'!CS248</f>
        <v>-0.23077</v>
      </c>
      <c r="CO247">
        <f>'Fig. 7'!CT248</f>
        <v>-3.6942079965845302E-2</v>
      </c>
    </row>
    <row r="248" spans="17:93">
      <c r="Q248">
        <f>'Fig. 7'!U248</f>
        <v>0</v>
      </c>
      <c r="R248">
        <f>'Fig. 7'!V248</f>
        <v>0</v>
      </c>
      <c r="S248">
        <f>'Fig. 7'!W248</f>
        <v>0</v>
      </c>
      <c r="T248">
        <f>'Fig. 7'!X248</f>
        <v>-0.5</v>
      </c>
      <c r="U248">
        <f>'Fig. 7'!Y248</f>
        <v>-0.47351390313131198</v>
      </c>
      <c r="CK248">
        <f>'Fig. 7'!CP249</f>
        <v>0</v>
      </c>
      <c r="CL248">
        <f>'Fig. 7'!CQ249</f>
        <v>0</v>
      </c>
      <c r="CM248" t="str">
        <f>'Fig. 7'!CR249</f>
        <v>YCuO3</v>
      </c>
      <c r="CN248">
        <f>'Fig. 7'!CS249</f>
        <v>0.65385000000000004</v>
      </c>
      <c r="CO248">
        <f>'Fig. 7'!CT249</f>
        <v>0.30809678104945498</v>
      </c>
    </row>
    <row r="249" spans="17:93">
      <c r="Q249">
        <f>'Fig. 7'!U249</f>
        <v>0</v>
      </c>
      <c r="R249">
        <f>'Fig. 7'!V249</f>
        <v>0</v>
      </c>
      <c r="S249">
        <f>'Fig. 7'!W249</f>
        <v>0</v>
      </c>
      <c r="T249">
        <f>'Fig. 7'!X249</f>
        <v>-0.69</v>
      </c>
      <c r="U249">
        <f>'Fig. 7'!Y249</f>
        <v>-0.74351390313131205</v>
      </c>
      <c r="CK249">
        <f>'Fig. 7'!CP250</f>
        <v>0</v>
      </c>
      <c r="CL249">
        <f>'Fig. 7'!CQ250</f>
        <v>0</v>
      </c>
      <c r="CM249" t="str">
        <f>'Fig. 7'!CR250</f>
        <v>SrVO3</v>
      </c>
      <c r="CN249">
        <f>'Fig. 7'!CS250</f>
        <v>-1.6923079999999999</v>
      </c>
      <c r="CO249">
        <f>'Fig. 7'!CT250</f>
        <v>-1.6923079999999999</v>
      </c>
    </row>
    <row r="250" spans="17:93">
      <c r="Q250" t="str">
        <f>'Fig. 7'!U250</f>
        <v>ACS Catal.
5, 965–971 (2015)</v>
      </c>
      <c r="R250" t="str">
        <f>'Fig. 7'!V250</f>
        <v>TMs</v>
      </c>
      <c r="S250" t="str">
        <f>'Fig. 7'!W250</f>
        <v>Pt(211)</v>
      </c>
      <c r="T250">
        <f>'Fig. 7'!X250</f>
        <v>-1.8029200000000001</v>
      </c>
      <c r="U250">
        <f>'Fig. 7'!Y250</f>
        <v>-1.72776</v>
      </c>
      <c r="CK250">
        <f>'Fig. 7'!CP251</f>
        <v>0</v>
      </c>
      <c r="CL250">
        <f>'Fig. 7'!CQ251</f>
        <v>0</v>
      </c>
      <c r="CM250" t="str">
        <f>'Fig. 7'!CR251</f>
        <v>SrCrO3</v>
      </c>
      <c r="CN250">
        <f>'Fig. 7'!CS251</f>
        <v>-1.1153850000000001</v>
      </c>
      <c r="CO250">
        <f>'Fig. 7'!CT251</f>
        <v>-1.1662562505123399</v>
      </c>
    </row>
    <row r="251" spans="17:93">
      <c r="Q251">
        <f>'Fig. 7'!U251</f>
        <v>0</v>
      </c>
      <c r="R251">
        <f>'Fig. 7'!V251</f>
        <v>0</v>
      </c>
      <c r="S251" t="str">
        <f>'Fig. 7'!W251</f>
        <v>Pd(211)</v>
      </c>
      <c r="T251">
        <f>'Fig. 7'!X251</f>
        <v>-1.6545000000000001</v>
      </c>
      <c r="U251">
        <f>'Fig. 7'!Y251</f>
        <v>-1.663964</v>
      </c>
      <c r="CK251">
        <f>'Fig. 7'!CP252</f>
        <v>0</v>
      </c>
      <c r="CL251">
        <f>'Fig. 7'!CQ252</f>
        <v>0</v>
      </c>
      <c r="CM251" t="str">
        <f>'Fig. 7'!CR252</f>
        <v>SrMnO3</v>
      </c>
      <c r="CN251">
        <f>'Fig. 7'!CS252</f>
        <v>-0.61538499999999996</v>
      </c>
      <c r="CO251">
        <f>'Fig. 7'!CT252</f>
        <v>-0.57895634444650501</v>
      </c>
    </row>
    <row r="252" spans="17:93">
      <c r="Q252">
        <f>'Fig. 7'!U252</f>
        <v>0</v>
      </c>
      <c r="R252">
        <f>'Fig. 7'!V252</f>
        <v>0</v>
      </c>
      <c r="S252" t="str">
        <f>'Fig. 7'!W252</f>
        <v>Cu(211)</v>
      </c>
      <c r="T252">
        <f>'Fig. 7'!X252</f>
        <v>-0.80049000000000003</v>
      </c>
      <c r="U252">
        <f>'Fig. 7'!Y252</f>
        <v>-0.93477759999999999</v>
      </c>
      <c r="CK252">
        <f>'Fig. 7'!CP253</f>
        <v>0</v>
      </c>
      <c r="CL252">
        <f>'Fig. 7'!CQ253</f>
        <v>0</v>
      </c>
      <c r="CM252" t="str">
        <f>'Fig. 7'!CR253</f>
        <v>SrFeO3</v>
      </c>
      <c r="CN252">
        <f>'Fig. 7'!CS253</f>
        <v>-0.26923000000000002</v>
      </c>
      <c r="CO252">
        <f>'Fig. 7'!CT253</f>
        <v>-0.37108091167674001</v>
      </c>
    </row>
    <row r="253" spans="17:93">
      <c r="Q253">
        <f>'Fig. 7'!U253</f>
        <v>0</v>
      </c>
      <c r="R253">
        <f>'Fig. 7'!V253</f>
        <v>0</v>
      </c>
      <c r="S253" t="str">
        <f>'Fig. 7'!W253</f>
        <v>Au(211)</v>
      </c>
      <c r="T253">
        <f>'Fig. 7'!X253</f>
        <v>-0.44525999999999999</v>
      </c>
      <c r="U253">
        <f>'Fig. 7'!Y253</f>
        <v>-0.44525999999999999</v>
      </c>
      <c r="CK253">
        <f>'Fig. 7'!CP254</f>
        <v>0</v>
      </c>
      <c r="CL253">
        <f>'Fig. 7'!CQ254</f>
        <v>0</v>
      </c>
      <c r="CM253" t="str">
        <f>'Fig. 7'!CR254</f>
        <v>SrCoO3</v>
      </c>
      <c r="CN253">
        <f>'Fig. 7'!CS254</f>
        <v>-0.30769000000000002</v>
      </c>
      <c r="CO253">
        <f>'Fig. 7'!CT254</f>
        <v>-6.8741961103331297E-3</v>
      </c>
    </row>
    <row r="254" spans="17:93">
      <c r="Q254">
        <f>'Fig. 7'!U254</f>
        <v>0</v>
      </c>
      <c r="R254">
        <f>'Fig. 7'!V254</f>
        <v>0</v>
      </c>
      <c r="S254" t="str">
        <f>'Fig. 7'!W254</f>
        <v>Ag(211)</v>
      </c>
      <c r="T254">
        <f>'Fig. 7'!X254</f>
        <v>-0.14599000000000001</v>
      </c>
      <c r="U254">
        <f>'Fig. 7'!Y254</f>
        <v>1.76240000000005E-3</v>
      </c>
      <c r="CK254">
        <f>'Fig. 7'!CP255</f>
        <v>0</v>
      </c>
      <c r="CL254">
        <f>'Fig. 7'!CQ255</f>
        <v>0</v>
      </c>
      <c r="CM254" t="str">
        <f>'Fig. 7'!CR255</f>
        <v>SrNiO3</v>
      </c>
      <c r="CN254">
        <f>'Fig. 7'!CS255</f>
        <v>0.34615000000000001</v>
      </c>
      <c r="CO254">
        <f>'Fig. 7'!CT255</f>
        <v>0.34282061348811999</v>
      </c>
    </row>
    <row r="255" spans="17:93">
      <c r="Q255" t="str">
        <f>'Fig. 7'!U255</f>
        <v>Chem. Sci. 8, 1090–1096 (2017)</v>
      </c>
      <c r="R255" t="str">
        <f>'Fig. 7'!V255</f>
        <v>TMs</v>
      </c>
      <c r="S255" t="str">
        <f>'Fig. 7'!W255</f>
        <v>Ni(211)</v>
      </c>
      <c r="T255">
        <f>'Fig. 7'!X255</f>
        <v>-1.5969899999999999</v>
      </c>
      <c r="U255">
        <f>'Fig. 7'!Y255</f>
        <v>-1.3958224400000001</v>
      </c>
      <c r="CK255">
        <f>'Fig. 7'!CP256</f>
        <v>0</v>
      </c>
      <c r="CL255">
        <f>'Fig. 7'!CQ256</f>
        <v>0</v>
      </c>
      <c r="CM255" t="str">
        <f>'Fig. 7'!CR256</f>
        <v>SrCuO3</v>
      </c>
      <c r="CN255">
        <f>'Fig. 7'!CS256</f>
        <v>0.42308000000000001</v>
      </c>
      <c r="CO255">
        <f>'Fig. 7'!CT256</f>
        <v>0.70041234838611299</v>
      </c>
    </row>
    <row r="256" spans="17:93">
      <c r="Q256">
        <f>'Fig. 7'!U256</f>
        <v>0</v>
      </c>
      <c r="R256">
        <f>'Fig. 7'!V256</f>
        <v>0</v>
      </c>
      <c r="S256" t="str">
        <f>'Fig. 7'!W256</f>
        <v>Cu(211)</v>
      </c>
      <c r="T256">
        <f>'Fig. 7'!X256</f>
        <v>-0.81438124000000001</v>
      </c>
      <c r="U256">
        <f>'Fig. 7'!Y256</f>
        <v>-0.94269484000000003</v>
      </c>
      <c r="CK256">
        <f>'Fig. 7'!CP257</f>
        <v>0</v>
      </c>
      <c r="CL256">
        <f>'Fig. 7'!CQ257</f>
        <v>0</v>
      </c>
      <c r="CM256" t="str">
        <f>'Fig. 7'!CR257</f>
        <v>CaMnO3</v>
      </c>
      <c r="CN256">
        <f>'Fig. 7'!CS257</f>
        <v>-0.69230800000000003</v>
      </c>
      <c r="CO256">
        <f>'Fig. 7'!CT257</f>
        <v>-0.65120875716845605</v>
      </c>
    </row>
    <row r="257" spans="17:93">
      <c r="Q257">
        <f>'Fig. 7'!U257</f>
        <v>0</v>
      </c>
      <c r="R257">
        <f>'Fig. 7'!V257</f>
        <v>0</v>
      </c>
      <c r="S257" t="str">
        <f>'Fig. 7'!W257</f>
        <v>Rh(211)</v>
      </c>
      <c r="T257">
        <f>'Fig. 7'!X257</f>
        <v>-1.7575251000000001</v>
      </c>
      <c r="U257">
        <f>'Fig. 7'!Y257</f>
        <v>-2.06901044</v>
      </c>
      <c r="CK257">
        <f>'Fig. 7'!CP258</f>
        <v>0</v>
      </c>
      <c r="CL257">
        <f>'Fig. 7'!CQ258</f>
        <v>0</v>
      </c>
      <c r="CM257" t="str">
        <f>'Fig. 7'!CR258</f>
        <v>CaFeO3</v>
      </c>
      <c r="CN257">
        <f>'Fig. 7'!CS258</f>
        <v>-0.15384999999999999</v>
      </c>
      <c r="CO257">
        <f>'Fig. 7'!CT258</f>
        <v>-0.44485098800586997</v>
      </c>
    </row>
    <row r="258" spans="17:93">
      <c r="Q258">
        <f>'Fig. 7'!U258</f>
        <v>0</v>
      </c>
      <c r="R258">
        <f>'Fig. 7'!V258</f>
        <v>0</v>
      </c>
      <c r="S258" t="str">
        <f>'Fig. 7'!W258</f>
        <v>Pd(211)</v>
      </c>
      <c r="T258">
        <f>'Fig. 7'!X258</f>
        <v>-1.6571906999999999</v>
      </c>
      <c r="U258">
        <f>'Fig. 7'!Y258</f>
        <v>-1.67188124</v>
      </c>
      <c r="CK258">
        <f>'Fig. 7'!CP259</f>
        <v>0</v>
      </c>
      <c r="CL258">
        <f>'Fig. 7'!CQ259</f>
        <v>0</v>
      </c>
      <c r="CM258" t="str">
        <f>'Fig. 7'!CR259</f>
        <v>CaCuO3</v>
      </c>
      <c r="CN258">
        <f>'Fig. 7'!CS259</f>
        <v>0.5</v>
      </c>
      <c r="CO258">
        <f>'Fig. 7'!CT259</f>
        <v>0.61881947979857399</v>
      </c>
    </row>
    <row r="259" spans="17:93">
      <c r="Q259">
        <f>'Fig. 7'!U259</f>
        <v>0</v>
      </c>
      <c r="R259">
        <f>'Fig. 7'!V259</f>
        <v>0</v>
      </c>
      <c r="S259" t="str">
        <f>'Fig. 7'!W259</f>
        <v>Ag(211)</v>
      </c>
      <c r="T259">
        <f>'Fig. 7'!X259</f>
        <v>-0.1521739</v>
      </c>
      <c r="U259">
        <f>'Fig. 7'!Y259</f>
        <v>-6.1548399999997701E-3</v>
      </c>
      <c r="CK259">
        <f>'Fig. 7'!CP260</f>
        <v>0</v>
      </c>
      <c r="CL259">
        <f>'Fig. 7'!CQ260</f>
        <v>0</v>
      </c>
      <c r="CM259" t="str">
        <f>'Fig. 7'!CR260</f>
        <v>BaNiO3</v>
      </c>
      <c r="CN259">
        <f>'Fig. 7'!CS260</f>
        <v>-3.8459999999999897E-2</v>
      </c>
      <c r="CO259">
        <f>'Fig. 7'!CT260</f>
        <v>0.444118735130202</v>
      </c>
    </row>
    <row r="260" spans="17:93">
      <c r="Q260">
        <f>'Fig. 7'!U260</f>
        <v>0</v>
      </c>
      <c r="R260">
        <f>'Fig. 7'!V260</f>
        <v>0</v>
      </c>
      <c r="S260" t="str">
        <f>'Fig. 7'!W260</f>
        <v>Ir(211)</v>
      </c>
      <c r="T260">
        <f>'Fig. 7'!X260</f>
        <v>-2.1588628000000001</v>
      </c>
      <c r="U260">
        <f>'Fig. 7'!Y260</f>
        <v>-2.01733604</v>
      </c>
      <c r="CK260" t="str">
        <f>'Fig. 7'!CP261</f>
        <v>Angew. Chem. Int. Ed. 47, 4683–4686 (2008)</v>
      </c>
      <c r="CL260" t="str">
        <f>'Fig. 7'!CQ261</f>
        <v>ABO3(110)</v>
      </c>
      <c r="CM260" t="str">
        <f>'Fig. 7'!CR261</f>
        <v>LaTiO3</v>
      </c>
      <c r="CN260">
        <f>'Fig. 7'!CS261</f>
        <v>-5.2038860430645499</v>
      </c>
      <c r="CO260">
        <f>'Fig. 7'!CT261</f>
        <v>-4.9334396595498502</v>
      </c>
    </row>
    <row r="261" spans="17:93">
      <c r="Q261">
        <f>'Fig. 7'!U261</f>
        <v>0</v>
      </c>
      <c r="R261">
        <f>'Fig. 7'!V261</f>
        <v>0</v>
      </c>
      <c r="S261" t="str">
        <f>'Fig. 7'!W261</f>
        <v>Pt(211)</v>
      </c>
      <c r="T261">
        <f>'Fig. 7'!X261</f>
        <v>-1.7976589000000001</v>
      </c>
      <c r="U261">
        <f>'Fig. 7'!Y261</f>
        <v>-1.73567724</v>
      </c>
      <c r="CK261">
        <f>'Fig. 7'!CP262</f>
        <v>0</v>
      </c>
      <c r="CL261">
        <f>'Fig. 7'!CQ262</f>
        <v>0</v>
      </c>
      <c r="CM261" t="str">
        <f>'Fig. 7'!CR262</f>
        <v>LaMnO3</v>
      </c>
      <c r="CN261">
        <f>'Fig. 7'!CS262</f>
        <v>-3.3015011586390202</v>
      </c>
      <c r="CO261">
        <f>'Fig. 7'!CT262</f>
        <v>-3.27951536612985</v>
      </c>
    </row>
    <row r="262" spans="17:93">
      <c r="Q262">
        <f>'Fig. 7'!U262</f>
        <v>0</v>
      </c>
      <c r="R262">
        <f>'Fig. 7'!V262</f>
        <v>0</v>
      </c>
      <c r="S262" t="str">
        <f>'Fig. 7'!W262</f>
        <v>Au(211)</v>
      </c>
      <c r="T262">
        <f>'Fig. 7'!X262</f>
        <v>-0.45317723999999998</v>
      </c>
      <c r="U262">
        <f>'Fig. 7'!Y262</f>
        <v>-0.45317723999999998</v>
      </c>
      <c r="CK262">
        <f>'Fig. 7'!CP263</f>
        <v>0</v>
      </c>
      <c r="CL262">
        <f>'Fig. 7'!CQ263</f>
        <v>0</v>
      </c>
      <c r="CM262" t="str">
        <f>'Fig. 7'!CR263</f>
        <v>LaFeO3</v>
      </c>
      <c r="CN262">
        <f>'Fig. 7'!CS263</f>
        <v>-3.1069424854462202</v>
      </c>
      <c r="CO262">
        <f>'Fig. 7'!CT263</f>
        <v>-3.1103669888884502</v>
      </c>
    </row>
    <row r="263" spans="17:93">
      <c r="Q263" t="str">
        <f>'Fig. 7'!U263</f>
        <v>ACS Cent. Sci. 3, 1286–1293 (2017)</v>
      </c>
      <c r="R263" t="str">
        <f>'Fig. 7'!V263</f>
        <v>TMs</v>
      </c>
      <c r="S263" t="str">
        <f>'Fig. 7'!W263</f>
        <v>Cu(211)</v>
      </c>
      <c r="T263">
        <f>'Fig. 7'!X263</f>
        <v>-0.26832</v>
      </c>
      <c r="U263">
        <f>'Fig. 7'!Y263</f>
        <v>-0.28283160000000002</v>
      </c>
      <c r="CK263">
        <f>'Fig. 7'!CP264</f>
        <v>0</v>
      </c>
      <c r="CL263">
        <f>'Fig. 7'!CQ264</f>
        <v>0</v>
      </c>
      <c r="CM263" t="str">
        <f>'Fig. 7'!CR264</f>
        <v>LaCoO3</v>
      </c>
      <c r="CN263">
        <f>'Fig. 7'!CS264</f>
        <v>-2.6924394061730301</v>
      </c>
      <c r="CO263">
        <f>'Fig. 7'!CT264</f>
        <v>-2.75</v>
      </c>
    </row>
    <row r="264" spans="17:93">
      <c r="Q264">
        <f>'Fig. 7'!U264</f>
        <v>0</v>
      </c>
      <c r="R264">
        <f>'Fig. 7'!V264</f>
        <v>0</v>
      </c>
      <c r="S264" t="str">
        <f>'Fig. 7'!W264</f>
        <v>Rh(211)</v>
      </c>
      <c r="T264">
        <f>'Fig. 7'!X264</f>
        <v>-1.39751</v>
      </c>
      <c r="U264">
        <f>'Fig. 7'!Y264</f>
        <v>-1.4091472</v>
      </c>
      <c r="CK264">
        <f>'Fig. 7'!CP265</f>
        <v>0</v>
      </c>
      <c r="CL264">
        <f>'Fig. 7'!CQ265</f>
        <v>0</v>
      </c>
      <c r="CM264" t="str">
        <f>'Fig. 7'!CR265</f>
        <v>LaNiO3</v>
      </c>
      <c r="CN264">
        <f>'Fig. 7'!CS265</f>
        <v>-2.2892580415658901</v>
      </c>
      <c r="CO264">
        <f>'Fig. 7'!CT265</f>
        <v>-2.3994760555357599</v>
      </c>
    </row>
    <row r="265" spans="17:93">
      <c r="Q265">
        <f>'Fig. 7'!U265</f>
        <v>0</v>
      </c>
      <c r="R265">
        <f>'Fig. 7'!V265</f>
        <v>0</v>
      </c>
      <c r="S265" t="str">
        <f>'Fig. 7'!W265</f>
        <v>Pd(211)</v>
      </c>
      <c r="T265">
        <f>'Fig. 7'!X265</f>
        <v>-1.19682</v>
      </c>
      <c r="U265">
        <f>'Fig. 7'!Y265</f>
        <v>-1.0120180000000001</v>
      </c>
      <c r="CK265" t="str">
        <f>'Fig. 7'!CP266</f>
        <v>Phys. Chem. Chem. Phys. 20, 3813–3818 (2018)</v>
      </c>
      <c r="CL265" t="str">
        <f>'Fig. 7'!CQ266</f>
        <v>ABO3(110)</v>
      </c>
      <c r="CM265" t="str">
        <f>'Fig. 7'!CR266</f>
        <v>BaCuO3</v>
      </c>
      <c r="CN265">
        <f>'Fig. 7'!CS266</f>
        <v>-1.41</v>
      </c>
      <c r="CO265">
        <f>'Fig. 7'!CT266</f>
        <v>-1.4541920527172301</v>
      </c>
    </row>
    <row r="266" spans="17:93">
      <c r="Q266">
        <f>'Fig. 7'!U266</f>
        <v>0</v>
      </c>
      <c r="R266">
        <f>'Fig. 7'!V266</f>
        <v>0</v>
      </c>
      <c r="S266" t="str">
        <f>'Fig. 7'!W266</f>
        <v>Ag(211)</v>
      </c>
      <c r="T266">
        <f>'Fig. 7'!X266</f>
        <v>0.26950000000000002</v>
      </c>
      <c r="U266">
        <f>'Fig. 7'!Y266</f>
        <v>0.65370839999999997</v>
      </c>
      <c r="CK266">
        <f>'Fig. 7'!CP267</f>
        <v>0</v>
      </c>
      <c r="CL266">
        <f>'Fig. 7'!CQ267</f>
        <v>0</v>
      </c>
      <c r="CM266" t="str">
        <f>'Fig. 7'!CR267</f>
        <v>BaVO3</v>
      </c>
      <c r="CN266">
        <f>'Fig. 7'!CS267</f>
        <v>-4.05</v>
      </c>
      <c r="CO266">
        <f>'Fig. 7'!CT267</f>
        <v>-3.8693169771146101</v>
      </c>
    </row>
    <row r="267" spans="17:93">
      <c r="Q267">
        <f>'Fig. 7'!U267</f>
        <v>0</v>
      </c>
      <c r="R267">
        <f>'Fig. 7'!V267</f>
        <v>0</v>
      </c>
      <c r="S267" t="str">
        <f>'Fig. 7'!W267</f>
        <v>Ir(211)</v>
      </c>
      <c r="T267">
        <f>'Fig. 7'!X267</f>
        <v>-1.72797</v>
      </c>
      <c r="U267">
        <f>'Fig. 7'!Y267</f>
        <v>-1.3574728</v>
      </c>
      <c r="CK267">
        <f>'Fig. 7'!CP268</f>
        <v>0</v>
      </c>
      <c r="CL267">
        <f>'Fig. 7'!CQ268</f>
        <v>0</v>
      </c>
      <c r="CM267" t="str">
        <f>'Fig. 7'!CR268</f>
        <v>CaCuO3</v>
      </c>
      <c r="CN267">
        <f>'Fig. 7'!CS268</f>
        <v>-1.44</v>
      </c>
      <c r="CO267">
        <f>'Fig. 7'!CT268</f>
        <v>-1.6404314038244201</v>
      </c>
    </row>
    <row r="268" spans="17:93">
      <c r="Q268">
        <f>'Fig. 7'!U268</f>
        <v>0</v>
      </c>
      <c r="R268">
        <f>'Fig. 7'!V268</f>
        <v>0</v>
      </c>
      <c r="S268" t="str">
        <f>'Fig. 7'!W268</f>
        <v>Pt(211)</v>
      </c>
      <c r="T268">
        <f>'Fig. 7'!X268</f>
        <v>-1.29159</v>
      </c>
      <c r="U268">
        <f>'Fig. 7'!Y268</f>
        <v>-1.075814</v>
      </c>
      <c r="CK268">
        <f>'Fig. 7'!CP269</f>
        <v>0</v>
      </c>
      <c r="CL268">
        <f>'Fig. 7'!CQ269</f>
        <v>0</v>
      </c>
      <c r="CM268" t="str">
        <f>'Fig. 7'!CR269</f>
        <v>CaGaO3</v>
      </c>
      <c r="CN268">
        <f>'Fig. 7'!CS269</f>
        <v>-1.27</v>
      </c>
      <c r="CO268">
        <f>'Fig. 7'!CT269</f>
        <v>-0.92353113162101497</v>
      </c>
    </row>
    <row r="269" spans="17:93">
      <c r="Q269">
        <f>'Fig. 7'!U269</f>
        <v>0</v>
      </c>
      <c r="R269">
        <f>'Fig. 7'!V269</f>
        <v>0</v>
      </c>
      <c r="S269" t="str">
        <f>'Fig. 7'!W269</f>
        <v>Au(211)</v>
      </c>
      <c r="T269">
        <f>'Fig. 7'!X269</f>
        <v>0.19450000000000001</v>
      </c>
      <c r="U269">
        <f>'Fig. 7'!Y269</f>
        <v>0.20668600000000001</v>
      </c>
      <c r="CK269">
        <f>'Fig. 7'!CP270</f>
        <v>0</v>
      </c>
      <c r="CL269">
        <f>'Fig. 7'!CQ270</f>
        <v>0</v>
      </c>
      <c r="CM269" t="str">
        <f>'Fig. 7'!CR270</f>
        <v>LaCoO3</v>
      </c>
      <c r="CN269">
        <f>'Fig. 7'!CS270</f>
        <v>-3.07</v>
      </c>
      <c r="CO269">
        <f>'Fig. 7'!CT270</f>
        <v>-2.4830915849645501</v>
      </c>
    </row>
    <row r="270" spans="17:93">
      <c r="Q270">
        <f>'Fig. 7'!U270</f>
        <v>0</v>
      </c>
      <c r="R270">
        <f>'Fig. 7'!V270</f>
        <v>0</v>
      </c>
      <c r="S270" t="str">
        <f>'Fig. 7'!W270</f>
        <v>Cu(111)</v>
      </c>
      <c r="T270">
        <f>'Fig. 7'!X270</f>
        <v>-8.77E-3</v>
      </c>
      <c r="U270">
        <f>'Fig. 7'!Y270</f>
        <v>-4.28316000000004E-2</v>
      </c>
      <c r="CK270">
        <f>'Fig. 7'!CP271</f>
        <v>0</v>
      </c>
      <c r="CL270">
        <f>'Fig. 7'!CQ271</f>
        <v>0</v>
      </c>
      <c r="CM270" t="str">
        <f>'Fig. 7'!CR271</f>
        <v>LaCuO3</v>
      </c>
      <c r="CN270">
        <f>'Fig. 7'!CS271</f>
        <v>-1.42</v>
      </c>
      <c r="CO270">
        <f>'Fig. 7'!CT271</f>
        <v>-1.7904639533584601</v>
      </c>
    </row>
    <row r="271" spans="17:93">
      <c r="Q271">
        <f>'Fig. 7'!U271</f>
        <v>0</v>
      </c>
      <c r="R271">
        <f>'Fig. 7'!V271</f>
        <v>0</v>
      </c>
      <c r="S271" t="str">
        <f>'Fig. 7'!W271</f>
        <v>Rh(111)</v>
      </c>
      <c r="T271">
        <f>'Fig. 7'!X271</f>
        <v>-1.21502</v>
      </c>
      <c r="U271">
        <f>'Fig. 7'!Y271</f>
        <v>-1.1691472000000001</v>
      </c>
      <c r="CK271">
        <f>'Fig. 7'!CP272</f>
        <v>0</v>
      </c>
      <c r="CL271">
        <f>'Fig. 7'!CQ272</f>
        <v>0</v>
      </c>
      <c r="CM271" t="str">
        <f>'Fig. 7'!CR272</f>
        <v>LaGaO3</v>
      </c>
      <c r="CN271">
        <f>'Fig. 7'!CS272</f>
        <v>-1.49</v>
      </c>
      <c r="CO271">
        <f>'Fig. 7'!CT272</f>
        <v>-1.0832586569350799</v>
      </c>
    </row>
    <row r="272" spans="17:93">
      <c r="Q272">
        <f>'Fig. 7'!U272</f>
        <v>0</v>
      </c>
      <c r="R272">
        <f>'Fig. 7'!V272</f>
        <v>0</v>
      </c>
      <c r="S272" t="str">
        <f>'Fig. 7'!W272</f>
        <v>Ir(111)</v>
      </c>
      <c r="T272">
        <f>'Fig. 7'!X272</f>
        <v>-1.0011099999999999</v>
      </c>
      <c r="U272">
        <f>'Fig. 7'!Y272</f>
        <v>-1.1174728</v>
      </c>
      <c r="CK272">
        <f>'Fig. 7'!CP273</f>
        <v>0</v>
      </c>
      <c r="CL272">
        <f>'Fig. 7'!CQ273</f>
        <v>0</v>
      </c>
      <c r="CM272" t="str">
        <f>'Fig. 7'!CR273</f>
        <v>LaNiO3</v>
      </c>
      <c r="CN272">
        <f>'Fig. 7'!CS273</f>
        <v>-2.08</v>
      </c>
      <c r="CO272">
        <f>'Fig. 7'!CT273</f>
        <v>-2.1406443976939298</v>
      </c>
    </row>
    <row r="273" spans="17:93">
      <c r="Q273">
        <f>'Fig. 7'!U273</f>
        <v>0</v>
      </c>
      <c r="R273">
        <f>'Fig. 7'!V273</f>
        <v>0</v>
      </c>
      <c r="S273" t="str">
        <f>'Fig. 7'!W273</f>
        <v>Pt(111)</v>
      </c>
      <c r="T273">
        <f>'Fig. 7'!X273</f>
        <v>-1.00549</v>
      </c>
      <c r="U273">
        <f>'Fig. 7'!Y273</f>
        <v>-0.83581399999999995</v>
      </c>
      <c r="CK273">
        <f>'Fig. 7'!CP274</f>
        <v>0</v>
      </c>
      <c r="CL273">
        <f>'Fig. 7'!CQ274</f>
        <v>0</v>
      </c>
      <c r="CM273" t="str">
        <f>'Fig. 7'!CR274</f>
        <v>LaTiO3</v>
      </c>
      <c r="CN273">
        <f>'Fig. 7'!CS274</f>
        <v>-4.8</v>
      </c>
      <c r="CO273">
        <f>'Fig. 7'!CT274</f>
        <v>-4.6850885976849703</v>
      </c>
    </row>
    <row r="274" spans="17:93">
      <c r="Q274">
        <f>'Fig. 7'!U274</f>
        <v>0</v>
      </c>
      <c r="R274">
        <f>'Fig. 7'!V274</f>
        <v>0</v>
      </c>
      <c r="S274" t="str">
        <f>'Fig. 7'!W274</f>
        <v>Au(111)</v>
      </c>
      <c r="T274">
        <f>'Fig. 7'!X274</f>
        <v>0.45885999999999999</v>
      </c>
      <c r="U274">
        <f>'Fig. 7'!Y274</f>
        <v>0.44668600000000003</v>
      </c>
      <c r="CK274">
        <f>'Fig. 7'!CP275</f>
        <v>0</v>
      </c>
      <c r="CL274">
        <f>'Fig. 7'!CQ275</f>
        <v>0</v>
      </c>
      <c r="CM274" t="str">
        <f>'Fig. 7'!CR275</f>
        <v>LaZnO3</v>
      </c>
      <c r="CN274">
        <f>'Fig. 7'!CS275</f>
        <v>-1.1000000000000001</v>
      </c>
      <c r="CO274">
        <f>'Fig. 7'!CT275</f>
        <v>-1.23902731787965</v>
      </c>
    </row>
    <row r="275" spans="17:93">
      <c r="Q275" t="str">
        <f>'Fig. 7'!U275</f>
        <v>ACS Energy Lett. 2, 969–975 (2017)</v>
      </c>
      <c r="R275" t="str">
        <f>'Fig. 7'!V275</f>
        <v>TMs</v>
      </c>
      <c r="S275" t="str">
        <f>'Fig. 7'!W275</f>
        <v>Cu(211)</v>
      </c>
      <c r="T275">
        <f>'Fig. 7'!X275</f>
        <v>-0.77349000000000001</v>
      </c>
      <c r="U275">
        <f>'Fig. 7'!Y275</f>
        <v>-0.92153160000000001</v>
      </c>
      <c r="CK275">
        <f>'Fig. 7'!CP276</f>
        <v>0</v>
      </c>
      <c r="CL275">
        <f>'Fig. 7'!CQ276</f>
        <v>0</v>
      </c>
      <c r="CM275" t="str">
        <f>'Fig. 7'!CR276</f>
        <v>SrVO3</v>
      </c>
      <c r="CN275">
        <f>'Fig. 7'!CS276</f>
        <v>-3.66</v>
      </c>
      <c r="CO275">
        <f>'Fig. 7'!CT276</f>
        <v>-3.9515588836229898</v>
      </c>
    </row>
    <row r="276" spans="17:93">
      <c r="Q276">
        <f>'Fig. 7'!U276</f>
        <v>0</v>
      </c>
      <c r="R276">
        <f>'Fig. 7'!V276</f>
        <v>0</v>
      </c>
      <c r="S276" t="str">
        <f>'Fig. 7'!W276</f>
        <v>Rh(211)</v>
      </c>
      <c r="T276">
        <f>'Fig. 7'!X276</f>
        <v>-2.0331600000000001</v>
      </c>
      <c r="U276">
        <f>'Fig. 7'!Y276</f>
        <v>-2.0478472000000001</v>
      </c>
      <c r="CK276">
        <f>'Fig. 7'!CP277</f>
        <v>0</v>
      </c>
      <c r="CL276">
        <f>'Fig. 7'!CQ277</f>
        <v>0</v>
      </c>
      <c r="CM276" t="str">
        <f>'Fig. 7'!CR277</f>
        <v>SrZnO3</v>
      </c>
      <c r="CN276">
        <f>'Fig. 7'!CS277</f>
        <v>-1.06</v>
      </c>
      <c r="CO276">
        <f>'Fig. 7'!CT277</f>
        <v>-0.99573118199414301</v>
      </c>
    </row>
    <row r="277" spans="17:93">
      <c r="Q277">
        <f>'Fig. 7'!U277</f>
        <v>0</v>
      </c>
      <c r="R277">
        <f>'Fig. 7'!V277</f>
        <v>0</v>
      </c>
      <c r="S277" t="str">
        <f>'Fig. 7'!W277</f>
        <v>Pd(211)</v>
      </c>
      <c r="T277">
        <f>'Fig. 7'!X277</f>
        <v>-1.9126099999999999</v>
      </c>
      <c r="U277">
        <f>'Fig. 7'!Y277</f>
        <v>-1.6507179999999999</v>
      </c>
      <c r="CK277">
        <f>'Fig. 7'!CP278</f>
        <v>0</v>
      </c>
      <c r="CL277">
        <f>'Fig. 7'!CQ278</f>
        <v>0</v>
      </c>
      <c r="CM277" t="str">
        <f>'Fig. 7'!CR278</f>
        <v>YCuO3</v>
      </c>
      <c r="CN277">
        <f>'Fig. 7'!CS278</f>
        <v>-1.75</v>
      </c>
      <c r="CO277">
        <f>'Fig. 7'!CT278</f>
        <v>-1.9511541025735399</v>
      </c>
    </row>
    <row r="278" spans="17:93">
      <c r="Q278">
        <f>'Fig. 7'!U278</f>
        <v>0</v>
      </c>
      <c r="R278">
        <f>'Fig. 7'!V278</f>
        <v>0</v>
      </c>
      <c r="S278" t="str">
        <f>'Fig. 7'!W278</f>
        <v>Ag(211)</v>
      </c>
      <c r="T278">
        <f>'Fig. 7'!X278</f>
        <v>-0.27227000000000001</v>
      </c>
      <c r="U278">
        <f>'Fig. 7'!Y278</f>
        <v>1.50084000000001E-2</v>
      </c>
      <c r="CK278">
        <f>'Fig. 7'!CP279</f>
        <v>0</v>
      </c>
      <c r="CL278">
        <f>'Fig. 7'!CQ279</f>
        <v>0</v>
      </c>
      <c r="CM278" t="str">
        <f>'Fig. 7'!CR279</f>
        <v>YNiO3</v>
      </c>
      <c r="CN278">
        <f>'Fig. 7'!CS279</f>
        <v>-2.2000000000000002</v>
      </c>
      <c r="CO278">
        <f>'Fig. 7'!CT279</f>
        <v>-2.2961929635888398</v>
      </c>
    </row>
    <row r="279" spans="17:93">
      <c r="Q279">
        <f>'Fig. 7'!U279</f>
        <v>0</v>
      </c>
      <c r="R279">
        <f>'Fig. 7'!V279</f>
        <v>0</v>
      </c>
      <c r="S279" t="str">
        <f>'Fig. 7'!W279</f>
        <v>Au(211)</v>
      </c>
      <c r="T279">
        <f>'Fig. 7'!X279</f>
        <v>-0.48379</v>
      </c>
      <c r="U279">
        <f>'Fig. 7'!Y279</f>
        <v>-0.43201400000000001</v>
      </c>
      <c r="CK279">
        <f>'Fig. 7'!CP280</f>
        <v>0</v>
      </c>
      <c r="CL279">
        <f>'Fig. 7'!CQ280</f>
        <v>0</v>
      </c>
      <c r="CM279" t="str">
        <f>'Fig. 7'!CR280</f>
        <v>YZnO3</v>
      </c>
      <c r="CN279">
        <f>'Fig. 7'!CS280</f>
        <v>-1.73</v>
      </c>
      <c r="CO279">
        <f>'Fig. 7'!CT280</f>
        <v>-1.40781402831921</v>
      </c>
    </row>
    <row r="280" spans="17:93">
      <c r="Q280">
        <f>'Fig. 7'!U280</f>
        <v>0</v>
      </c>
      <c r="R280">
        <f>'Fig. 7'!V280</f>
        <v>0</v>
      </c>
      <c r="S280" t="str">
        <f>'Fig. 7'!W280</f>
        <v>Cu(111)</v>
      </c>
      <c r="T280">
        <f>'Fig. 7'!X280</f>
        <v>-0.64571000000000001</v>
      </c>
      <c r="U280">
        <f>'Fig. 7'!Y280</f>
        <v>-0.68153160000000002</v>
      </c>
      <c r="CK280">
        <f>'Fig. 7'!CP281</f>
        <v>0</v>
      </c>
      <c r="CL280">
        <f>'Fig. 7'!CQ281</f>
        <v>0</v>
      </c>
      <c r="CM280" t="str">
        <f>'Fig. 7'!CR281</f>
        <v>AgMoO3</v>
      </c>
      <c r="CN280">
        <f>'Fig. 7'!CS281</f>
        <v>-3.74</v>
      </c>
      <c r="CO280">
        <f>'Fig. 7'!CT281</f>
        <v>-3.8800462239617302</v>
      </c>
    </row>
    <row r="281" spans="17:93">
      <c r="Q281">
        <f>'Fig. 7'!U281</f>
        <v>0</v>
      </c>
      <c r="R281">
        <f>'Fig. 7'!V281</f>
        <v>0</v>
      </c>
      <c r="S281" t="str">
        <f>'Fig. 7'!W281</f>
        <v>Rh(111)</v>
      </c>
      <c r="T281">
        <f>'Fig. 7'!X281</f>
        <v>-1.8629899999999999</v>
      </c>
      <c r="U281">
        <f>'Fig. 7'!Y281</f>
        <v>-1.8078472000000001</v>
      </c>
      <c r="CK281">
        <f>'Fig. 7'!CP282</f>
        <v>0</v>
      </c>
      <c r="CL281">
        <f>'Fig. 7'!CQ282</f>
        <v>0</v>
      </c>
      <c r="CM281" t="str">
        <f>'Fig. 7'!CR282</f>
        <v>BaAgO3</v>
      </c>
      <c r="CN281">
        <f>'Fig. 7'!CS282</f>
        <v>-1.21</v>
      </c>
      <c r="CO281">
        <f>'Fig. 7'!CT282</f>
        <v>-1.4794097214459301</v>
      </c>
    </row>
    <row r="282" spans="17:93">
      <c r="Q282">
        <f>'Fig. 7'!U282</f>
        <v>0</v>
      </c>
      <c r="R282">
        <f>'Fig. 7'!V282</f>
        <v>0</v>
      </c>
      <c r="S282" t="str">
        <f>'Fig. 7'!W282</f>
        <v>Pd(111)</v>
      </c>
      <c r="T282">
        <f>'Fig. 7'!X282</f>
        <v>-1.84236</v>
      </c>
      <c r="U282">
        <f>'Fig. 7'!Y282</f>
        <v>-1.4107179999999999</v>
      </c>
      <c r="CK282">
        <f>'Fig. 7'!CP283</f>
        <v>0</v>
      </c>
      <c r="CL282">
        <f>'Fig. 7'!CQ283</f>
        <v>0</v>
      </c>
      <c r="CM282" t="str">
        <f>'Fig. 7'!CR283</f>
        <v>BaCdO3</v>
      </c>
      <c r="CN282">
        <f>'Fig. 7'!CS283</f>
        <v>-1.03</v>
      </c>
      <c r="CO282">
        <f>'Fig. 7'!CT283</f>
        <v>-0.92628817975309696</v>
      </c>
    </row>
    <row r="283" spans="17:93">
      <c r="Q283">
        <f>'Fig. 7'!U283</f>
        <v>0</v>
      </c>
      <c r="R283">
        <f>'Fig. 7'!V283</f>
        <v>0</v>
      </c>
      <c r="S283" t="str">
        <f>'Fig. 7'!W283</f>
        <v>Ag(111)</v>
      </c>
      <c r="T283">
        <f>'Fig. 7'!X283</f>
        <v>-9.8970000000000002E-2</v>
      </c>
      <c r="U283">
        <f>'Fig. 7'!Y283</f>
        <v>0.25500840000000002</v>
      </c>
      <c r="CK283">
        <f>'Fig. 7'!CP284</f>
        <v>0</v>
      </c>
      <c r="CL283">
        <f>'Fig. 7'!CQ284</f>
        <v>0</v>
      </c>
      <c r="CM283" t="str">
        <f>'Fig. 7'!CR284</f>
        <v>BaPdO3</v>
      </c>
      <c r="CN283">
        <f>'Fig. 7'!CS284</f>
        <v>-2.08</v>
      </c>
      <c r="CO283">
        <f>'Fig. 7'!CT284</f>
        <v>-2.0334237949885301</v>
      </c>
    </row>
    <row r="284" spans="17:93">
      <c r="Q284">
        <f>'Fig. 7'!U284</f>
        <v>0</v>
      </c>
      <c r="R284">
        <f>'Fig. 7'!V284</f>
        <v>0</v>
      </c>
      <c r="S284" t="str">
        <f>'Fig. 7'!W284</f>
        <v>Pt(111)</v>
      </c>
      <c r="T284">
        <f>'Fig. 7'!X284</f>
        <v>-1.6360399999999999</v>
      </c>
      <c r="U284">
        <f>'Fig. 7'!Y284</f>
        <v>-1.4745140000000001</v>
      </c>
      <c r="CK284">
        <f>'Fig. 7'!CP285</f>
        <v>0</v>
      </c>
      <c r="CL284">
        <f>'Fig. 7'!CQ285</f>
        <v>0</v>
      </c>
      <c r="CM284" t="str">
        <f>'Fig. 7'!CR285</f>
        <v>BaRhO3</v>
      </c>
      <c r="CN284">
        <f>'Fig. 7'!CS285</f>
        <v>-2.81</v>
      </c>
      <c r="CO284">
        <f>'Fig. 7'!CT285</f>
        <v>-2.4553156987761602</v>
      </c>
    </row>
    <row r="285" spans="17:93">
      <c r="Q285">
        <f>'Fig. 7'!U285</f>
        <v>0</v>
      </c>
      <c r="R285">
        <f>'Fig. 7'!V285</f>
        <v>0</v>
      </c>
      <c r="S285" t="str">
        <f>'Fig. 7'!W285</f>
        <v>Au(111)</v>
      </c>
      <c r="T285">
        <f>'Fig. 7'!X285</f>
        <v>-0.14022999999999999</v>
      </c>
      <c r="U285">
        <f>'Fig. 7'!Y285</f>
        <v>-0.19201399999999999</v>
      </c>
      <c r="CK285">
        <f>'Fig. 7'!CP286</f>
        <v>0</v>
      </c>
      <c r="CL285">
        <f>'Fig. 7'!CQ286</f>
        <v>0</v>
      </c>
      <c r="CM285" t="str">
        <f>'Fig. 7'!CR286</f>
        <v>BaRuO3</v>
      </c>
      <c r="CN285">
        <f>'Fig. 7'!CS286</f>
        <v>-2.97</v>
      </c>
      <c r="CO285">
        <f>'Fig. 7'!CT286</f>
        <v>-2.8005130300385201</v>
      </c>
    </row>
    <row r="286" spans="17:93">
      <c r="Q286" t="str">
        <f>'Fig. 7'!U286</f>
        <v>ACS Catal. 6, 4428–4437 (2016)</v>
      </c>
      <c r="R286" t="str">
        <f>'Fig. 7'!V286</f>
        <v>TMs</v>
      </c>
      <c r="S286" t="str">
        <f>'Fig. 7'!W286</f>
        <v>Ir(211)</v>
      </c>
      <c r="T286">
        <f>'Fig. 7'!X286</f>
        <v>-2.44713</v>
      </c>
      <c r="U286">
        <f>'Fig. 7'!Y286</f>
        <v>-2.3117299999999998</v>
      </c>
      <c r="CK286">
        <f>'Fig. 7'!CP287</f>
        <v>0</v>
      </c>
      <c r="CL286">
        <f>'Fig. 7'!CQ287</f>
        <v>0</v>
      </c>
      <c r="CM286" t="str">
        <f>'Fig. 7'!CR287</f>
        <v>CaAgO3</v>
      </c>
      <c r="CN286">
        <f>'Fig. 7'!CS287</f>
        <v>-1.68</v>
      </c>
      <c r="CO286">
        <f>'Fig. 7'!CT287</f>
        <v>-1.6652327318417901</v>
      </c>
    </row>
    <row r="287" spans="17:93">
      <c r="Q287">
        <f>'Fig. 7'!U287</f>
        <v>0</v>
      </c>
      <c r="R287">
        <f>'Fig. 7'!V287</f>
        <v>0</v>
      </c>
      <c r="S287" t="str">
        <f>'Fig. 7'!W287</f>
        <v>Pt(211)</v>
      </c>
      <c r="T287">
        <f>'Fig. 7'!X287</f>
        <v>-2.1185800000000001</v>
      </c>
      <c r="U287">
        <f>'Fig. 7'!Y287</f>
        <v>-2.0301300000000002</v>
      </c>
      <c r="CK287">
        <f>'Fig. 7'!CP288</f>
        <v>0</v>
      </c>
      <c r="CL287">
        <f>'Fig. 7'!CQ288</f>
        <v>0</v>
      </c>
      <c r="CM287" t="str">
        <f>'Fig. 7'!CR288</f>
        <v>InMoO3</v>
      </c>
      <c r="CN287">
        <f>'Fig. 7'!CS288</f>
        <v>-3.72</v>
      </c>
      <c r="CO287">
        <f>'Fig. 7'!CT288</f>
        <v>-3.7771099457050701</v>
      </c>
    </row>
    <row r="288" spans="17:93">
      <c r="Q288">
        <f>'Fig. 7'!U288</f>
        <v>0</v>
      </c>
      <c r="R288">
        <f>'Fig. 7'!V288</f>
        <v>0</v>
      </c>
      <c r="S288" t="str">
        <f>'Fig. 7'!W288</f>
        <v>Pd(211)</v>
      </c>
      <c r="T288">
        <f>'Fig. 7'!X288</f>
        <v>-1.9071</v>
      </c>
      <c r="U288">
        <f>'Fig. 7'!Y288</f>
        <v>-1.9665299999999999</v>
      </c>
      <c r="CK288">
        <f>'Fig. 7'!CP289</f>
        <v>0</v>
      </c>
      <c r="CL288">
        <f>'Fig. 7'!CQ289</f>
        <v>0</v>
      </c>
      <c r="CM288" t="str">
        <f>'Fig. 7'!CR289</f>
        <v>InNbO3</v>
      </c>
      <c r="CN288">
        <f>'Fig. 7'!CS289</f>
        <v>-4.58</v>
      </c>
      <c r="CO288">
        <f>'Fig. 7'!CT289</f>
        <v>-4.6837730861457203</v>
      </c>
    </row>
    <row r="289" spans="17:93">
      <c r="Q289">
        <f>'Fig. 7'!U289</f>
        <v>0</v>
      </c>
      <c r="R289">
        <f>'Fig. 7'!V289</f>
        <v>0</v>
      </c>
      <c r="S289" t="str">
        <f>'Fig. 7'!W289</f>
        <v>Ni(211)</v>
      </c>
      <c r="T289">
        <f>'Fig. 7'!X289</f>
        <v>-1.8466800000000001</v>
      </c>
      <c r="U289">
        <f>'Fig. 7'!Y289</f>
        <v>-1.6901299999999999</v>
      </c>
      <c r="CK289">
        <f>'Fig. 7'!CP290</f>
        <v>0</v>
      </c>
      <c r="CL289">
        <f>'Fig. 7'!CQ290</f>
        <v>0</v>
      </c>
      <c r="CM289" t="str">
        <f>'Fig. 7'!CR290</f>
        <v>KNbO3</v>
      </c>
      <c r="CN289">
        <f>'Fig. 7'!CS290</f>
        <v>-4.12</v>
      </c>
      <c r="CO289">
        <f>'Fig. 7'!CT290</f>
        <v>-3.7411260912629198</v>
      </c>
    </row>
    <row r="290" spans="17:93">
      <c r="Q290">
        <f>'Fig. 7'!U290</f>
        <v>0</v>
      </c>
      <c r="R290">
        <f>'Fig. 7'!V290</f>
        <v>0</v>
      </c>
      <c r="S290" t="str">
        <f>'Fig. 7'!W290</f>
        <v>Cu(211)</v>
      </c>
      <c r="T290">
        <f>'Fig. 7'!X290</f>
        <v>-1.08006</v>
      </c>
      <c r="U290">
        <f>'Fig. 7'!Y290</f>
        <v>-1.23733</v>
      </c>
      <c r="CK290">
        <f>'Fig. 7'!CP291</f>
        <v>0</v>
      </c>
      <c r="CL290">
        <f>'Fig. 7'!CQ291</f>
        <v>0</v>
      </c>
      <c r="CM290" t="str">
        <f>'Fig. 7'!CR291</f>
        <v>KRuO3</v>
      </c>
      <c r="CN290">
        <f>'Fig. 7'!CS291</f>
        <v>-2.2400000000000002</v>
      </c>
      <c r="CO290">
        <f>'Fig. 7'!CT291</f>
        <v>-2.6835762035948298</v>
      </c>
    </row>
    <row r="291" spans="17:93">
      <c r="Q291">
        <f>'Fig. 7'!U291</f>
        <v>0</v>
      </c>
      <c r="R291">
        <f>'Fig. 7'!V291</f>
        <v>0</v>
      </c>
      <c r="S291" t="str">
        <f>'Fig. 7'!W291</f>
        <v>Au(211)</v>
      </c>
      <c r="T291">
        <f>'Fig. 7'!X291</f>
        <v>-0.74773000000000001</v>
      </c>
      <c r="U291">
        <f>'Fig. 7'!Y291</f>
        <v>-0.74773000000000001</v>
      </c>
      <c r="CK291">
        <f>'Fig. 7'!CP292</f>
        <v>0</v>
      </c>
      <c r="CL291">
        <f>'Fig. 7'!CQ292</f>
        <v>0</v>
      </c>
      <c r="CM291" t="str">
        <f>'Fig. 7'!CR292</f>
        <v>LaPdO3</v>
      </c>
      <c r="CN291">
        <f>'Fig. 7'!CS292</f>
        <v>-2.5099999999999998</v>
      </c>
      <c r="CO291">
        <f>'Fig. 7'!CT292</f>
        <v>-2.35242875376654</v>
      </c>
    </row>
    <row r="292" spans="17:93">
      <c r="Q292">
        <f>'Fig. 7'!U292</f>
        <v>0</v>
      </c>
      <c r="R292">
        <f>'Fig. 7'!V292</f>
        <v>0</v>
      </c>
      <c r="S292" t="str">
        <f>'Fig. 7'!W292</f>
        <v>Ag(211)</v>
      </c>
      <c r="T292">
        <f>'Fig. 7'!X292</f>
        <v>-0.34743000000000002</v>
      </c>
      <c r="U292">
        <f>'Fig. 7'!Y292</f>
        <v>-0.30053000000000002</v>
      </c>
      <c r="CK292">
        <f>'Fig. 7'!CP293</f>
        <v>0</v>
      </c>
      <c r="CL292">
        <f>'Fig. 7'!CQ293</f>
        <v>0</v>
      </c>
      <c r="CM292" t="str">
        <f>'Fig. 7'!CR293</f>
        <v>LiSnO3</v>
      </c>
      <c r="CN292">
        <f>'Fig. 7'!CS293</f>
        <v>-1.1499999999999999</v>
      </c>
      <c r="CO292">
        <f>'Fig. 7'!CT293</f>
        <v>-0.73045461914531795</v>
      </c>
    </row>
    <row r="293" spans="17:93">
      <c r="Q293" t="str">
        <f>'Fig. 7'!U293</f>
        <v>J. Phys. Chem. Lett. 6, 3528–3533 (2015)</v>
      </c>
      <c r="R293" t="str">
        <f>'Fig. 7'!V293</f>
        <v>Pd-M@100</v>
      </c>
      <c r="S293" t="str">
        <f>'Fig. 7'!W293</f>
        <v>Sc</v>
      </c>
      <c r="T293">
        <f>'Fig. 7'!X293</f>
        <v>-0.48</v>
      </c>
      <c r="U293">
        <f>'Fig. 7'!Y293</f>
        <v>-0.32257784974072401</v>
      </c>
      <c r="CK293">
        <f>'Fig. 7'!CP294</f>
        <v>0</v>
      </c>
      <c r="CL293">
        <f>'Fig. 7'!CQ294</f>
        <v>0</v>
      </c>
      <c r="CM293" t="str">
        <f>'Fig. 7'!CR294</f>
        <v>NaNbO3</v>
      </c>
      <c r="CN293">
        <f>'Fig. 7'!CS294</f>
        <v>-4.07</v>
      </c>
      <c r="CO293">
        <f>'Fig. 7'!CT294</f>
        <v>-3.9014105163525898</v>
      </c>
    </row>
    <row r="294" spans="17:93">
      <c r="Q294">
        <f>'Fig. 7'!U294</f>
        <v>0</v>
      </c>
      <c r="R294">
        <f>'Fig. 7'!V294</f>
        <v>0</v>
      </c>
      <c r="S294" t="str">
        <f>'Fig. 7'!W294</f>
        <v>Ti</v>
      </c>
      <c r="T294">
        <f>'Fig. 7'!X294</f>
        <v>-0.53</v>
      </c>
      <c r="U294">
        <f>'Fig. 7'!Y294</f>
        <v>-0.49397784557775198</v>
      </c>
      <c r="CK294">
        <f>'Fig. 7'!CP295</f>
        <v>0</v>
      </c>
      <c r="CL294">
        <f>'Fig. 7'!CQ295</f>
        <v>0</v>
      </c>
      <c r="CM294" t="str">
        <f>'Fig. 7'!CR295</f>
        <v>SrAgO3</v>
      </c>
      <c r="CN294">
        <f>'Fig. 7'!CS295</f>
        <v>-1.32</v>
      </c>
      <c r="CO294">
        <f>'Fig. 7'!CT295</f>
        <v>-1.58382226526948</v>
      </c>
    </row>
    <row r="295" spans="17:93">
      <c r="Q295">
        <f>'Fig. 7'!U295</f>
        <v>0</v>
      </c>
      <c r="R295">
        <f>'Fig. 7'!V295</f>
        <v>0</v>
      </c>
      <c r="S295" t="str">
        <f>'Fig. 7'!W295</f>
        <v>V</v>
      </c>
      <c r="T295">
        <f>'Fig. 7'!X295</f>
        <v>-0.61</v>
      </c>
      <c r="U295">
        <f>'Fig. 7'!Y295</f>
        <v>-0.67229910249909197</v>
      </c>
      <c r="CK295">
        <f>'Fig. 7'!CP296</f>
        <v>0</v>
      </c>
      <c r="CL295">
        <f>'Fig. 7'!CQ296</f>
        <v>0</v>
      </c>
      <c r="CM295" t="str">
        <f>'Fig. 7'!CR296</f>
        <v>SrCdO3</v>
      </c>
      <c r="CN295">
        <f>'Fig. 7'!CS296</f>
        <v>-1.21</v>
      </c>
      <c r="CO295">
        <f>'Fig. 7'!CT296</f>
        <v>-1.03583190892404</v>
      </c>
    </row>
    <row r="296" spans="17:93">
      <c r="Q296">
        <f>'Fig. 7'!U296</f>
        <v>0</v>
      </c>
      <c r="R296">
        <f>'Fig. 7'!V296</f>
        <v>0</v>
      </c>
      <c r="S296" t="str">
        <f>'Fig. 7'!W296</f>
        <v>Y</v>
      </c>
      <c r="T296">
        <f>'Fig. 7'!X296</f>
        <v>-0.55000000000000004</v>
      </c>
      <c r="U296">
        <f>'Fig. 7'!Y296</f>
        <v>-0.36077249446791998</v>
      </c>
      <c r="CK296">
        <f>'Fig. 7'!CP297</f>
        <v>0</v>
      </c>
      <c r="CL296">
        <f>'Fig. 7'!CQ297</f>
        <v>0</v>
      </c>
      <c r="CM296" t="str">
        <f>'Fig. 7'!CR297</f>
        <v>SrPdO3</v>
      </c>
      <c r="CN296">
        <f>'Fig. 7'!CS297</f>
        <v>-2.17</v>
      </c>
      <c r="CO296">
        <f>'Fig. 7'!CT297</f>
        <v>-2.13269687364539</v>
      </c>
    </row>
    <row r="297" spans="17:93">
      <c r="Q297">
        <f>'Fig. 7'!U297</f>
        <v>0</v>
      </c>
      <c r="R297">
        <f>'Fig. 7'!V297</f>
        <v>0</v>
      </c>
      <c r="S297" t="str">
        <f>'Fig. 7'!W297</f>
        <v>Zr</v>
      </c>
      <c r="T297">
        <f>'Fig. 7'!X297</f>
        <v>-0.62</v>
      </c>
      <c r="U297">
        <f>'Fig. 7'!Y297</f>
        <v>-0.55750295528006</v>
      </c>
      <c r="CK297">
        <f>'Fig. 7'!CP298</f>
        <v>0</v>
      </c>
      <c r="CL297">
        <f>'Fig. 7'!CQ298</f>
        <v>0</v>
      </c>
      <c r="CM297" t="str">
        <f>'Fig. 7'!CR298</f>
        <v>YRhO3</v>
      </c>
      <c r="CN297">
        <f>'Fig. 7'!CS298</f>
        <v>-2.67</v>
      </c>
      <c r="CO297">
        <f>'Fig. 7'!CT298</f>
        <v>-2.90817319414719</v>
      </c>
    </row>
    <row r="298" spans="17:93">
      <c r="Q298">
        <f>'Fig. 7'!U298</f>
        <v>0</v>
      </c>
      <c r="R298">
        <f>'Fig. 7'!V298</f>
        <v>0</v>
      </c>
      <c r="S298" t="str">
        <f>'Fig. 7'!W298</f>
        <v>Nb</v>
      </c>
      <c r="T298">
        <f>'Fig. 7'!X298</f>
        <v>-0.72</v>
      </c>
      <c r="U298">
        <f>'Fig. 7'!Y298</f>
        <v>-0.681599683623764</v>
      </c>
      <c r="CK298">
        <f>'Fig. 7'!CP299</f>
        <v>0</v>
      </c>
      <c r="CL298">
        <f>'Fig. 7'!CQ299</f>
        <v>0</v>
      </c>
      <c r="CM298" t="str">
        <f>'Fig. 7'!CR299</f>
        <v>AgWO3</v>
      </c>
      <c r="CN298">
        <f>'Fig. 7'!CS299</f>
        <v>-4.6900000000000004</v>
      </c>
      <c r="CO298">
        <f>'Fig. 7'!CT299</f>
        <v>-4.7343887759526204</v>
      </c>
    </row>
    <row r="299" spans="17:93">
      <c r="Q299">
        <f>'Fig. 7'!U299</f>
        <v>0</v>
      </c>
      <c r="R299">
        <f>'Fig. 7'!V299</f>
        <v>0</v>
      </c>
      <c r="S299" t="str">
        <f>'Fig. 7'!W299</f>
        <v>Ru</v>
      </c>
      <c r="T299">
        <f>'Fig. 7'!X299</f>
        <v>-1.0900000000000001</v>
      </c>
      <c r="U299">
        <f>'Fig. 7'!Y299</f>
        <v>-1.04150235212114</v>
      </c>
      <c r="CK299">
        <f>'Fig. 7'!CP300</f>
        <v>0</v>
      </c>
      <c r="CL299">
        <f>'Fig. 7'!CQ300</f>
        <v>0</v>
      </c>
      <c r="CM299" t="str">
        <f>'Fig. 7'!CR300</f>
        <v>BaHgO3</v>
      </c>
      <c r="CN299">
        <f>'Fig. 7'!CS300</f>
        <v>-1.29</v>
      </c>
      <c r="CO299">
        <f>'Fig. 7'!CT300</f>
        <v>-1.2070050362535401</v>
      </c>
    </row>
    <row r="300" spans="17:93">
      <c r="Q300">
        <f>'Fig. 7'!U300</f>
        <v>0</v>
      </c>
      <c r="R300">
        <f>'Fig. 7'!V300</f>
        <v>0</v>
      </c>
      <c r="S300" t="str">
        <f>'Fig. 7'!W300</f>
        <v>Rh</v>
      </c>
      <c r="T300">
        <f>'Fig. 7'!X300</f>
        <v>-1.18</v>
      </c>
      <c r="U300">
        <f>'Fig. 7'!Y300</f>
        <v>-1.18</v>
      </c>
      <c r="CK300">
        <f>'Fig. 7'!CP301</f>
        <v>0</v>
      </c>
      <c r="CL300">
        <f>'Fig. 7'!CQ301</f>
        <v>0</v>
      </c>
      <c r="CM300" t="str">
        <f>'Fig. 7'!CR301</f>
        <v>BaIrO3</v>
      </c>
      <c r="CN300">
        <f>'Fig. 7'!CS301</f>
        <v>-2.63</v>
      </c>
      <c r="CO300">
        <f>'Fig. 7'!CT301</f>
        <v>-2.4027303909690199</v>
      </c>
    </row>
    <row r="301" spans="17:93">
      <c r="Q301">
        <f>'Fig. 7'!U301</f>
        <v>0</v>
      </c>
      <c r="R301">
        <f>'Fig. 7'!V301</f>
        <v>0</v>
      </c>
      <c r="S301" t="str">
        <f>'Fig. 7'!W301</f>
        <v>Pd</v>
      </c>
      <c r="T301">
        <f>'Fig. 7'!X301</f>
        <v>-1.28</v>
      </c>
      <c r="U301">
        <f>'Fig. 7'!Y301</f>
        <v>-1.3686243180020099</v>
      </c>
      <c r="CK301">
        <f>'Fig. 7'!CP302</f>
        <v>0</v>
      </c>
      <c r="CL301">
        <f>'Fig. 7'!CQ302</f>
        <v>0</v>
      </c>
      <c r="CM301" t="str">
        <f>'Fig. 7'!CR302</f>
        <v>BaPtO3</v>
      </c>
      <c r="CN301">
        <f>'Fig. 7'!CS302</f>
        <v>-2.35</v>
      </c>
      <c r="CO301">
        <f>'Fig. 7'!CT302</f>
        <v>-2.08788872090653</v>
      </c>
    </row>
    <row r="302" spans="17:93">
      <c r="Q302">
        <f>'Fig. 7'!U302</f>
        <v>0</v>
      </c>
      <c r="R302">
        <f>'Fig. 7'!V302</f>
        <v>0</v>
      </c>
      <c r="S302" t="str">
        <f>'Fig. 7'!W302</f>
        <v>La</v>
      </c>
      <c r="T302">
        <f>'Fig. 7'!X302</f>
        <v>-0.5</v>
      </c>
      <c r="U302">
        <f>'Fig. 7'!Y302</f>
        <v>-0.39893364182845997</v>
      </c>
      <c r="CK302">
        <f>'Fig. 7'!CP303</f>
        <v>0</v>
      </c>
      <c r="CL302">
        <f>'Fig. 7'!CQ303</f>
        <v>0</v>
      </c>
      <c r="CM302" t="str">
        <f>'Fig. 7'!CR303</f>
        <v>CaAuO3</v>
      </c>
      <c r="CN302">
        <f>'Fig. 7'!CS303</f>
        <v>-2.02</v>
      </c>
      <c r="CO302">
        <f>'Fig. 7'!CT303</f>
        <v>-2.09113098543577</v>
      </c>
    </row>
    <row r="303" spans="17:93">
      <c r="Q303">
        <f>'Fig. 7'!U303</f>
        <v>0</v>
      </c>
      <c r="R303">
        <f>'Fig. 7'!V303</f>
        <v>0</v>
      </c>
      <c r="S303" t="str">
        <f>'Fig. 7'!W303</f>
        <v>Ta</v>
      </c>
      <c r="T303">
        <f>'Fig. 7'!X303</f>
        <v>-0.74</v>
      </c>
      <c r="U303">
        <f>'Fig. 7'!Y303</f>
        <v>-0.71451537206589999</v>
      </c>
      <c r="CK303">
        <f>'Fig. 7'!CP304</f>
        <v>0</v>
      </c>
      <c r="CL303">
        <f>'Fig. 7'!CQ304</f>
        <v>0</v>
      </c>
      <c r="CM303" t="str">
        <f>'Fig. 7'!CR304</f>
        <v>InTaO3</v>
      </c>
      <c r="CN303">
        <f>'Fig. 7'!CS304</f>
        <v>-4.82</v>
      </c>
      <c r="CO303">
        <f>'Fig. 7'!CT304</f>
        <v>-4.6092022811267901</v>
      </c>
    </row>
    <row r="304" spans="17:93">
      <c r="Q304">
        <f>'Fig. 7'!U304</f>
        <v>0</v>
      </c>
      <c r="R304">
        <f>'Fig. 7'!V304</f>
        <v>0</v>
      </c>
      <c r="S304" t="str">
        <f>'Fig. 7'!W304</f>
        <v>W</v>
      </c>
      <c r="T304">
        <f>'Fig. 7'!X304</f>
        <v>-0.8</v>
      </c>
      <c r="U304">
        <f>'Fig. 7'!Y304</f>
        <v>-0.66959072964316402</v>
      </c>
      <c r="CK304">
        <f>'Fig. 7'!CP305</f>
        <v>0</v>
      </c>
      <c r="CL304">
        <f>'Fig. 7'!CQ305</f>
        <v>0</v>
      </c>
      <c r="CM304" t="str">
        <f>'Fig. 7'!CR305</f>
        <v>LaPtO3</v>
      </c>
      <c r="CN304">
        <f>'Fig. 7'!CS305</f>
        <v>-3.02</v>
      </c>
      <c r="CO304">
        <f>'Fig. 7'!CT305</f>
        <v>-2.40527007614073</v>
      </c>
    </row>
    <row r="305" spans="17:93">
      <c r="Q305">
        <f>'Fig. 7'!U305</f>
        <v>0</v>
      </c>
      <c r="R305">
        <f>'Fig. 7'!V305</f>
        <v>0</v>
      </c>
      <c r="S305" t="str">
        <f>'Fig. 7'!W305</f>
        <v>Os</v>
      </c>
      <c r="T305">
        <f>'Fig. 7'!X305</f>
        <v>-1.05</v>
      </c>
      <c r="U305">
        <f>'Fig. 7'!Y305</f>
        <v>-1.04150235212114</v>
      </c>
      <c r="CK305">
        <f>'Fig. 7'!CP306</f>
        <v>0</v>
      </c>
      <c r="CL305">
        <f>'Fig. 7'!CQ306</f>
        <v>0</v>
      </c>
      <c r="CM305" t="str">
        <f>'Fig. 7'!CR306</f>
        <v>ScIrO3</v>
      </c>
      <c r="CN305">
        <f>'Fig. 7'!CS306</f>
        <v>-3.01</v>
      </c>
      <c r="CO305">
        <f>'Fig. 7'!CT306</f>
        <v>-3.01</v>
      </c>
    </row>
    <row r="306" spans="17:93">
      <c r="Q306">
        <f>'Fig. 7'!U306</f>
        <v>0</v>
      </c>
      <c r="R306">
        <f>'Fig. 7'!V306</f>
        <v>0</v>
      </c>
      <c r="S306" t="str">
        <f>'Fig. 7'!W306</f>
        <v>Ir</v>
      </c>
      <c r="T306">
        <f>'Fig. 7'!X306</f>
        <v>-1.23</v>
      </c>
      <c r="U306">
        <f>'Fig. 7'!Y306</f>
        <v>-1.20607516209622</v>
      </c>
      <c r="CK306">
        <f>'Fig. 7'!CP307</f>
        <v>0</v>
      </c>
      <c r="CL306">
        <f>'Fig. 7'!CQ307</f>
        <v>0</v>
      </c>
      <c r="CM306" t="str">
        <f>'Fig. 7'!CR307</f>
        <v>SrHgO3</v>
      </c>
      <c r="CN306">
        <f>'Fig. 7'!CS307</f>
        <v>-1.34</v>
      </c>
      <c r="CO306">
        <f>'Fig. 7'!CT307</f>
        <v>-1.3139446176698499</v>
      </c>
    </row>
    <row r="307" spans="17:93">
      <c r="Q307">
        <f>'Fig. 7'!U307</f>
        <v>0</v>
      </c>
      <c r="R307">
        <f>'Fig. 7'!V307</f>
        <v>0</v>
      </c>
      <c r="S307" t="str">
        <f>'Fig. 7'!W307</f>
        <v>Pt</v>
      </c>
      <c r="T307">
        <f>'Fig. 7'!X307</f>
        <v>-1.33</v>
      </c>
      <c r="U307">
        <f>'Fig. 7'!Y307</f>
        <v>-1.33998911001795</v>
      </c>
      <c r="CK307">
        <f>'Fig. 7'!CP308</f>
        <v>0</v>
      </c>
      <c r="CL307">
        <f>'Fig. 7'!CQ308</f>
        <v>0</v>
      </c>
      <c r="CM307" t="str">
        <f>'Fig. 7'!CR308</f>
        <v>SrIrO3</v>
      </c>
      <c r="CN307">
        <f>'Fig. 7'!CS308</f>
        <v>-2.8</v>
      </c>
      <c r="CO307">
        <f>'Fig. 7'!CT308</f>
        <v>-2.4985774945893602</v>
      </c>
    </row>
    <row r="308" spans="17:93">
      <c r="Q308">
        <f>'Fig. 7'!U308</f>
        <v>0</v>
      </c>
      <c r="R308">
        <f>'Fig. 7'!V308</f>
        <v>0</v>
      </c>
      <c r="S308" t="str">
        <f>'Fig. 7'!W308</f>
        <v>Au</v>
      </c>
      <c r="T308">
        <f>'Fig. 7'!X308</f>
        <v>-1.31</v>
      </c>
      <c r="U308">
        <f>'Fig. 7'!Y308</f>
        <v>-1.40693231196518</v>
      </c>
      <c r="CK308">
        <f>'Fig. 7'!CP309</f>
        <v>0</v>
      </c>
      <c r="CL308">
        <f>'Fig. 7'!CQ309</f>
        <v>0</v>
      </c>
      <c r="CM308" t="str">
        <f>'Fig. 7'!CR309</f>
        <v>SrTlO3</v>
      </c>
      <c r="CN308">
        <f>'Fig. 7'!CS309</f>
        <v>-1.44</v>
      </c>
      <c r="CO308">
        <f>'Fig. 7'!CT309</f>
        <v>-0.82724534666088601</v>
      </c>
    </row>
    <row r="309" spans="17:93">
      <c r="Q309">
        <f>'Fig. 7'!U309</f>
        <v>0</v>
      </c>
      <c r="R309" t="str">
        <f>'Fig. 7'!V309</f>
        <v>Pt-M@100</v>
      </c>
      <c r="S309" t="str">
        <f>'Fig. 7'!W309</f>
        <v>Sc</v>
      </c>
      <c r="T309">
        <f>'Fig. 7'!X309</f>
        <v>-0.68</v>
      </c>
      <c r="U309">
        <f>'Fig. 7'!Y309</f>
        <v>-0.64942430454294797</v>
      </c>
    </row>
    <row r="310" spans="17:93">
      <c r="Q310">
        <f>'Fig. 7'!U310</f>
        <v>0</v>
      </c>
      <c r="R310">
        <f>'Fig. 7'!V310</f>
        <v>0</v>
      </c>
      <c r="S310" t="str">
        <f>'Fig. 7'!W310</f>
        <v>Ti</v>
      </c>
      <c r="T310">
        <f>'Fig. 7'!X310</f>
        <v>-0.77</v>
      </c>
      <c r="U310">
        <f>'Fig. 7'!Y310</f>
        <v>-0.81745666836569597</v>
      </c>
    </row>
    <row r="311" spans="17:93">
      <c r="Q311">
        <f>'Fig. 7'!U311</f>
        <v>0</v>
      </c>
      <c r="R311">
        <f>'Fig. 7'!V311</f>
        <v>0</v>
      </c>
      <c r="S311" t="str">
        <f>'Fig. 7'!W311</f>
        <v>V</v>
      </c>
      <c r="T311">
        <f>'Fig. 7'!X311</f>
        <v>-0.88</v>
      </c>
      <c r="U311">
        <f>'Fig. 7'!Y311</f>
        <v>-0.99227430575248399</v>
      </c>
    </row>
    <row r="312" spans="17:93">
      <c r="Q312">
        <f>'Fig. 7'!U312</f>
        <v>0</v>
      </c>
      <c r="R312">
        <f>'Fig. 7'!V312</f>
        <v>0</v>
      </c>
      <c r="S312" t="str">
        <f>'Fig. 7'!W312</f>
        <v>Y</v>
      </c>
      <c r="T312">
        <f>'Fig. 7'!X312</f>
        <v>-0.79</v>
      </c>
      <c r="U312">
        <f>'Fig. 7'!Y312</f>
        <v>-0.68686850871308003</v>
      </c>
    </row>
    <row r="313" spans="17:93">
      <c r="Q313">
        <f>'Fig. 7'!U313</f>
        <v>0</v>
      </c>
      <c r="R313">
        <f>'Fig. 7'!V313</f>
        <v>0</v>
      </c>
      <c r="S313" t="str">
        <f>'Fig. 7'!W313</f>
        <v>Zr</v>
      </c>
      <c r="T313">
        <f>'Fig. 7'!X313</f>
        <v>-0.89</v>
      </c>
      <c r="U313">
        <f>'Fig. 7'!Y313</f>
        <v>-0.87973364972295598</v>
      </c>
    </row>
    <row r="314" spans="17:93">
      <c r="Q314">
        <f>'Fig. 7'!U314</f>
        <v>0</v>
      </c>
      <c r="R314">
        <f>'Fig. 7'!V314</f>
        <v>0</v>
      </c>
      <c r="S314" t="str">
        <f>'Fig. 7'!W314</f>
        <v>Nb</v>
      </c>
      <c r="T314">
        <f>'Fig. 7'!X314</f>
        <v>-1.06</v>
      </c>
      <c r="U314">
        <f>'Fig. 7'!Y314</f>
        <v>-1.00139215096404</v>
      </c>
    </row>
    <row r="315" spans="17:93">
      <c r="Q315">
        <f>'Fig. 7'!U315</f>
        <v>0</v>
      </c>
      <c r="R315">
        <f>'Fig. 7'!V315</f>
        <v>0</v>
      </c>
      <c r="S315" t="str">
        <f>'Fig. 7'!W315</f>
        <v>Ru</v>
      </c>
      <c r="T315">
        <f>'Fig. 7'!X315</f>
        <v>-1.43</v>
      </c>
      <c r="U315">
        <f>'Fig. 7'!Y315</f>
        <v>-1.3542235255413799</v>
      </c>
    </row>
    <row r="316" spans="17:93">
      <c r="Q316">
        <f>'Fig. 7'!U316</f>
        <v>0</v>
      </c>
      <c r="R316">
        <f>'Fig. 7'!V316</f>
        <v>0</v>
      </c>
      <c r="S316" t="str">
        <f>'Fig. 7'!W316</f>
        <v>Rh</v>
      </c>
      <c r="T316">
        <f>'Fig. 7'!X316</f>
        <v>-1.49</v>
      </c>
      <c r="U316">
        <f>'Fig. 7'!Y316</f>
        <v>-1.49</v>
      </c>
    </row>
    <row r="317" spans="17:93">
      <c r="Q317">
        <f>'Fig. 7'!U317</f>
        <v>0</v>
      </c>
      <c r="R317">
        <f>'Fig. 7'!V317</f>
        <v>0</v>
      </c>
      <c r="S317" t="str">
        <f>'Fig. 7'!W317</f>
        <v>Pd</v>
      </c>
      <c r="T317">
        <f>'Fig. 7'!X317</f>
        <v>-1.64</v>
      </c>
      <c r="U317">
        <f>'Fig. 7'!Y317</f>
        <v>-1.67491826603349</v>
      </c>
    </row>
    <row r="318" spans="17:93">
      <c r="Q318">
        <f>'Fig. 7'!U318</f>
        <v>0</v>
      </c>
      <c r="R318">
        <f>'Fig. 7'!V318</f>
        <v>0</v>
      </c>
      <c r="S318" t="str">
        <f>'Fig. 7'!W318</f>
        <v>La</v>
      </c>
      <c r="T318">
        <f>'Fig. 7'!X318</f>
        <v>-0.72</v>
      </c>
      <c r="U318">
        <f>'Fig. 7'!Y318</f>
        <v>-0.72427987366594804</v>
      </c>
    </row>
    <row r="319" spans="17:93">
      <c r="Q319">
        <f>'Fig. 7'!U319</f>
        <v>0</v>
      </c>
      <c r="R319">
        <f>'Fig. 7'!V319</f>
        <v>0</v>
      </c>
      <c r="S319" t="str">
        <f>'Fig. 7'!W319</f>
        <v>Ta</v>
      </c>
      <c r="T319">
        <f>'Fig. 7'!X319</f>
        <v>-1.04</v>
      </c>
      <c r="U319">
        <f>'Fig. 7'!Y319</f>
        <v>-1.0336611187010301</v>
      </c>
    </row>
    <row r="320" spans="17:93">
      <c r="Q320">
        <f>'Fig. 7'!U320</f>
        <v>0</v>
      </c>
      <c r="R320">
        <f>'Fig. 7'!V320</f>
        <v>0</v>
      </c>
      <c r="S320" t="str">
        <f>'Fig. 7'!W320</f>
        <v>W</v>
      </c>
      <c r="T320">
        <f>'Fig. 7'!X320</f>
        <v>-1.08</v>
      </c>
      <c r="U320">
        <f>'Fig. 7'!Y320</f>
        <v>-0.98961914645173998</v>
      </c>
    </row>
    <row r="321" spans="17:21">
      <c r="Q321">
        <f>'Fig. 7'!U321</f>
        <v>0</v>
      </c>
      <c r="R321">
        <f>'Fig. 7'!V321</f>
        <v>0</v>
      </c>
      <c r="S321" t="str">
        <f>'Fig. 7'!W321</f>
        <v>Re</v>
      </c>
      <c r="T321">
        <f>'Fig. 7'!X321</f>
        <v>-1.2</v>
      </c>
      <c r="U321">
        <f>'Fig. 7'!Y321</f>
        <v>-1.2780223949948299</v>
      </c>
    </row>
    <row r="322" spans="17:21">
      <c r="Q322">
        <f>'Fig. 7'!U322</f>
        <v>0</v>
      </c>
      <c r="R322">
        <f>'Fig. 7'!V322</f>
        <v>0</v>
      </c>
      <c r="S322" t="str">
        <f>'Fig. 7'!W322</f>
        <v>Os</v>
      </c>
      <c r="T322">
        <f>'Fig. 7'!X322</f>
        <v>-1.4</v>
      </c>
      <c r="U322">
        <f>'Fig. 7'!Y322</f>
        <v>-1.3542235255413799</v>
      </c>
    </row>
    <row r="323" spans="17:21">
      <c r="Q323">
        <f>'Fig. 7'!U323</f>
        <v>0</v>
      </c>
      <c r="R323">
        <f>'Fig. 7'!V323</f>
        <v>0</v>
      </c>
      <c r="S323" t="str">
        <f>'Fig. 7'!W323</f>
        <v>Ir</v>
      </c>
      <c r="T323">
        <f>'Fig. 7'!X323</f>
        <v>-1.52</v>
      </c>
      <c r="U323">
        <f>'Fig. 7'!Y323</f>
        <v>-1.51556284265173</v>
      </c>
    </row>
    <row r="324" spans="17:21">
      <c r="Q324">
        <f>'Fig. 7'!U324</f>
        <v>0</v>
      </c>
      <c r="R324">
        <f>'Fig. 7'!V324</f>
        <v>0</v>
      </c>
      <c r="S324" t="str">
        <f>'Fig. 7'!W324</f>
        <v>Pt</v>
      </c>
      <c r="T324">
        <f>'Fig. 7'!X324</f>
        <v>-1.7</v>
      </c>
      <c r="U324">
        <f>'Fig. 7'!Y324</f>
        <v>-1.6468456767512101</v>
      </c>
    </row>
    <row r="325" spans="17:21">
      <c r="Q325">
        <f>'Fig. 7'!U325</f>
        <v>0</v>
      </c>
      <c r="R325">
        <f>'Fig. 7'!V325</f>
        <v>0</v>
      </c>
      <c r="S325" t="str">
        <f>'Fig. 7'!W325</f>
        <v>Au</v>
      </c>
      <c r="T325">
        <f>'Fig. 7'!X325</f>
        <v>-1.67</v>
      </c>
      <c r="U325">
        <f>'Fig. 7'!Y325</f>
        <v>-1.71247359237701</v>
      </c>
    </row>
    <row r="326" spans="17:21">
      <c r="Q326" t="str">
        <f>'Fig. 7'!U326</f>
        <v>Top. Catal. 55, 376–390 (2012).</v>
      </c>
      <c r="R326" t="str">
        <f>'Fig. 7'!V326</f>
        <v>Pt-M@111</v>
      </c>
      <c r="S326" t="str">
        <f>'Fig. 7'!W326</f>
        <v>V</v>
      </c>
      <c r="T326">
        <f>'Fig. 7'!X326</f>
        <v>-1.3</v>
      </c>
      <c r="U326">
        <f>'Fig. 7'!Y326</f>
        <v>-1.1891995045660799</v>
      </c>
    </row>
    <row r="327" spans="17:21">
      <c r="Q327">
        <f>'Fig. 7'!U327</f>
        <v>0</v>
      </c>
      <c r="R327">
        <f>'Fig. 7'!V327</f>
        <v>0</v>
      </c>
      <c r="S327" t="str">
        <f>'Fig. 7'!W327</f>
        <v>Ti</v>
      </c>
      <c r="T327">
        <f>'Fig. 7'!X327</f>
        <v>-1.1333329999999999</v>
      </c>
      <c r="U327">
        <f>'Fig. 7'!Y327</f>
        <v>-1.0480360114138301</v>
      </c>
    </row>
    <row r="328" spans="17:21">
      <c r="Q328">
        <f>'Fig. 7'!U328</f>
        <v>0</v>
      </c>
      <c r="R328">
        <f>'Fig. 7'!V328</f>
        <v>0</v>
      </c>
      <c r="S328" t="str">
        <f>'Fig. 7'!W328</f>
        <v>Cr</v>
      </c>
      <c r="T328">
        <f>'Fig. 7'!X328</f>
        <v>-1.4458299999999999</v>
      </c>
      <c r="U328">
        <f>'Fig. 7'!Y328</f>
        <v>-1.3293837140331499</v>
      </c>
    </row>
    <row r="329" spans="17:21">
      <c r="Q329">
        <f>'Fig. 7'!U329</f>
        <v>0</v>
      </c>
      <c r="R329">
        <f>'Fig. 7'!V329</f>
        <v>0</v>
      </c>
      <c r="S329" t="str">
        <f>'Fig. 7'!W329</f>
        <v>Mn</v>
      </c>
      <c r="T329">
        <f>'Fig. 7'!X329</f>
        <v>-1.55</v>
      </c>
      <c r="U329">
        <f>'Fig. 7'!Y329</f>
        <v>-1.4993847789450001</v>
      </c>
    </row>
    <row r="330" spans="17:21">
      <c r="Q330">
        <f>'Fig. 7'!U330</f>
        <v>0</v>
      </c>
      <c r="R330">
        <f>'Fig. 7'!V330</f>
        <v>0</v>
      </c>
      <c r="S330" t="str">
        <f>'Fig. 7'!W330</f>
        <v>Fe</v>
      </c>
      <c r="T330">
        <f>'Fig. 7'!X330</f>
        <v>-1.6125</v>
      </c>
      <c r="U330">
        <f>'Fig. 7'!Y330</f>
        <v>-1.5483075843035401</v>
      </c>
    </row>
    <row r="331" spans="17:21">
      <c r="Q331">
        <f>'Fig. 7'!U331</f>
        <v>0</v>
      </c>
      <c r="R331">
        <f>'Fig. 7'!V331</f>
        <v>0</v>
      </c>
      <c r="S331" t="str">
        <f>'Fig. 7'!W331</f>
        <v>Co</v>
      </c>
      <c r="T331">
        <f>'Fig. 7'!X331</f>
        <v>-1.6541699999999999</v>
      </c>
      <c r="U331">
        <f>'Fig. 7'!Y331</f>
        <v>-1.6541699999999999</v>
      </c>
    </row>
    <row r="332" spans="17:21">
      <c r="Q332">
        <f>'Fig. 7'!U332</f>
        <v>0</v>
      </c>
      <c r="R332">
        <f>'Fig. 7'!V332</f>
        <v>0</v>
      </c>
      <c r="S332" t="str">
        <f>'Fig. 7'!W332</f>
        <v>Ni</v>
      </c>
      <c r="T332">
        <f>'Fig. 7'!X332</f>
        <v>-1.6958299999999999</v>
      </c>
      <c r="U332">
        <f>'Fig. 7'!Y332</f>
        <v>-1.7592382183594499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workbookViewId="0">
      <selection activeCell="B21" sqref="B21"/>
    </sheetView>
  </sheetViews>
  <sheetFormatPr baseColWidth="10" defaultColWidth="9" defaultRowHeight="14"/>
  <cols>
    <col min="1" max="1" width="20.6640625" style="99" customWidth="1"/>
    <col min="2" max="2" width="13.1640625" style="99" customWidth="1"/>
    <col min="3" max="3" width="9" style="99"/>
    <col min="4" max="4" width="14.1640625" style="99"/>
    <col min="5" max="7" width="11.5" style="99"/>
    <col min="8" max="8" width="12.6640625" style="99"/>
    <col min="9" max="16384" width="9" style="99"/>
  </cols>
  <sheetData>
    <row r="1" spans="1:8" ht="16">
      <c r="A1" s="103" t="s">
        <v>532</v>
      </c>
      <c r="B1" s="99" t="s">
        <v>1</v>
      </c>
      <c r="D1" s="101" t="s">
        <v>2</v>
      </c>
      <c r="E1" s="101" t="s">
        <v>3</v>
      </c>
      <c r="F1" s="101" t="s">
        <v>4</v>
      </c>
      <c r="G1" s="101" t="s">
        <v>5</v>
      </c>
      <c r="H1" s="101" t="s">
        <v>6</v>
      </c>
    </row>
    <row r="2" spans="1:8" ht="16">
      <c r="B2" s="279" t="s">
        <v>16</v>
      </c>
      <c r="C2" s="127" t="s">
        <v>22</v>
      </c>
      <c r="D2" s="127">
        <v>43.085106382978701</v>
      </c>
      <c r="E2" s="105">
        <v>-0.91252829999999996</v>
      </c>
      <c r="F2" s="105">
        <v>-1.6365083</v>
      </c>
      <c r="G2" s="105"/>
      <c r="H2" s="105"/>
    </row>
    <row r="3" spans="1:8" ht="16">
      <c r="B3" s="279"/>
      <c r="C3" s="127" t="s">
        <v>9</v>
      </c>
      <c r="D3" s="127">
        <v>52.356020942408399</v>
      </c>
      <c r="E3" s="105">
        <v>-0.85420160000000001</v>
      </c>
      <c r="F3" s="105">
        <v>-1.6131256</v>
      </c>
      <c r="G3" s="105">
        <v>-1.3376368000000001</v>
      </c>
      <c r="H3" s="105">
        <v>-1.9234093999999999</v>
      </c>
    </row>
    <row r="4" spans="1:8" ht="16">
      <c r="B4" s="279"/>
      <c r="C4" s="127" t="s">
        <v>10</v>
      </c>
      <c r="D4" s="127">
        <v>63.684210526315802</v>
      </c>
      <c r="E4" s="105">
        <v>1.0516639999999999</v>
      </c>
      <c r="F4" s="105">
        <v>-0.30957699999999999</v>
      </c>
      <c r="G4" s="105">
        <v>-0.75361999999999996</v>
      </c>
      <c r="H4" s="105">
        <v>-1.5818806999999999</v>
      </c>
    </row>
    <row r="5" spans="1:8" ht="16">
      <c r="B5" s="279"/>
      <c r="C5" s="127" t="s">
        <v>11</v>
      </c>
      <c r="D5" s="127">
        <v>35.526315789473699</v>
      </c>
      <c r="E5" s="105">
        <v>-1.3663000000000001</v>
      </c>
      <c r="F5" s="105">
        <v>-1.9409173</v>
      </c>
      <c r="G5" s="105">
        <v>-1.6184050000000001</v>
      </c>
      <c r="H5" s="105">
        <v>-2.032133</v>
      </c>
    </row>
    <row r="6" spans="1:8" ht="16">
      <c r="B6" s="279"/>
      <c r="C6" s="127" t="s">
        <v>12</v>
      </c>
      <c r="D6" s="127">
        <v>45.454545454545503</v>
      </c>
      <c r="E6" s="105">
        <v>-0.79569199999999995</v>
      </c>
      <c r="F6" s="105">
        <v>-1.4020170000000001</v>
      </c>
      <c r="G6" s="105">
        <v>-1.4314077000000001</v>
      </c>
      <c r="H6" s="105">
        <v>-1.8920665999999999</v>
      </c>
    </row>
    <row r="7" spans="1:8" ht="16">
      <c r="B7" s="279"/>
      <c r="C7" s="127" t="s">
        <v>13</v>
      </c>
      <c r="D7" s="127">
        <v>87.097705840591999</v>
      </c>
      <c r="E7" s="105">
        <v>2.2577004000000001</v>
      </c>
      <c r="F7" s="105">
        <v>0.8072416</v>
      </c>
      <c r="G7" s="105">
        <v>5.8144000000000001E-2</v>
      </c>
      <c r="H7" s="105">
        <v>-1.1534082000000001</v>
      </c>
    </row>
    <row r="8" spans="1:8" ht="16">
      <c r="B8" s="279"/>
      <c r="C8" s="127" t="s">
        <v>25</v>
      </c>
      <c r="D8" s="127">
        <v>36.818181818181799</v>
      </c>
      <c r="E8" s="105">
        <v>-1.4118835999999999</v>
      </c>
      <c r="F8" s="105">
        <v>-2.1833320000000001</v>
      </c>
      <c r="G8" s="105">
        <v>-1.8217194999999999</v>
      </c>
      <c r="H8" s="105">
        <v>-2.2197941000000001</v>
      </c>
    </row>
    <row r="9" spans="1:8" ht="16">
      <c r="B9" s="279"/>
      <c r="C9" s="127" t="s">
        <v>14</v>
      </c>
      <c r="D9" s="127">
        <v>43.859649122806999</v>
      </c>
      <c r="E9" s="105">
        <v>-1.1589973</v>
      </c>
      <c r="F9" s="105">
        <v>-1.9412125</v>
      </c>
      <c r="G9" s="105">
        <v>-1.775083</v>
      </c>
      <c r="H9" s="105">
        <v>-2.3296600000000001</v>
      </c>
    </row>
    <row r="10" spans="1:8" ht="16">
      <c r="B10" s="279"/>
      <c r="C10" s="127" t="s">
        <v>15</v>
      </c>
      <c r="D10" s="127">
        <v>75.9221524217172</v>
      </c>
      <c r="E10" s="105">
        <v>1.4536937999999999</v>
      </c>
      <c r="F10" s="105">
        <v>8.0947000000000102E-2</v>
      </c>
      <c r="G10" s="105">
        <v>-0.33180860000000001</v>
      </c>
      <c r="H10" s="105">
        <v>-1.53555737</v>
      </c>
    </row>
    <row r="11" spans="1:8" ht="16">
      <c r="A11" s="103" t="s">
        <v>533</v>
      </c>
      <c r="D11" s="101" t="s">
        <v>2</v>
      </c>
      <c r="E11" s="101" t="s">
        <v>3</v>
      </c>
      <c r="F11" s="101" t="s">
        <v>4</v>
      </c>
      <c r="G11" s="101" t="s">
        <v>5</v>
      </c>
      <c r="H11" s="101" t="s">
        <v>6</v>
      </c>
    </row>
    <row r="12" spans="1:8" ht="16">
      <c r="B12" s="259" t="s">
        <v>27</v>
      </c>
      <c r="C12" s="127" t="s">
        <v>9</v>
      </c>
      <c r="D12" s="127">
        <v>52.356020942408399</v>
      </c>
      <c r="E12" s="105">
        <v>-1.746113</v>
      </c>
      <c r="F12" s="105">
        <v>-1.9278580000000001</v>
      </c>
      <c r="G12" s="105">
        <v>-1.8009027</v>
      </c>
      <c r="H12" s="105">
        <v>-2.3710589</v>
      </c>
    </row>
    <row r="13" spans="1:8" ht="16">
      <c r="B13" s="259"/>
      <c r="C13" s="127" t="s">
        <v>10</v>
      </c>
      <c r="D13" s="127">
        <v>63.684210526315802</v>
      </c>
      <c r="E13" s="105">
        <v>0.32043569999999999</v>
      </c>
      <c r="F13" s="105">
        <v>-0.48080599999999901</v>
      </c>
      <c r="G13" s="105">
        <v>-0.87791799999999998</v>
      </c>
      <c r="H13" s="105">
        <v>-1.9330324999999999</v>
      </c>
    </row>
    <row r="14" spans="1:8" ht="16">
      <c r="B14" s="259"/>
      <c r="C14" s="127" t="s">
        <v>11</v>
      </c>
      <c r="D14" s="127">
        <v>35.526315789473699</v>
      </c>
      <c r="E14" s="105">
        <v>-1.8303297000000001</v>
      </c>
      <c r="F14" s="105">
        <v>-2.0608304</v>
      </c>
      <c r="G14" s="105">
        <v>-1.9964500000000001</v>
      </c>
      <c r="H14" s="105">
        <v>-2.3554151999999999</v>
      </c>
    </row>
    <row r="15" spans="1:8" ht="16">
      <c r="B15" s="259"/>
      <c r="C15" s="127" t="s">
        <v>12</v>
      </c>
      <c r="D15" s="127">
        <v>45.454545454545503</v>
      </c>
      <c r="E15" s="105">
        <v>-1.746113</v>
      </c>
      <c r="F15" s="105">
        <v>-1.661913</v>
      </c>
      <c r="G15" s="105">
        <v>-1.6601083999999999</v>
      </c>
      <c r="H15" s="105">
        <v>-2.0581828999999998</v>
      </c>
    </row>
    <row r="16" spans="1:8" ht="16">
      <c r="B16" s="259"/>
      <c r="C16" s="127" t="s">
        <v>13</v>
      </c>
      <c r="D16" s="127">
        <v>87.097705840591999</v>
      </c>
      <c r="E16" s="105">
        <v>1.9270316999999999</v>
      </c>
      <c r="F16" s="105">
        <v>0.78634190000000004</v>
      </c>
      <c r="G16" s="105">
        <v>-0.11137180000000001</v>
      </c>
      <c r="H16" s="105">
        <v>-1.416787</v>
      </c>
    </row>
    <row r="17" spans="2:8" ht="16">
      <c r="B17" s="259"/>
      <c r="C17" s="127" t="s">
        <v>25</v>
      </c>
      <c r="D17" s="127">
        <v>36.818181818181799</v>
      </c>
      <c r="E17" s="105">
        <v>-1.8173736</v>
      </c>
      <c r="F17" s="105">
        <v>-2.4597470000000001</v>
      </c>
      <c r="G17" s="105">
        <v>-2.6143800000000001</v>
      </c>
      <c r="H17" s="105">
        <v>-2.7543321999999999</v>
      </c>
    </row>
    <row r="18" spans="2:8" ht="16">
      <c r="B18" s="259"/>
      <c r="C18" s="127" t="s">
        <v>14</v>
      </c>
      <c r="D18" s="127">
        <v>43.859649122806999</v>
      </c>
      <c r="E18" s="105">
        <v>-1.312073</v>
      </c>
      <c r="F18" s="105">
        <v>-1.9982549999999999</v>
      </c>
      <c r="G18" s="105">
        <v>-2.2154634</v>
      </c>
      <c r="H18" s="105">
        <v>-2.4962094000000001</v>
      </c>
    </row>
    <row r="19" spans="2:8" ht="16">
      <c r="B19" s="259"/>
      <c r="C19" s="127" t="s">
        <v>15</v>
      </c>
      <c r="D19" s="127">
        <v>75.9221524217172</v>
      </c>
      <c r="E19" s="105">
        <v>1.4476442</v>
      </c>
      <c r="F19" s="105">
        <v>0.21534300000000001</v>
      </c>
      <c r="G19" s="105">
        <v>-0.79969900000000005</v>
      </c>
      <c r="H19" s="105">
        <v>-1.7374849000000001</v>
      </c>
    </row>
  </sheetData>
  <mergeCells count="2">
    <mergeCell ref="B2:B10"/>
    <mergeCell ref="B12:B19"/>
  </mergeCells>
  <phoneticPr fontId="82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workbookViewId="0"/>
  </sheetViews>
  <sheetFormatPr baseColWidth="10" defaultColWidth="9" defaultRowHeight="15"/>
  <cols>
    <col min="1" max="1" width="20.1640625" style="106" customWidth="1"/>
    <col min="2" max="2" width="13.6640625" style="131" customWidth="1"/>
    <col min="3" max="3" width="9" style="99"/>
    <col min="4" max="4" width="9.33203125" style="99"/>
    <col min="5" max="8" width="9" style="99"/>
    <col min="9" max="16384" width="9" style="106"/>
  </cols>
  <sheetData>
    <row r="1" spans="1:8" ht="16">
      <c r="A1" s="100" t="s">
        <v>534</v>
      </c>
      <c r="B1" s="131" t="s">
        <v>1</v>
      </c>
      <c r="D1" s="101" t="s">
        <v>2</v>
      </c>
      <c r="E1" s="101" t="s">
        <v>7</v>
      </c>
      <c r="F1" s="101" t="s">
        <v>4</v>
      </c>
      <c r="G1" s="101" t="s">
        <v>5</v>
      </c>
      <c r="H1" s="101" t="s">
        <v>6</v>
      </c>
    </row>
    <row r="2" spans="1:8">
      <c r="B2" s="259" t="s">
        <v>8</v>
      </c>
      <c r="C2" s="105" t="s">
        <v>13</v>
      </c>
      <c r="D2" s="105">
        <v>87.097710000000006</v>
      </c>
      <c r="E2" s="105">
        <v>-0.08</v>
      </c>
      <c r="F2" s="105">
        <v>1.81</v>
      </c>
      <c r="G2" s="105">
        <v>0.64</v>
      </c>
      <c r="H2" s="105">
        <v>-0.99</v>
      </c>
    </row>
    <row r="3" spans="1:8">
      <c r="B3" s="259"/>
      <c r="C3" s="105" t="s">
        <v>15</v>
      </c>
      <c r="D3" s="105">
        <v>75.922150000000002</v>
      </c>
      <c r="E3" s="105">
        <v>-0.01</v>
      </c>
      <c r="F3" s="105">
        <v>0.93</v>
      </c>
      <c r="G3" s="105">
        <v>0.12</v>
      </c>
      <c r="H3" s="105">
        <v>-1.31</v>
      </c>
    </row>
    <row r="4" spans="1:8">
      <c r="B4" s="259"/>
      <c r="C4" s="105" t="s">
        <v>10</v>
      </c>
      <c r="D4" s="105">
        <v>63.68421</v>
      </c>
      <c r="E4" s="105">
        <v>-0.48</v>
      </c>
      <c r="F4" s="105">
        <v>0.47</v>
      </c>
      <c r="G4" s="105">
        <v>-0.2</v>
      </c>
      <c r="H4" s="105">
        <v>-1.25</v>
      </c>
    </row>
    <row r="5" spans="1:8">
      <c r="B5" s="259"/>
      <c r="C5" s="105" t="s">
        <v>12</v>
      </c>
      <c r="D5" s="105">
        <v>45.454549999999998</v>
      </c>
      <c r="E5" s="105">
        <v>-1.78</v>
      </c>
      <c r="F5" s="105">
        <v>-1.24</v>
      </c>
      <c r="G5" s="105">
        <v>-1.2</v>
      </c>
      <c r="H5" s="105">
        <v>-1.85</v>
      </c>
    </row>
    <row r="6" spans="1:8">
      <c r="B6" s="259"/>
      <c r="C6" s="105" t="s">
        <v>14</v>
      </c>
      <c r="D6" s="105">
        <v>43.859650000000002</v>
      </c>
      <c r="E6" s="105">
        <v>-1.47</v>
      </c>
      <c r="F6" s="105">
        <v>-1.51</v>
      </c>
      <c r="G6" s="105">
        <v>-1.4</v>
      </c>
      <c r="H6" s="105">
        <v>-2.08</v>
      </c>
    </row>
    <row r="7" spans="1:8">
      <c r="B7" s="259"/>
      <c r="C7" s="105" t="s">
        <v>11</v>
      </c>
      <c r="D7" s="105">
        <v>35.526319999999998</v>
      </c>
      <c r="E7" s="105">
        <v>-1.68</v>
      </c>
      <c r="F7" s="105">
        <v>-1.52</v>
      </c>
      <c r="G7" s="105">
        <v>-1.39</v>
      </c>
      <c r="H7" s="105">
        <v>-1.87</v>
      </c>
    </row>
    <row r="8" spans="1:8">
      <c r="B8" s="259"/>
      <c r="C8" s="105" t="s">
        <v>9</v>
      </c>
      <c r="D8" s="105">
        <v>52.356020000000001</v>
      </c>
      <c r="E8" s="105">
        <v>-1.88</v>
      </c>
      <c r="F8" s="105">
        <v>-1.57</v>
      </c>
      <c r="G8" s="105">
        <v>-1.56</v>
      </c>
      <c r="H8" s="105">
        <v>-1.83</v>
      </c>
    </row>
    <row r="9" spans="1:8">
      <c r="B9" s="259"/>
      <c r="C9" s="105" t="s">
        <v>25</v>
      </c>
      <c r="D9" s="105">
        <v>36.818179999999998</v>
      </c>
      <c r="E9" s="105">
        <v>-1.47</v>
      </c>
      <c r="F9" s="105">
        <v>-1.7</v>
      </c>
      <c r="G9" s="105">
        <v>-1.49</v>
      </c>
      <c r="H9" s="105">
        <v>-1.99</v>
      </c>
    </row>
    <row r="10" spans="1:8" ht="16">
      <c r="A10" s="103" t="s">
        <v>535</v>
      </c>
      <c r="D10" s="101" t="s">
        <v>2</v>
      </c>
      <c r="E10" s="101" t="s">
        <v>32</v>
      </c>
      <c r="F10" s="101" t="s">
        <v>29</v>
      </c>
      <c r="G10" s="101" t="s">
        <v>30</v>
      </c>
    </row>
    <row r="11" spans="1:8">
      <c r="B11" s="259" t="s">
        <v>8</v>
      </c>
      <c r="C11" s="105" t="s">
        <v>13</v>
      </c>
      <c r="D11" s="105">
        <v>87.097710000000006</v>
      </c>
      <c r="E11" s="105">
        <v>0.21</v>
      </c>
      <c r="F11" s="105">
        <v>1.87</v>
      </c>
      <c r="G11" s="105">
        <v>0.98</v>
      </c>
    </row>
    <row r="12" spans="1:8">
      <c r="B12" s="259"/>
      <c r="C12" s="105" t="s">
        <v>15</v>
      </c>
      <c r="D12" s="105">
        <v>75.922150000000002</v>
      </c>
      <c r="E12" s="105">
        <v>-0.17</v>
      </c>
      <c r="F12" s="105">
        <v>1.1000000000000001</v>
      </c>
      <c r="G12" s="105">
        <v>0.53</v>
      </c>
    </row>
    <row r="13" spans="1:8">
      <c r="B13" s="259"/>
      <c r="C13" s="105" t="s">
        <v>10</v>
      </c>
      <c r="D13" s="105">
        <v>63.68421</v>
      </c>
      <c r="E13" s="105">
        <v>-0.09</v>
      </c>
      <c r="F13" s="105">
        <v>0.64</v>
      </c>
      <c r="G13" s="105">
        <v>0.34</v>
      </c>
    </row>
    <row r="14" spans="1:8">
      <c r="B14" s="259"/>
      <c r="C14" s="105" t="s">
        <v>12</v>
      </c>
      <c r="D14" s="105">
        <v>45.454549999999998</v>
      </c>
      <c r="E14" s="105">
        <v>-1.2</v>
      </c>
      <c r="F14" s="105">
        <v>-1.31</v>
      </c>
      <c r="G14" s="105">
        <v>-0.94</v>
      </c>
    </row>
    <row r="15" spans="1:8">
      <c r="B15" s="259"/>
      <c r="C15" s="105" t="s">
        <v>14</v>
      </c>
      <c r="D15" s="105">
        <v>43.859650000000002</v>
      </c>
      <c r="E15" s="105">
        <v>-1.31</v>
      </c>
      <c r="F15" s="105">
        <v>-1.42</v>
      </c>
      <c r="G15" s="105">
        <v>-1.32</v>
      </c>
    </row>
    <row r="16" spans="1:8">
      <c r="B16" s="259"/>
      <c r="C16" s="105" t="s">
        <v>11</v>
      </c>
      <c r="D16" s="105">
        <v>35.526319999999998</v>
      </c>
      <c r="E16" s="105">
        <v>-1.33</v>
      </c>
      <c r="F16" s="105">
        <v>-1.43</v>
      </c>
      <c r="G16" s="105">
        <v>-1.05</v>
      </c>
    </row>
    <row r="17" spans="1:8">
      <c r="B17" s="259"/>
      <c r="C17" s="105" t="s">
        <v>9</v>
      </c>
      <c r="D17" s="105">
        <v>52.356020000000001</v>
      </c>
      <c r="E17" s="105">
        <v>-1.33</v>
      </c>
      <c r="F17" s="105">
        <v>-1.55</v>
      </c>
      <c r="G17" s="105">
        <v>-1.19</v>
      </c>
    </row>
    <row r="18" spans="1:8">
      <c r="B18" s="259"/>
      <c r="C18" s="105" t="s">
        <v>25</v>
      </c>
      <c r="D18" s="105">
        <v>36.818179999999998</v>
      </c>
      <c r="E18" s="105">
        <v>-1.1399999999999999</v>
      </c>
      <c r="F18" s="105">
        <v>-1.56</v>
      </c>
      <c r="G18" s="105">
        <v>-1.21</v>
      </c>
    </row>
    <row r="19" spans="1:8" ht="16">
      <c r="A19" s="100" t="s">
        <v>536</v>
      </c>
      <c r="D19" s="101" t="s">
        <v>2</v>
      </c>
      <c r="E19" s="101" t="s">
        <v>7</v>
      </c>
      <c r="F19" s="101" t="s">
        <v>4</v>
      </c>
      <c r="G19" s="101" t="s">
        <v>5</v>
      </c>
      <c r="H19" s="101" t="s">
        <v>6</v>
      </c>
    </row>
    <row r="20" spans="1:8">
      <c r="B20" s="259" t="s">
        <v>27</v>
      </c>
      <c r="C20" s="105" t="s">
        <v>13</v>
      </c>
      <c r="D20" s="99">
        <v>87.097710000000006</v>
      </c>
      <c r="E20" s="99">
        <v>-0.22</v>
      </c>
      <c r="F20" s="99">
        <v>1.6</v>
      </c>
      <c r="G20" s="99">
        <v>0.24</v>
      </c>
      <c r="H20" s="99">
        <v>-1.1599999999999999</v>
      </c>
    </row>
    <row r="21" spans="1:8">
      <c r="B21" s="259"/>
      <c r="C21" s="105" t="s">
        <v>15</v>
      </c>
      <c r="D21" s="99">
        <v>75.922150000000002</v>
      </c>
      <c r="E21" s="99">
        <v>-0.31</v>
      </c>
      <c r="F21" s="99">
        <v>0.78</v>
      </c>
      <c r="G21" s="99">
        <v>-0.45</v>
      </c>
      <c r="H21" s="99">
        <v>-1.5</v>
      </c>
    </row>
    <row r="22" spans="1:8">
      <c r="B22" s="259"/>
      <c r="C22" s="105" t="s">
        <v>10</v>
      </c>
      <c r="D22" s="99">
        <v>63.68421</v>
      </c>
      <c r="E22" s="99">
        <v>-0.75</v>
      </c>
      <c r="F22" s="99">
        <v>0.24</v>
      </c>
      <c r="G22" s="99">
        <v>-0.62</v>
      </c>
      <c r="H22" s="99">
        <v>-1.56</v>
      </c>
    </row>
    <row r="23" spans="1:8">
      <c r="B23" s="259"/>
      <c r="C23" s="105" t="s">
        <v>12</v>
      </c>
      <c r="D23" s="99">
        <v>45.454549999999998</v>
      </c>
      <c r="E23" s="99">
        <v>-1.67</v>
      </c>
      <c r="F23" s="99">
        <v>-1.0900000000000001</v>
      </c>
      <c r="G23" s="99">
        <v>-1.36</v>
      </c>
      <c r="H23" s="99">
        <v>-1.86</v>
      </c>
    </row>
    <row r="24" spans="1:8">
      <c r="B24" s="259"/>
      <c r="C24" s="105" t="s">
        <v>14</v>
      </c>
      <c r="D24" s="99">
        <v>43.859650000000002</v>
      </c>
      <c r="E24" s="99">
        <v>-1.77</v>
      </c>
      <c r="F24" s="99">
        <v>-1.44</v>
      </c>
      <c r="G24" s="99">
        <v>-1.88</v>
      </c>
      <c r="H24" s="99">
        <v>-2.2200000000000002</v>
      </c>
    </row>
    <row r="25" spans="1:8">
      <c r="B25" s="259"/>
      <c r="C25" s="105" t="s">
        <v>11</v>
      </c>
      <c r="D25" s="99">
        <v>35.526319999999998</v>
      </c>
      <c r="E25" s="99">
        <v>-1.81</v>
      </c>
      <c r="F25" s="99">
        <v>-1.0900000000000001</v>
      </c>
      <c r="G25" s="99">
        <v>-1.72</v>
      </c>
      <c r="H25" s="99">
        <v>-2.0699999999999998</v>
      </c>
    </row>
    <row r="26" spans="1:8">
      <c r="B26" s="259"/>
      <c r="C26" s="105" t="s">
        <v>9</v>
      </c>
      <c r="D26" s="99">
        <v>52.356020000000001</v>
      </c>
      <c r="E26" s="99">
        <v>-1.87</v>
      </c>
      <c r="F26" s="99">
        <v>-1.55</v>
      </c>
      <c r="G26" s="99">
        <v>-1.69</v>
      </c>
      <c r="H26" s="99">
        <v>-2.04</v>
      </c>
    </row>
    <row r="27" spans="1:8">
      <c r="B27" s="259"/>
      <c r="C27" s="105" t="s">
        <v>25</v>
      </c>
      <c r="D27" s="99">
        <v>36.818179999999998</v>
      </c>
      <c r="E27" s="99">
        <v>-2.19</v>
      </c>
      <c r="F27" s="99">
        <v>-1.8</v>
      </c>
      <c r="G27" s="99">
        <v>-2.16</v>
      </c>
      <c r="H27" s="99">
        <v>-2.4</v>
      </c>
    </row>
    <row r="28" spans="1:8" ht="16">
      <c r="A28" s="103" t="s">
        <v>537</v>
      </c>
      <c r="D28" s="101" t="s">
        <v>2</v>
      </c>
      <c r="E28" s="101" t="s">
        <v>32</v>
      </c>
      <c r="F28" s="101" t="s">
        <v>29</v>
      </c>
      <c r="G28" s="101" t="s">
        <v>30</v>
      </c>
    </row>
    <row r="29" spans="1:8">
      <c r="B29" s="259" t="s">
        <v>27</v>
      </c>
      <c r="C29" s="105" t="s">
        <v>13</v>
      </c>
      <c r="D29" s="105">
        <v>87.097710000000006</v>
      </c>
      <c r="E29" s="105">
        <v>0.01</v>
      </c>
      <c r="F29" s="105">
        <v>1.64</v>
      </c>
      <c r="G29" s="105">
        <v>0.4</v>
      </c>
    </row>
    <row r="30" spans="1:8">
      <c r="B30" s="259"/>
      <c r="C30" s="105" t="s">
        <v>15</v>
      </c>
      <c r="D30" s="105">
        <v>75.922150000000002</v>
      </c>
      <c r="E30" s="105">
        <v>-0.35</v>
      </c>
      <c r="F30" s="105">
        <v>0.76</v>
      </c>
      <c r="G30" s="105">
        <v>-0.19</v>
      </c>
    </row>
    <row r="31" spans="1:8">
      <c r="B31" s="259"/>
      <c r="C31" s="105" t="s">
        <v>10</v>
      </c>
      <c r="D31" s="105">
        <v>63.68421</v>
      </c>
      <c r="E31" s="105">
        <v>-0.55000000000000004</v>
      </c>
      <c r="F31" s="105">
        <v>0.57999999999999996</v>
      </c>
      <c r="G31" s="105">
        <v>-0.4</v>
      </c>
    </row>
    <row r="32" spans="1:8">
      <c r="B32" s="259"/>
      <c r="C32" s="105" t="s">
        <v>12</v>
      </c>
      <c r="D32" s="105">
        <v>45.454549999999998</v>
      </c>
      <c r="E32" s="105">
        <v>-1.21</v>
      </c>
      <c r="F32" s="105">
        <v>-0.72</v>
      </c>
      <c r="G32" s="105">
        <v>-1.47</v>
      </c>
    </row>
    <row r="33" spans="2:7">
      <c r="B33" s="259"/>
      <c r="C33" s="105" t="s">
        <v>14</v>
      </c>
      <c r="D33" s="105">
        <v>43.859650000000002</v>
      </c>
      <c r="E33" s="105">
        <v>-1.55</v>
      </c>
      <c r="F33" s="105">
        <v>-1.36</v>
      </c>
      <c r="G33" s="105">
        <v>-1.85</v>
      </c>
    </row>
    <row r="34" spans="2:7">
      <c r="B34" s="259"/>
      <c r="C34" s="105" t="s">
        <v>11</v>
      </c>
      <c r="D34" s="105">
        <v>35.526319999999998</v>
      </c>
      <c r="E34" s="105">
        <v>-1.61</v>
      </c>
      <c r="F34" s="105">
        <v>-1.29</v>
      </c>
      <c r="G34" s="105">
        <v>-1.66</v>
      </c>
    </row>
    <row r="35" spans="2:7">
      <c r="B35" s="259"/>
      <c r="C35" s="105" t="s">
        <v>9</v>
      </c>
      <c r="D35" s="105">
        <v>52.356020000000001</v>
      </c>
      <c r="E35" s="105">
        <v>-1.56</v>
      </c>
      <c r="F35" s="105"/>
      <c r="G35" s="105">
        <v>-1.65</v>
      </c>
    </row>
    <row r="36" spans="2:7">
      <c r="B36" s="259"/>
      <c r="C36" s="105" t="s">
        <v>25</v>
      </c>
      <c r="D36" s="105">
        <v>36.818179999999998</v>
      </c>
      <c r="E36" s="105">
        <v>-1.93</v>
      </c>
      <c r="F36" s="105">
        <v>-1.75</v>
      </c>
      <c r="G36" s="105">
        <v>-1.95</v>
      </c>
    </row>
  </sheetData>
  <mergeCells count="4">
    <mergeCell ref="B2:B9"/>
    <mergeCell ref="B11:B18"/>
    <mergeCell ref="B20:B27"/>
    <mergeCell ref="B29:B36"/>
  </mergeCells>
  <phoneticPr fontId="82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/>
  </sheetViews>
  <sheetFormatPr baseColWidth="10" defaultColWidth="9" defaultRowHeight="15"/>
  <cols>
    <col min="1" max="1" width="19.83203125" style="106" customWidth="1"/>
    <col min="2" max="2" width="10.83203125" style="131" customWidth="1"/>
    <col min="3" max="3" width="9" style="99"/>
    <col min="4" max="9" width="9.33203125" style="99"/>
    <col min="10" max="16384" width="9" style="106"/>
  </cols>
  <sheetData>
    <row r="1" spans="1:17" ht="16">
      <c r="A1" s="100" t="s">
        <v>538</v>
      </c>
      <c r="B1" s="13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6</v>
      </c>
      <c r="I1" s="111" t="s">
        <v>7</v>
      </c>
    </row>
    <row r="2" spans="1:17">
      <c r="B2" s="259" t="s">
        <v>539</v>
      </c>
      <c r="C2" s="99" t="s">
        <v>9</v>
      </c>
      <c r="D2" s="99">
        <v>52.356020000000001</v>
      </c>
      <c r="E2" s="99">
        <v>-1.8581300000000001</v>
      </c>
      <c r="F2" s="99">
        <v>-2.08853</v>
      </c>
      <c r="G2" s="99">
        <v>-1.70885</v>
      </c>
      <c r="H2" s="99">
        <v>-2.1254900000000001</v>
      </c>
      <c r="I2" s="99">
        <v>-1.6701600000000001</v>
      </c>
      <c r="Q2" s="99"/>
    </row>
    <row r="3" spans="1:17">
      <c r="B3" s="259"/>
      <c r="C3" s="99" t="s">
        <v>10</v>
      </c>
      <c r="D3" s="99">
        <v>63.68421</v>
      </c>
      <c r="E3" s="99">
        <v>0.37369999999999998</v>
      </c>
      <c r="F3" s="99">
        <v>-0.49048999999999998</v>
      </c>
      <c r="G3" s="99">
        <v>-0.65053000000000005</v>
      </c>
      <c r="H3" s="99">
        <v>-1.7033400000000001</v>
      </c>
      <c r="I3" s="99">
        <v>-0.56169000000000002</v>
      </c>
    </row>
    <row r="4" spans="1:17">
      <c r="B4" s="259"/>
      <c r="C4" s="99" t="s">
        <v>11</v>
      </c>
      <c r="D4" s="99">
        <v>35.526319999999998</v>
      </c>
      <c r="E4" s="99">
        <v>-2.14879</v>
      </c>
      <c r="F4" s="99">
        <v>-2.3851</v>
      </c>
      <c r="G4" s="99">
        <v>-1.95377</v>
      </c>
      <c r="H4" s="99">
        <v>-2.2938900000000002</v>
      </c>
      <c r="I4" s="99">
        <v>-1.88324</v>
      </c>
    </row>
    <row r="5" spans="1:17">
      <c r="B5" s="259"/>
      <c r="C5" s="99" t="s">
        <v>12</v>
      </c>
      <c r="D5" s="99">
        <v>45.454549999999998</v>
      </c>
      <c r="E5" s="99">
        <v>-1.5674699999999999</v>
      </c>
      <c r="F5" s="99">
        <v>-1.5547899999999999</v>
      </c>
      <c r="G5" s="99">
        <v>-1.44364</v>
      </c>
      <c r="H5" s="99">
        <v>-2.0459100000000001</v>
      </c>
      <c r="I5" s="99">
        <v>-1.6480999999999999</v>
      </c>
    </row>
    <row r="6" spans="1:17">
      <c r="B6" s="259"/>
      <c r="C6" s="99" t="s">
        <v>13</v>
      </c>
      <c r="D6" s="99">
        <v>87.097710000000006</v>
      </c>
      <c r="E6" s="99">
        <v>1.96194</v>
      </c>
      <c r="F6" s="99">
        <v>0.78805000000000003</v>
      </c>
      <c r="G6" s="99">
        <v>6.2939999999999996E-2</v>
      </c>
      <c r="H6" s="99">
        <v>-1.4265300000000001</v>
      </c>
      <c r="I6" s="99">
        <v>-0.11569</v>
      </c>
    </row>
    <row r="7" spans="1:17">
      <c r="B7" s="259"/>
      <c r="C7" s="99" t="s">
        <v>14</v>
      </c>
      <c r="D7" s="99">
        <v>43.859650000000002</v>
      </c>
      <c r="E7" s="99">
        <v>-1.3183400000000001</v>
      </c>
      <c r="F7" s="99">
        <v>-1.75447</v>
      </c>
      <c r="G7" s="99">
        <v>-2.04718</v>
      </c>
      <c r="H7" s="99">
        <v>-2.3919299999999999</v>
      </c>
      <c r="I7" s="99">
        <v>-1.8103</v>
      </c>
    </row>
    <row r="8" spans="1:17">
      <c r="B8" s="259"/>
      <c r="C8" s="99" t="s">
        <v>15</v>
      </c>
      <c r="D8" s="99">
        <v>75.922150000000002</v>
      </c>
      <c r="E8" s="99">
        <v>1.6609</v>
      </c>
      <c r="F8" s="99">
        <v>0.47928999999999999</v>
      </c>
      <c r="G8" s="99">
        <v>-0.61346999999999996</v>
      </c>
      <c r="H8" s="99">
        <v>-1.71719</v>
      </c>
      <c r="I8" s="99">
        <v>-0.31352000000000002</v>
      </c>
    </row>
    <row r="9" spans="1:17" ht="16">
      <c r="A9" s="100" t="s">
        <v>540</v>
      </c>
      <c r="D9" s="111" t="s">
        <v>2</v>
      </c>
      <c r="E9" s="111" t="s">
        <v>29</v>
      </c>
      <c r="F9" s="111" t="s">
        <v>30</v>
      </c>
      <c r="G9" s="111" t="s">
        <v>31</v>
      </c>
      <c r="H9" s="111" t="s">
        <v>32</v>
      </c>
    </row>
    <row r="10" spans="1:17">
      <c r="B10" s="259" t="s">
        <v>539</v>
      </c>
      <c r="C10" s="99" t="s">
        <v>9</v>
      </c>
      <c r="D10" s="99">
        <v>52.356020000000001</v>
      </c>
      <c r="E10" s="99">
        <v>-1.40699</v>
      </c>
      <c r="F10" s="99">
        <v>-0.82191999999999998</v>
      </c>
      <c r="G10" s="99">
        <v>-1.00986</v>
      </c>
      <c r="H10" s="99">
        <v>-1.3190299999999999</v>
      </c>
    </row>
    <row r="11" spans="1:17">
      <c r="B11" s="259"/>
      <c r="C11" s="99" t="s">
        <v>10</v>
      </c>
      <c r="D11" s="99">
        <v>63.68421</v>
      </c>
      <c r="E11" s="99">
        <v>0.35822999999999999</v>
      </c>
      <c r="F11" s="99">
        <v>0.22133</v>
      </c>
      <c r="G11" s="99">
        <v>-0.34225</v>
      </c>
      <c r="H11" s="99">
        <v>-3.2299999999999998E-3</v>
      </c>
    </row>
    <row r="12" spans="1:17">
      <c r="B12" s="259"/>
      <c r="C12" s="99" t="s">
        <v>11</v>
      </c>
      <c r="D12" s="99">
        <v>35.526319999999998</v>
      </c>
      <c r="E12" s="99">
        <v>-1.6754100000000001</v>
      </c>
      <c r="F12" s="99">
        <v>-1.2489600000000001</v>
      </c>
      <c r="G12" s="99">
        <v>-1.22254</v>
      </c>
      <c r="H12" s="99">
        <v>-1.6559900000000001</v>
      </c>
    </row>
    <row r="13" spans="1:17">
      <c r="B13" s="259"/>
      <c r="C13" s="99" t="s">
        <v>12</v>
      </c>
      <c r="D13" s="99">
        <v>45.454549999999998</v>
      </c>
      <c r="E13" s="99">
        <v>-1.09202</v>
      </c>
      <c r="F13" s="99">
        <v>-0.89707000000000003</v>
      </c>
      <c r="G13" s="99">
        <v>-0.67183000000000004</v>
      </c>
      <c r="H13" s="99">
        <v>-1.06294</v>
      </c>
    </row>
    <row r="14" spans="1:17">
      <c r="B14" s="259"/>
      <c r="C14" s="99" t="s">
        <v>13</v>
      </c>
      <c r="D14" s="99">
        <v>87.097710000000006</v>
      </c>
      <c r="E14" s="99">
        <v>1.53905</v>
      </c>
      <c r="F14" s="99">
        <v>0.7923</v>
      </c>
      <c r="G14" s="99">
        <v>-1.268E-2</v>
      </c>
      <c r="H14" s="99">
        <v>0.26865</v>
      </c>
    </row>
    <row r="15" spans="1:17">
      <c r="B15" s="259"/>
      <c r="C15" s="99" t="s">
        <v>14</v>
      </c>
      <c r="D15" s="99">
        <v>43.859650000000002</v>
      </c>
      <c r="E15" s="99">
        <v>-1.2991999999999999</v>
      </c>
      <c r="F15" s="99">
        <v>-1.3588800000000001</v>
      </c>
      <c r="G15" s="99">
        <v>-0.96196999999999999</v>
      </c>
      <c r="H15" s="99">
        <v>-1.1660200000000001</v>
      </c>
    </row>
    <row r="16" spans="1:17">
      <c r="B16" s="259"/>
      <c r="C16" s="99" t="s">
        <v>15</v>
      </c>
      <c r="D16" s="99">
        <v>75.922150000000002</v>
      </c>
      <c r="E16" s="99">
        <v>0.87114000000000003</v>
      </c>
      <c r="F16" s="99">
        <v>0.20924999999999999</v>
      </c>
      <c r="G16" s="99">
        <v>-4.9299999999999997E-2</v>
      </c>
      <c r="H16" s="99">
        <v>-0.11917</v>
      </c>
    </row>
  </sheetData>
  <mergeCells count="2">
    <mergeCell ref="B2:B8"/>
    <mergeCell ref="B10:B16"/>
  </mergeCells>
  <phoneticPr fontId="82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3"/>
  <sheetViews>
    <sheetView workbookViewId="0"/>
  </sheetViews>
  <sheetFormatPr baseColWidth="10" defaultColWidth="9" defaultRowHeight="14"/>
  <cols>
    <col min="1" max="1" width="19.83203125" style="99" customWidth="1"/>
    <col min="2" max="2" width="11.6640625" style="131" customWidth="1"/>
    <col min="3" max="3" width="9" style="99"/>
    <col min="4" max="4" width="12.6640625" style="99"/>
    <col min="5" max="6" width="9.33203125" style="99"/>
    <col min="7" max="7" width="9" style="99"/>
    <col min="8" max="8" width="9.33203125" style="99"/>
    <col min="9" max="16384" width="9" style="99"/>
  </cols>
  <sheetData>
    <row r="1" spans="1:13" ht="16">
      <c r="A1" s="132" t="s">
        <v>541</v>
      </c>
      <c r="B1" s="131" t="s">
        <v>1</v>
      </c>
      <c r="D1" s="101" t="s">
        <v>2</v>
      </c>
      <c r="E1" s="101" t="s">
        <v>52</v>
      </c>
      <c r="F1" s="101" t="s">
        <v>53</v>
      </c>
      <c r="G1" s="105"/>
      <c r="J1" s="105"/>
      <c r="K1" s="105"/>
      <c r="L1" s="105"/>
      <c r="M1" s="105"/>
    </row>
    <row r="2" spans="1:13">
      <c r="B2" s="260" t="s">
        <v>16</v>
      </c>
      <c r="C2" s="105" t="s">
        <v>40</v>
      </c>
      <c r="D2" s="105">
        <v>34.972679999999997</v>
      </c>
      <c r="E2" s="105">
        <v>-3.37</v>
      </c>
      <c r="F2" s="105">
        <v>-4.6500000000000004</v>
      </c>
      <c r="G2" s="105"/>
    </row>
    <row r="3" spans="1:13">
      <c r="B3" s="260"/>
      <c r="C3" s="105" t="s">
        <v>22</v>
      </c>
      <c r="D3" s="105">
        <v>43.08511</v>
      </c>
      <c r="E3" s="105">
        <v>-2.69</v>
      </c>
      <c r="F3" s="105">
        <v>-3.85</v>
      </c>
      <c r="G3" s="105"/>
    </row>
    <row r="4" spans="1:13">
      <c r="B4" s="260"/>
      <c r="C4" s="105" t="s">
        <v>9</v>
      </c>
      <c r="D4" s="105">
        <v>52.356020000000001</v>
      </c>
      <c r="E4" s="105">
        <v>-2.13</v>
      </c>
      <c r="F4" s="105">
        <v>-3.64</v>
      </c>
      <c r="G4" s="105"/>
    </row>
    <row r="5" spans="1:13">
      <c r="B5" s="260"/>
      <c r="C5" s="105" t="s">
        <v>10</v>
      </c>
      <c r="D5" s="105">
        <v>63.68421</v>
      </c>
      <c r="E5" s="105">
        <v>-1.26206</v>
      </c>
      <c r="F5" s="105">
        <v>-3.1240199999999998</v>
      </c>
      <c r="G5" s="105"/>
    </row>
    <row r="6" spans="1:13">
      <c r="B6" s="260"/>
      <c r="C6" s="105" t="s">
        <v>44</v>
      </c>
      <c r="D6" s="105">
        <v>31.034479999999999</v>
      </c>
      <c r="E6" s="105">
        <v>-4.09</v>
      </c>
      <c r="F6" s="105">
        <v>-4.38</v>
      </c>
      <c r="G6" s="105"/>
    </row>
    <row r="7" spans="1:13">
      <c r="B7" s="260"/>
      <c r="C7" s="105" t="s">
        <v>13</v>
      </c>
      <c r="D7" s="105">
        <v>87.097710000000006</v>
      </c>
      <c r="E7" s="105">
        <v>-0.35</v>
      </c>
      <c r="F7" s="105">
        <v>-3.05</v>
      </c>
      <c r="G7" s="105"/>
    </row>
    <row r="8" spans="1:13">
      <c r="B8" s="260"/>
      <c r="C8" s="105" t="s">
        <v>15</v>
      </c>
      <c r="D8" s="105">
        <v>75.922150000000002</v>
      </c>
      <c r="E8" s="105">
        <v>0.28000000000000003</v>
      </c>
      <c r="F8" s="105">
        <v>-2.2799999999999998</v>
      </c>
      <c r="G8" s="105"/>
    </row>
    <row r="9" spans="1:13">
      <c r="B9" s="260"/>
      <c r="C9" s="105" t="s">
        <v>47</v>
      </c>
      <c r="D9" s="105">
        <v>15.254239999999999</v>
      </c>
      <c r="E9" s="105">
        <v>-4.53</v>
      </c>
      <c r="F9" s="105">
        <v>-4.57</v>
      </c>
      <c r="G9" s="105"/>
    </row>
    <row r="10" spans="1:13" ht="16">
      <c r="A10" s="132" t="s">
        <v>542</v>
      </c>
      <c r="D10" s="101" t="s">
        <v>2</v>
      </c>
      <c r="E10" s="101" t="s">
        <v>52</v>
      </c>
    </row>
    <row r="11" spans="1:13">
      <c r="B11" s="260" t="s">
        <v>16</v>
      </c>
      <c r="C11" s="105" t="s">
        <v>40</v>
      </c>
      <c r="D11" s="105">
        <v>34.972679999999997</v>
      </c>
      <c r="E11" s="105">
        <v>-3.3547500000000001</v>
      </c>
    </row>
    <row r="12" spans="1:13">
      <c r="B12" s="260"/>
      <c r="C12" s="105" t="s">
        <v>22</v>
      </c>
      <c r="D12" s="105">
        <v>43.08511</v>
      </c>
      <c r="E12" s="105">
        <v>-2.6666099999999999</v>
      </c>
    </row>
    <row r="13" spans="1:13">
      <c r="B13" s="260"/>
      <c r="C13" s="105" t="s">
        <v>9</v>
      </c>
      <c r="D13" s="105">
        <v>52.356020000000001</v>
      </c>
      <c r="E13" s="105">
        <v>-2.16831</v>
      </c>
    </row>
    <row r="14" spans="1:13">
      <c r="B14" s="260"/>
      <c r="C14" s="105" t="s">
        <v>10</v>
      </c>
      <c r="D14" s="105">
        <v>63.68421</v>
      </c>
      <c r="E14" s="105">
        <v>-1.24288</v>
      </c>
    </row>
    <row r="15" spans="1:13">
      <c r="B15" s="260"/>
      <c r="C15" s="105" t="s">
        <v>13</v>
      </c>
      <c r="D15" s="105">
        <v>87.097710000000006</v>
      </c>
      <c r="E15" s="105">
        <v>-0.38863999999999999</v>
      </c>
    </row>
    <row r="16" spans="1:13">
      <c r="B16" s="260"/>
      <c r="C16" s="105" t="s">
        <v>15</v>
      </c>
      <c r="D16" s="105">
        <v>75.922150000000002</v>
      </c>
      <c r="E16" s="105">
        <v>0.25202999999999998</v>
      </c>
    </row>
    <row r="17" spans="1:6">
      <c r="B17" s="260"/>
      <c r="C17" s="105" t="s">
        <v>47</v>
      </c>
      <c r="D17" s="101">
        <v>15.254239999999999</v>
      </c>
      <c r="E17" s="105">
        <v>-4.4937300000000002</v>
      </c>
    </row>
    <row r="18" spans="1:6" ht="16">
      <c r="A18" s="132" t="s">
        <v>543</v>
      </c>
      <c r="B18" s="133"/>
      <c r="D18" s="101" t="s">
        <v>2</v>
      </c>
      <c r="E18" s="101" t="s">
        <v>544</v>
      </c>
      <c r="F18" s="101" t="s">
        <v>545</v>
      </c>
    </row>
    <row r="19" spans="1:6">
      <c r="B19" s="260" t="s">
        <v>546</v>
      </c>
      <c r="C19" s="105" t="s">
        <v>17</v>
      </c>
      <c r="D19" s="105">
        <v>6.6176500000000003</v>
      </c>
      <c r="E19" s="105">
        <v>-4.67</v>
      </c>
      <c r="F19" s="105">
        <v>-5.49</v>
      </c>
    </row>
    <row r="20" spans="1:6">
      <c r="B20" s="259"/>
      <c r="C20" s="105" t="s">
        <v>18</v>
      </c>
      <c r="D20" s="105">
        <v>10.389609999999999</v>
      </c>
      <c r="E20" s="105">
        <v>-4.62</v>
      </c>
      <c r="F20" s="105">
        <v>-5.23</v>
      </c>
    </row>
    <row r="21" spans="1:6">
      <c r="B21" s="259"/>
      <c r="C21" s="105" t="s">
        <v>21</v>
      </c>
      <c r="D21" s="105">
        <v>31.6129</v>
      </c>
      <c r="E21" s="105">
        <v>-3.73</v>
      </c>
      <c r="F21" s="105">
        <v>-3.48</v>
      </c>
    </row>
    <row r="22" spans="1:6">
      <c r="B22" s="259"/>
      <c r="C22" s="105" t="s">
        <v>40</v>
      </c>
      <c r="D22" s="105">
        <v>34.972679999999997</v>
      </c>
      <c r="E22" s="105">
        <v>-2.73</v>
      </c>
      <c r="F22" s="105">
        <v>-2.65</v>
      </c>
    </row>
    <row r="23" spans="1:6">
      <c r="B23" s="259"/>
      <c r="C23" s="105" t="s">
        <v>22</v>
      </c>
      <c r="D23" s="105">
        <v>43.08511</v>
      </c>
      <c r="E23" s="105">
        <v>-2.2200000000000002</v>
      </c>
      <c r="F23" s="105">
        <v>-2.29</v>
      </c>
    </row>
    <row r="24" spans="1:6">
      <c r="B24" s="259"/>
      <c r="C24" s="105" t="s">
        <v>9</v>
      </c>
      <c r="D24" s="105">
        <v>52.356020000000001</v>
      </c>
      <c r="E24" s="105">
        <v>-1.77</v>
      </c>
      <c r="F24" s="105">
        <v>-1.93</v>
      </c>
    </row>
    <row r="25" spans="1:6">
      <c r="B25" s="259"/>
      <c r="C25" s="105" t="s">
        <v>10</v>
      </c>
      <c r="D25" s="105">
        <v>63.68421</v>
      </c>
      <c r="E25" s="105">
        <v>-1.1000000000000001</v>
      </c>
      <c r="F25" s="105">
        <v>-1.27</v>
      </c>
    </row>
    <row r="26" spans="1:6">
      <c r="B26" s="259"/>
      <c r="C26" s="105" t="s">
        <v>44</v>
      </c>
      <c r="D26" s="105">
        <v>31.034479999999999</v>
      </c>
      <c r="E26" s="105">
        <v>-4.2699999999999996</v>
      </c>
      <c r="F26" s="105"/>
    </row>
    <row r="27" spans="1:6">
      <c r="B27" s="259"/>
      <c r="C27" s="105" t="s">
        <v>13</v>
      </c>
      <c r="D27" s="105">
        <v>87.097710000000006</v>
      </c>
      <c r="E27" s="105">
        <v>-0.17</v>
      </c>
      <c r="F27" s="105">
        <v>-0.13</v>
      </c>
    </row>
    <row r="28" spans="1:6">
      <c r="B28" s="259"/>
      <c r="C28" s="105" t="s">
        <v>15</v>
      </c>
      <c r="D28" s="105">
        <v>75.922150000000002</v>
      </c>
      <c r="E28" s="105">
        <v>0.08</v>
      </c>
      <c r="F28" s="105"/>
    </row>
    <row r="29" spans="1:6">
      <c r="B29" s="259"/>
      <c r="C29" s="105" t="s">
        <v>48</v>
      </c>
      <c r="D29" s="105">
        <v>25.789470000000001</v>
      </c>
      <c r="E29" s="105">
        <v>-3.85</v>
      </c>
      <c r="F29" s="105"/>
    </row>
    <row r="30" spans="1:6">
      <c r="C30" s="105"/>
      <c r="D30" s="101" t="s">
        <v>2</v>
      </c>
      <c r="E30" s="101" t="s">
        <v>53</v>
      </c>
    </row>
    <row r="31" spans="1:6">
      <c r="B31" s="260" t="s">
        <v>16</v>
      </c>
      <c r="C31" s="105" t="s">
        <v>17</v>
      </c>
      <c r="D31" s="105">
        <v>6.6176500000000003</v>
      </c>
      <c r="E31" s="105">
        <v>-5.74</v>
      </c>
    </row>
    <row r="32" spans="1:6">
      <c r="B32" s="260"/>
      <c r="C32" s="105" t="s">
        <v>18</v>
      </c>
      <c r="D32" s="105">
        <v>10.389609999999999</v>
      </c>
      <c r="E32" s="105">
        <v>-5.56</v>
      </c>
    </row>
    <row r="33" spans="1:7">
      <c r="B33" s="260"/>
      <c r="C33" s="105" t="s">
        <v>19</v>
      </c>
      <c r="D33" s="105">
        <v>15.33742</v>
      </c>
      <c r="E33" s="105">
        <v>-5.04</v>
      </c>
    </row>
    <row r="34" spans="1:7">
      <c r="B34" s="260"/>
      <c r="C34" s="105" t="s">
        <v>21</v>
      </c>
      <c r="D34" s="105">
        <v>31.6129</v>
      </c>
      <c r="E34" s="105">
        <v>-3.96</v>
      </c>
    </row>
    <row r="35" spans="1:7">
      <c r="B35" s="260"/>
      <c r="C35" s="105" t="s">
        <v>40</v>
      </c>
      <c r="D35" s="105">
        <v>34.972679999999997</v>
      </c>
      <c r="E35" s="105">
        <v>-3.49</v>
      </c>
    </row>
    <row r="36" spans="1:7">
      <c r="B36" s="260"/>
      <c r="C36" s="105" t="s">
        <v>22</v>
      </c>
      <c r="D36" s="105">
        <v>43.08511</v>
      </c>
      <c r="E36" s="105">
        <v>-3.36</v>
      </c>
    </row>
    <row r="37" spans="1:7">
      <c r="B37" s="260"/>
      <c r="C37" s="105" t="s">
        <v>9</v>
      </c>
      <c r="D37" s="105">
        <v>52.356020000000001</v>
      </c>
      <c r="E37" s="105">
        <v>-3.13</v>
      </c>
    </row>
    <row r="38" spans="1:7">
      <c r="B38" s="260"/>
      <c r="C38" s="105" t="s">
        <v>10</v>
      </c>
      <c r="D38" s="105">
        <v>63.68421</v>
      </c>
      <c r="E38" s="105">
        <v>-2.9</v>
      </c>
    </row>
    <row r="39" spans="1:7">
      <c r="B39" s="260"/>
      <c r="C39" s="105" t="s">
        <v>23</v>
      </c>
      <c r="D39" s="105">
        <v>87.272729999999996</v>
      </c>
      <c r="E39" s="105">
        <v>-2.93</v>
      </c>
    </row>
    <row r="40" spans="1:7">
      <c r="B40" s="260"/>
      <c r="C40" s="105" t="s">
        <v>44</v>
      </c>
      <c r="D40" s="105">
        <v>31.034479999999999</v>
      </c>
      <c r="E40" s="105">
        <v>-4.21</v>
      </c>
    </row>
    <row r="41" spans="1:7">
      <c r="B41" s="260"/>
      <c r="C41" s="105" t="s">
        <v>13</v>
      </c>
      <c r="D41" s="105">
        <v>87.097710000000006</v>
      </c>
      <c r="E41" s="105">
        <v>-2.46</v>
      </c>
    </row>
    <row r="42" spans="1:7">
      <c r="B42" s="260"/>
      <c r="C42" s="105" t="s">
        <v>24</v>
      </c>
      <c r="D42" s="105">
        <v>85.207099999999997</v>
      </c>
      <c r="E42" s="105">
        <v>-2.91</v>
      </c>
    </row>
    <row r="43" spans="1:7" ht="16">
      <c r="A43" s="100" t="s">
        <v>547</v>
      </c>
      <c r="B43" s="133"/>
      <c r="D43" s="101" t="s">
        <v>2</v>
      </c>
      <c r="E43" s="101" t="s">
        <v>52</v>
      </c>
      <c r="F43" s="101" t="s">
        <v>53</v>
      </c>
      <c r="G43" s="105"/>
    </row>
    <row r="44" spans="1:7">
      <c r="B44" s="259" t="s">
        <v>27</v>
      </c>
      <c r="C44" s="105" t="s">
        <v>40</v>
      </c>
      <c r="D44" s="105">
        <v>34.972679999999997</v>
      </c>
      <c r="E44" s="105">
        <v>-3.9249299999999998</v>
      </c>
      <c r="F44" s="105">
        <v>-4.38429</v>
      </c>
      <c r="G44" s="105"/>
    </row>
    <row r="45" spans="1:7">
      <c r="B45" s="259"/>
      <c r="C45" s="105" t="s">
        <v>22</v>
      </c>
      <c r="D45" s="105">
        <v>43.08511</v>
      </c>
      <c r="E45" s="105">
        <v>-3.3130600000000001</v>
      </c>
      <c r="F45" s="105">
        <v>-4.1772099999999996</v>
      </c>
      <c r="G45" s="105"/>
    </row>
    <row r="46" spans="1:7">
      <c r="B46" s="259"/>
      <c r="C46" s="105" t="s">
        <v>9</v>
      </c>
      <c r="D46" s="105">
        <v>52.356020000000001</v>
      </c>
      <c r="E46" s="105">
        <v>-2.6755900000000001</v>
      </c>
      <c r="F46" s="105">
        <v>-4.0239200000000004</v>
      </c>
      <c r="G46" s="105"/>
    </row>
    <row r="47" spans="1:7">
      <c r="B47" s="259"/>
      <c r="C47" s="105" t="s">
        <v>10</v>
      </c>
      <c r="D47" s="105">
        <v>63.68421</v>
      </c>
      <c r="E47" s="105">
        <v>-1.9972000000000001</v>
      </c>
      <c r="F47" s="105">
        <v>-3.5952899999999999</v>
      </c>
      <c r="G47" s="105"/>
    </row>
    <row r="48" spans="1:7">
      <c r="B48" s="259"/>
      <c r="C48" s="105" t="s">
        <v>13</v>
      </c>
      <c r="D48" s="105">
        <v>87.097710000000006</v>
      </c>
      <c r="E48" s="105">
        <v>-1.0449200000000001</v>
      </c>
      <c r="F48" s="105">
        <v>-3.0059499999999999</v>
      </c>
      <c r="G48" s="105"/>
    </row>
    <row r="49" spans="1:7">
      <c r="B49" s="259"/>
      <c r="C49" s="105" t="s">
        <v>15</v>
      </c>
      <c r="D49" s="105">
        <v>75.922150000000002</v>
      </c>
      <c r="E49" s="105">
        <v>-0.48374</v>
      </c>
      <c r="F49" s="105">
        <v>-2.6241099999999999</v>
      </c>
      <c r="G49" s="105"/>
    </row>
    <row r="50" spans="1:7">
      <c r="B50" s="259"/>
      <c r="C50" s="105" t="s">
        <v>47</v>
      </c>
      <c r="D50" s="105">
        <v>15.254239999999999</v>
      </c>
      <c r="E50" s="105">
        <v>-5.0590299999999999</v>
      </c>
      <c r="F50" s="105">
        <v>-4.9732799999999999</v>
      </c>
      <c r="G50" s="105"/>
    </row>
    <row r="51" spans="1:7" ht="16">
      <c r="A51" s="103" t="s">
        <v>548</v>
      </c>
      <c r="D51" s="101" t="s">
        <v>2</v>
      </c>
      <c r="E51" s="101" t="s">
        <v>52</v>
      </c>
      <c r="F51" s="101" t="s">
        <v>53</v>
      </c>
      <c r="G51" s="105"/>
    </row>
    <row r="52" spans="1:7">
      <c r="B52" s="259" t="s">
        <v>27</v>
      </c>
      <c r="C52" s="105" t="s">
        <v>40</v>
      </c>
      <c r="D52" s="105">
        <v>34.972679999999997</v>
      </c>
      <c r="E52" s="105">
        <v>-3.89</v>
      </c>
      <c r="F52" s="105">
        <v>-4.63</v>
      </c>
      <c r="G52" s="105"/>
    </row>
    <row r="53" spans="1:7">
      <c r="B53" s="259"/>
      <c r="C53" s="105" t="s">
        <v>22</v>
      </c>
      <c r="D53" s="105">
        <v>43.08511</v>
      </c>
      <c r="E53" s="105">
        <v>-3.27</v>
      </c>
      <c r="F53" s="105">
        <v>-4.42</v>
      </c>
      <c r="G53" s="105"/>
    </row>
    <row r="54" spans="1:7">
      <c r="B54" s="259"/>
      <c r="C54" s="105" t="s">
        <v>9</v>
      </c>
      <c r="D54" s="105">
        <v>52.356020000000001</v>
      </c>
      <c r="E54" s="105">
        <v>-2.69</v>
      </c>
      <c r="F54" s="105">
        <v>-4.26</v>
      </c>
      <c r="G54" s="105"/>
    </row>
    <row r="55" spans="1:7">
      <c r="B55" s="259"/>
      <c r="C55" s="105" t="s">
        <v>10</v>
      </c>
      <c r="D55" s="105">
        <v>63.68421</v>
      </c>
      <c r="E55" s="105">
        <v>-1.99</v>
      </c>
      <c r="F55" s="105">
        <v>-3.84</v>
      </c>
      <c r="G55" s="105"/>
    </row>
    <row r="56" spans="1:7">
      <c r="B56" s="259"/>
      <c r="C56" s="105" t="s">
        <v>13</v>
      </c>
      <c r="D56" s="105">
        <v>87.097710000000006</v>
      </c>
      <c r="E56" s="105">
        <v>-1.06</v>
      </c>
      <c r="F56" s="105">
        <v>-3.25</v>
      </c>
      <c r="G56" s="105"/>
    </row>
    <row r="57" spans="1:7">
      <c r="B57" s="259"/>
      <c r="C57" s="105" t="s">
        <v>15</v>
      </c>
      <c r="D57" s="105">
        <v>75.922150000000002</v>
      </c>
      <c r="E57" s="105">
        <v>-0.47</v>
      </c>
      <c r="F57" s="105">
        <v>-2.85</v>
      </c>
      <c r="G57" s="105"/>
    </row>
    <row r="58" spans="1:7" ht="16">
      <c r="A58" s="100" t="s">
        <v>549</v>
      </c>
      <c r="D58" s="101" t="s">
        <v>2</v>
      </c>
      <c r="E58" s="101" t="s">
        <v>52</v>
      </c>
      <c r="F58" s="101"/>
    </row>
    <row r="59" spans="1:7">
      <c r="B59" s="260" t="s">
        <v>16</v>
      </c>
      <c r="C59" s="115" t="s">
        <v>17</v>
      </c>
      <c r="D59" s="115">
        <v>6.6176470588235299</v>
      </c>
      <c r="E59" s="105">
        <v>-5.8027100000000003</v>
      </c>
    </row>
    <row r="60" spans="1:7">
      <c r="B60" s="260"/>
      <c r="C60" s="115" t="s">
        <v>41</v>
      </c>
      <c r="D60" s="115">
        <v>7.3770491803278704</v>
      </c>
      <c r="E60" s="105">
        <v>-5.6931900000000004</v>
      </c>
    </row>
    <row r="61" spans="1:7">
      <c r="B61" s="260"/>
      <c r="C61" s="115" t="s">
        <v>18</v>
      </c>
      <c r="D61" s="115">
        <v>10.3896103896104</v>
      </c>
      <c r="E61" s="105">
        <v>-5.5259400000000003</v>
      </c>
    </row>
    <row r="62" spans="1:7">
      <c r="B62" s="260"/>
      <c r="C62" s="115" t="s">
        <v>42</v>
      </c>
      <c r="D62" s="115">
        <v>12.030075187969899</v>
      </c>
      <c r="E62" s="105">
        <v>-5.6051000000000002</v>
      </c>
    </row>
    <row r="63" spans="1:7">
      <c r="B63" s="260"/>
      <c r="C63" s="115" t="s">
        <v>19</v>
      </c>
      <c r="D63" s="115">
        <v>15.3374233128834</v>
      </c>
      <c r="E63" s="105">
        <v>-5.02799</v>
      </c>
    </row>
    <row r="64" spans="1:7">
      <c r="B64" s="260"/>
      <c r="C64" s="115" t="s">
        <v>43</v>
      </c>
      <c r="D64" s="115">
        <v>15.625</v>
      </c>
      <c r="E64" s="105">
        <v>-4.5976900000000001</v>
      </c>
    </row>
    <row r="65" spans="1:13">
      <c r="B65" s="260"/>
      <c r="C65" s="115" t="s">
        <v>46</v>
      </c>
      <c r="D65" s="115">
        <v>16.6666666666667</v>
      </c>
      <c r="E65" s="105">
        <v>-3.8698100000000002</v>
      </c>
    </row>
    <row r="66" spans="1:13">
      <c r="B66" s="260"/>
      <c r="C66" s="115" t="s">
        <v>20</v>
      </c>
      <c r="D66" s="115">
        <v>21.6867469879518</v>
      </c>
      <c r="E66" s="105">
        <v>-4.2856899999999998</v>
      </c>
    </row>
    <row r="67" spans="1:13">
      <c r="B67" s="260"/>
      <c r="C67" s="115" t="s">
        <v>44</v>
      </c>
      <c r="D67" s="115">
        <v>31.034482758620701</v>
      </c>
      <c r="E67" s="105">
        <v>-3.6997499999999999</v>
      </c>
    </row>
    <row r="68" spans="1:13">
      <c r="B68" s="260"/>
      <c r="C68" s="115" t="s">
        <v>9</v>
      </c>
      <c r="D68" s="115">
        <v>52.356020942408399</v>
      </c>
      <c r="E68" s="105">
        <v>-1.73671</v>
      </c>
    </row>
    <row r="69" spans="1:13">
      <c r="B69" s="260"/>
      <c r="C69" s="115" t="s">
        <v>10</v>
      </c>
      <c r="D69" s="115">
        <v>63.684210526315802</v>
      </c>
      <c r="E69" s="105">
        <v>-1.0587899999999999</v>
      </c>
    </row>
    <row r="70" spans="1:13">
      <c r="B70" s="260"/>
      <c r="C70" s="115" t="s">
        <v>15</v>
      </c>
      <c r="D70" s="115">
        <v>75.9221524217172</v>
      </c>
      <c r="E70" s="105">
        <v>0.50126000000000004</v>
      </c>
    </row>
    <row r="71" spans="1:13">
      <c r="B71" s="260"/>
      <c r="C71" s="115" t="s">
        <v>13</v>
      </c>
      <c r="D71" s="115">
        <v>87.097705840591999</v>
      </c>
      <c r="E71" s="105">
        <v>2.8320000000000001E-2</v>
      </c>
    </row>
    <row r="72" spans="1:13" ht="16">
      <c r="A72" s="103" t="s">
        <v>550</v>
      </c>
      <c r="D72" s="101" t="s">
        <v>2</v>
      </c>
      <c r="E72" s="101" t="s">
        <v>551</v>
      </c>
      <c r="F72" s="101" t="s">
        <v>552</v>
      </c>
      <c r="G72" s="101" t="s">
        <v>553</v>
      </c>
      <c r="H72" s="101" t="s">
        <v>554</v>
      </c>
      <c r="J72" s="105"/>
      <c r="K72" s="105"/>
      <c r="L72" s="105"/>
      <c r="M72" s="105"/>
    </row>
    <row r="73" spans="1:13">
      <c r="C73" s="105" t="s">
        <v>40</v>
      </c>
      <c r="D73" s="105">
        <v>34.972679999999997</v>
      </c>
      <c r="E73" s="105">
        <v>-3.6177899999999998</v>
      </c>
      <c r="F73" s="105">
        <v>-4.3985399999999997</v>
      </c>
      <c r="G73" s="105"/>
      <c r="H73" s="105"/>
    </row>
    <row r="74" spans="1:13">
      <c r="C74" s="105" t="s">
        <v>22</v>
      </c>
      <c r="D74" s="105">
        <v>43.08511</v>
      </c>
      <c r="E74" s="105">
        <v>-3.22356</v>
      </c>
      <c r="F74" s="105">
        <v>-4.0601099999999999</v>
      </c>
      <c r="G74" s="105">
        <v>-3.0794899999999998</v>
      </c>
      <c r="H74" s="105">
        <v>-3.60989</v>
      </c>
    </row>
    <row r="75" spans="1:13">
      <c r="C75" s="105" t="s">
        <v>9</v>
      </c>
      <c r="D75" s="105">
        <v>52.356020000000001</v>
      </c>
      <c r="E75" s="105">
        <v>-2.75806</v>
      </c>
      <c r="F75" s="105">
        <v>-3.8510900000000001</v>
      </c>
      <c r="G75" s="105">
        <v>-2.5186099999999998</v>
      </c>
      <c r="H75" s="105">
        <v>-3.4054500000000001</v>
      </c>
    </row>
    <row r="76" spans="1:13">
      <c r="C76" s="105" t="s">
        <v>10</v>
      </c>
      <c r="D76" s="105">
        <v>63.68421</v>
      </c>
      <c r="E76" s="105">
        <v>-2.11951</v>
      </c>
      <c r="F76" s="105">
        <v>-3.5709300000000002</v>
      </c>
      <c r="G76" s="105">
        <v>-1.65954</v>
      </c>
      <c r="H76" s="105">
        <v>-3.1612300000000002</v>
      </c>
    </row>
    <row r="77" spans="1:13">
      <c r="C77" s="105" t="s">
        <v>13</v>
      </c>
      <c r="D77" s="105">
        <v>87.097710000000006</v>
      </c>
      <c r="E77" s="105">
        <v>-1.11717</v>
      </c>
      <c r="F77" s="105">
        <v>-3.2421600000000002</v>
      </c>
      <c r="G77" s="105">
        <v>-0.74063000000000001</v>
      </c>
      <c r="H77" s="105">
        <v>-2.8145199999999999</v>
      </c>
    </row>
    <row r="78" spans="1:13">
      <c r="C78" s="105" t="s">
        <v>25</v>
      </c>
      <c r="D78" s="105">
        <v>36.818179999999998</v>
      </c>
      <c r="E78" s="105"/>
      <c r="F78" s="105"/>
      <c r="G78" s="105">
        <v>-3.77285</v>
      </c>
      <c r="H78" s="105">
        <v>-4.4077000000000002</v>
      </c>
    </row>
    <row r="79" spans="1:13">
      <c r="C79" s="105" t="s">
        <v>15</v>
      </c>
      <c r="D79" s="105">
        <v>75.922150000000002</v>
      </c>
      <c r="E79" s="105">
        <v>-5.4690000000000003E-2</v>
      </c>
      <c r="F79" s="105">
        <v>-2.67266</v>
      </c>
      <c r="G79" s="105">
        <v>-0.11512</v>
      </c>
      <c r="H79" s="105">
        <v>-2.0482100000000001</v>
      </c>
    </row>
    <row r="80" spans="1:13">
      <c r="C80" s="105" t="s">
        <v>47</v>
      </c>
      <c r="D80" s="105">
        <v>15.254239999999999</v>
      </c>
      <c r="E80" s="105"/>
      <c r="F80" s="105"/>
      <c r="G80" s="105">
        <v>-4.9292899999999999</v>
      </c>
      <c r="H80" s="105">
        <v>-4.33005</v>
      </c>
    </row>
    <row r="81" spans="1:9" ht="16">
      <c r="A81" s="103" t="s">
        <v>555</v>
      </c>
      <c r="D81" s="101" t="s">
        <v>2</v>
      </c>
      <c r="E81" s="101" t="s">
        <v>556</v>
      </c>
      <c r="F81" s="101" t="s">
        <v>557</v>
      </c>
    </row>
    <row r="82" spans="1:9" ht="15">
      <c r="C82" s="105" t="s">
        <v>17</v>
      </c>
      <c r="D82" s="105">
        <v>6.6176500000000003</v>
      </c>
      <c r="E82" s="105">
        <v>-6.4</v>
      </c>
      <c r="F82" s="105"/>
      <c r="H82" s="134"/>
      <c r="I82" s="134"/>
    </row>
    <row r="83" spans="1:9" ht="15">
      <c r="C83" s="105" t="s">
        <v>18</v>
      </c>
      <c r="D83" s="105">
        <v>10.389609999999999</v>
      </c>
      <c r="E83" s="105">
        <v>-5.9</v>
      </c>
      <c r="F83" s="105"/>
      <c r="H83" s="134"/>
      <c r="I83" s="134"/>
    </row>
    <row r="84" spans="1:9" ht="15">
      <c r="C84" s="105" t="s">
        <v>19</v>
      </c>
      <c r="D84" s="105">
        <v>15.33742</v>
      </c>
      <c r="E84" s="105">
        <v>-5.2</v>
      </c>
      <c r="F84" s="105"/>
      <c r="H84" s="134"/>
      <c r="I84" s="134"/>
    </row>
    <row r="85" spans="1:9" ht="15">
      <c r="C85" s="105" t="s">
        <v>40</v>
      </c>
      <c r="D85" s="105">
        <v>34.972679999999997</v>
      </c>
      <c r="E85" s="105">
        <v>-3.5</v>
      </c>
      <c r="F85" s="105">
        <v>-3.1</v>
      </c>
      <c r="H85" s="134"/>
      <c r="I85" s="134"/>
    </row>
    <row r="86" spans="1:9" ht="15">
      <c r="C86" s="105" t="s">
        <v>22</v>
      </c>
      <c r="D86" s="105">
        <v>43.08511</v>
      </c>
      <c r="E86" s="105">
        <v>-2.9</v>
      </c>
      <c r="F86" s="105">
        <v>-2.15</v>
      </c>
      <c r="H86" s="134"/>
      <c r="I86" s="134"/>
    </row>
    <row r="87" spans="1:9" ht="15">
      <c r="C87" s="105" t="s">
        <v>9</v>
      </c>
      <c r="D87" s="105">
        <v>52.356020000000001</v>
      </c>
      <c r="E87" s="105"/>
      <c r="F87" s="105">
        <v>-1.85</v>
      </c>
      <c r="H87" s="134"/>
      <c r="I87" s="134"/>
    </row>
    <row r="88" spans="1:9" ht="15">
      <c r="C88" s="105" t="s">
        <v>10</v>
      </c>
      <c r="D88" s="105">
        <v>63.68421</v>
      </c>
      <c r="E88" s="105">
        <v>-1.7</v>
      </c>
      <c r="F88" s="105">
        <v>-1.25</v>
      </c>
      <c r="H88" s="134"/>
      <c r="I88" s="134"/>
    </row>
    <row r="89" spans="1:9" ht="15">
      <c r="C89" s="99" t="s">
        <v>44</v>
      </c>
      <c r="D89" s="105">
        <v>31.034479999999999</v>
      </c>
      <c r="E89" s="105">
        <v>-4</v>
      </c>
      <c r="H89" s="134"/>
      <c r="I89" s="134"/>
    </row>
    <row r="90" spans="1:9" ht="15">
      <c r="C90" s="105" t="s">
        <v>23</v>
      </c>
      <c r="D90" s="105">
        <v>87.272729999999996</v>
      </c>
      <c r="E90" s="105"/>
      <c r="F90" s="105"/>
      <c r="H90" s="134"/>
      <c r="I90" s="134"/>
    </row>
    <row r="91" spans="1:9" ht="15">
      <c r="C91" s="105" t="s">
        <v>13</v>
      </c>
      <c r="D91" s="105">
        <v>87.097710000000006</v>
      </c>
      <c r="E91" s="105">
        <v>-0.8</v>
      </c>
      <c r="F91" s="105">
        <v>-0.315</v>
      </c>
      <c r="H91" s="134"/>
      <c r="I91" s="134"/>
    </row>
    <row r="92" spans="1:9">
      <c r="C92" s="105" t="s">
        <v>25</v>
      </c>
      <c r="D92" s="105">
        <v>36.818179999999998</v>
      </c>
      <c r="E92" s="105">
        <v>-2.8</v>
      </c>
      <c r="F92" s="105"/>
    </row>
    <row r="93" spans="1:9" ht="15">
      <c r="C93" s="105" t="s">
        <v>15</v>
      </c>
      <c r="D93" s="105">
        <v>75.922150000000002</v>
      </c>
      <c r="E93" s="105">
        <v>-7.5999999999999998E-2</v>
      </c>
      <c r="F93" s="105">
        <v>0.23499999999999999</v>
      </c>
      <c r="H93" s="134"/>
      <c r="I93" s="134"/>
    </row>
    <row r="94" spans="1:9" ht="15">
      <c r="C94" s="105" t="s">
        <v>47</v>
      </c>
      <c r="D94" s="105">
        <v>15.254239999999999</v>
      </c>
      <c r="E94" s="105">
        <v>-4</v>
      </c>
      <c r="F94" s="105"/>
      <c r="H94" s="134"/>
      <c r="I94" s="134"/>
    </row>
    <row r="95" spans="1:9" ht="15">
      <c r="C95" s="105" t="s">
        <v>48</v>
      </c>
      <c r="D95" s="105">
        <v>25.789470000000001</v>
      </c>
      <c r="E95" s="105"/>
      <c r="F95" s="105">
        <v>-3.85</v>
      </c>
      <c r="H95" s="134"/>
      <c r="I95" s="134"/>
    </row>
    <row r="96" spans="1:9" ht="15">
      <c r="H96" s="134"/>
      <c r="I96" s="134"/>
    </row>
    <row r="97" spans="8:9" ht="15">
      <c r="H97" s="134"/>
      <c r="I97" s="134"/>
    </row>
    <row r="98" spans="8:9" ht="15">
      <c r="H98" s="134"/>
      <c r="I98" s="134"/>
    </row>
    <row r="99" spans="8:9" ht="15">
      <c r="H99" s="134"/>
      <c r="I99" s="134"/>
    </row>
    <row r="100" spans="8:9" ht="15">
      <c r="H100" s="134"/>
      <c r="I100" s="134"/>
    </row>
    <row r="101" spans="8:9" ht="15">
      <c r="H101" s="134"/>
      <c r="I101" s="134"/>
    </row>
    <row r="102" spans="8:9" ht="15">
      <c r="H102" s="134"/>
      <c r="I102" s="134"/>
    </row>
    <row r="103" spans="8:9" ht="15">
      <c r="H103" s="134"/>
      <c r="I103" s="134"/>
    </row>
  </sheetData>
  <mergeCells count="7">
    <mergeCell ref="B52:B57"/>
    <mergeCell ref="B59:B71"/>
    <mergeCell ref="B2:B9"/>
    <mergeCell ref="B11:B17"/>
    <mergeCell ref="B19:B29"/>
    <mergeCell ref="B31:B42"/>
    <mergeCell ref="B44:B50"/>
  </mergeCells>
  <phoneticPr fontId="82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31"/>
  <sheetViews>
    <sheetView workbookViewId="0">
      <selection activeCell="N117" sqref="N117"/>
    </sheetView>
  </sheetViews>
  <sheetFormatPr baseColWidth="10" defaultColWidth="9" defaultRowHeight="15"/>
  <cols>
    <col min="1" max="1" width="20.1640625" style="106" customWidth="1"/>
    <col min="2" max="2" width="12.6640625" style="24" customWidth="1"/>
    <col min="3" max="3" width="9" style="106"/>
    <col min="4" max="4" width="9" style="117"/>
    <col min="5" max="5" width="13.6640625" style="117"/>
    <col min="6" max="7" width="12" style="117"/>
    <col min="8" max="8" width="13.6640625" style="106"/>
    <col min="9" max="15" width="9" style="106"/>
    <col min="16" max="16" width="10.33203125" style="106"/>
    <col min="17" max="16384" width="9" style="106"/>
  </cols>
  <sheetData>
    <row r="1" spans="1:18" ht="16">
      <c r="A1" s="123" t="s">
        <v>558</v>
      </c>
      <c r="C1" s="124" t="s">
        <v>1</v>
      </c>
      <c r="D1" s="24"/>
      <c r="E1" s="125" t="s">
        <v>120</v>
      </c>
      <c r="F1" s="125" t="s">
        <v>139</v>
      </c>
      <c r="G1" s="125" t="s">
        <v>121</v>
      </c>
    </row>
    <row r="2" spans="1:18" ht="16">
      <c r="B2" s="261" t="s">
        <v>347</v>
      </c>
      <c r="C2" s="24" t="s">
        <v>348</v>
      </c>
      <c r="D2" s="127">
        <v>4</v>
      </c>
      <c r="E2" s="127">
        <v>-3.73209109686869</v>
      </c>
      <c r="F2" s="99">
        <v>-2.8032245726515201</v>
      </c>
      <c r="G2" s="99">
        <v>-2.5404481153863601</v>
      </c>
    </row>
    <row r="3" spans="1:18" ht="16">
      <c r="B3" s="261"/>
      <c r="C3" s="24" t="s">
        <v>349</v>
      </c>
      <c r="D3" s="127">
        <v>4.1676799999999998</v>
      </c>
      <c r="E3" s="127">
        <v>-3.6909960968686901</v>
      </c>
      <c r="F3" s="99">
        <v>-2.7198845726515199</v>
      </c>
      <c r="G3" s="99">
        <v>-2.5404481153863601</v>
      </c>
    </row>
    <row r="4" spans="1:18" ht="16">
      <c r="B4" s="261"/>
      <c r="C4" s="24" t="s">
        <v>350</v>
      </c>
      <c r="D4" s="127">
        <v>4.3277400000000004</v>
      </c>
      <c r="E4" s="127">
        <v>-3.5951050968686902</v>
      </c>
      <c r="F4" s="99">
        <v>-2.8101645726515199</v>
      </c>
      <c r="G4" s="99">
        <v>-2.5746881153863601</v>
      </c>
    </row>
    <row r="5" spans="1:18" ht="16">
      <c r="B5" s="261"/>
      <c r="C5" s="24" t="s">
        <v>351</v>
      </c>
      <c r="D5" s="127">
        <v>5.4329299999999998</v>
      </c>
      <c r="E5" s="127">
        <v>-3.5745570968686899</v>
      </c>
      <c r="F5" s="99">
        <v>-2.5948845726515199</v>
      </c>
      <c r="G5" s="99">
        <v>-2.34181811538636</v>
      </c>
    </row>
    <row r="6" spans="1:18" ht="16">
      <c r="B6" s="261"/>
      <c r="C6" s="126" t="s">
        <v>353</v>
      </c>
      <c r="D6" s="127">
        <v>5.8292700000000002</v>
      </c>
      <c r="E6" s="127">
        <v>-3.4238720968686902</v>
      </c>
      <c r="F6" s="99">
        <v>-2.5740545726515198</v>
      </c>
      <c r="G6" s="99">
        <v>-2.3212681153863599</v>
      </c>
    </row>
    <row r="7" spans="1:18" ht="16">
      <c r="A7" s="123" t="s">
        <v>559</v>
      </c>
      <c r="D7" s="24"/>
      <c r="E7" s="125" t="s">
        <v>120</v>
      </c>
      <c r="F7" s="99"/>
      <c r="G7" s="99"/>
    </row>
    <row r="8" spans="1:18" ht="16">
      <c r="B8" s="273" t="s">
        <v>15</v>
      </c>
      <c r="C8" s="124" t="s">
        <v>135</v>
      </c>
      <c r="D8" s="99">
        <v>6.95</v>
      </c>
      <c r="E8" s="99">
        <v>-3.28844</v>
      </c>
      <c r="F8" s="99"/>
      <c r="G8" s="99"/>
    </row>
    <row r="9" spans="1:18" ht="16">
      <c r="B9" s="273"/>
      <c r="C9" s="126" t="s">
        <v>142</v>
      </c>
      <c r="D9" s="99">
        <v>6.6150000000000002</v>
      </c>
      <c r="E9" s="99">
        <v>-3.54196</v>
      </c>
      <c r="F9" s="99"/>
      <c r="G9" s="99"/>
    </row>
    <row r="10" spans="1:18" ht="16">
      <c r="B10" s="273"/>
      <c r="C10" s="124" t="s">
        <v>138</v>
      </c>
      <c r="D10" s="99">
        <v>5.5</v>
      </c>
      <c r="E10" s="99">
        <v>-3.63287</v>
      </c>
      <c r="F10" s="99"/>
      <c r="G10" s="99"/>
    </row>
    <row r="11" spans="1:18" ht="16">
      <c r="B11" s="273"/>
      <c r="C11" s="124" t="s">
        <v>143</v>
      </c>
      <c r="D11" s="99">
        <v>4.6669999999999998</v>
      </c>
      <c r="E11" s="99">
        <v>-3.7109700000000001</v>
      </c>
      <c r="F11" s="99"/>
      <c r="G11" s="99"/>
    </row>
    <row r="12" spans="1:18">
      <c r="B12" s="273"/>
      <c r="C12" s="7" t="s">
        <v>144</v>
      </c>
      <c r="D12" s="99">
        <v>3.5</v>
      </c>
      <c r="E12" s="99">
        <v>-3.8799899999999998</v>
      </c>
      <c r="F12" s="99"/>
      <c r="G12" s="99"/>
    </row>
    <row r="13" spans="1:18" ht="16">
      <c r="C13" s="24"/>
      <c r="D13" s="24"/>
      <c r="E13" s="125" t="s">
        <v>120</v>
      </c>
      <c r="F13" s="99"/>
      <c r="G13" s="99"/>
    </row>
    <row r="14" spans="1:18">
      <c r="B14" s="273" t="s">
        <v>560</v>
      </c>
      <c r="C14" s="24" t="s">
        <v>431</v>
      </c>
      <c r="D14" s="99">
        <v>4.91873</v>
      </c>
      <c r="E14" s="99">
        <v>-3.7848899999999999</v>
      </c>
      <c r="F14" s="106"/>
      <c r="G14" s="106"/>
      <c r="R14" s="128"/>
    </row>
    <row r="15" spans="1:18">
      <c r="B15" s="273"/>
      <c r="C15" s="24" t="s">
        <v>138</v>
      </c>
      <c r="D15" s="99">
        <v>5.4982300000000004</v>
      </c>
      <c r="E15" s="99">
        <v>-3.6648900000000002</v>
      </c>
      <c r="F15" s="106"/>
      <c r="G15" s="106"/>
      <c r="Q15" s="128"/>
      <c r="R15" s="128"/>
    </row>
    <row r="16" spans="1:18">
      <c r="B16" s="273"/>
      <c r="C16" s="24" t="s">
        <v>178</v>
      </c>
      <c r="D16" s="99">
        <v>5.4982300000000004</v>
      </c>
      <c r="E16" s="99">
        <v>-3.7662200000000001</v>
      </c>
      <c r="F16" s="106"/>
      <c r="G16" s="106"/>
      <c r="Q16" s="128"/>
      <c r="R16" s="128"/>
    </row>
    <row r="17" spans="2:18">
      <c r="B17" s="273"/>
      <c r="C17" s="24" t="s">
        <v>137</v>
      </c>
      <c r="D17" s="99">
        <v>5.4982300000000004</v>
      </c>
      <c r="E17" s="99">
        <v>-3.6755499999999999</v>
      </c>
      <c r="F17" s="106"/>
      <c r="G17" s="106"/>
      <c r="Q17" s="128"/>
      <c r="R17" s="128"/>
    </row>
    <row r="18" spans="2:18">
      <c r="B18" s="273"/>
      <c r="C18" s="24" t="s">
        <v>136</v>
      </c>
      <c r="D18" s="99">
        <v>6.6713800000000001</v>
      </c>
      <c r="E18" s="99">
        <v>-3.4355500000000001</v>
      </c>
      <c r="F18" s="106"/>
      <c r="G18" s="106"/>
      <c r="Q18" s="128"/>
      <c r="R18" s="128"/>
    </row>
    <row r="19" spans="2:18">
      <c r="B19" s="273"/>
      <c r="C19" s="24" t="s">
        <v>135</v>
      </c>
      <c r="D19" s="99">
        <v>7.5</v>
      </c>
      <c r="E19" s="99">
        <v>-3.2968899999999999</v>
      </c>
      <c r="F19" s="106"/>
      <c r="G19" s="106"/>
      <c r="Q19" s="128"/>
      <c r="R19" s="128"/>
    </row>
    <row r="20" spans="2:18">
      <c r="B20" s="273" t="s">
        <v>442</v>
      </c>
      <c r="C20" s="24" t="s">
        <v>443</v>
      </c>
      <c r="D20" s="99">
        <v>6</v>
      </c>
      <c r="E20" s="99">
        <v>-3.5168900000000001</v>
      </c>
      <c r="F20" s="106"/>
      <c r="G20" s="106"/>
      <c r="N20" s="128"/>
      <c r="O20" s="128"/>
      <c r="P20" s="128"/>
      <c r="R20" s="128"/>
    </row>
    <row r="21" spans="2:18">
      <c r="B21" s="273"/>
      <c r="C21" s="24" t="s">
        <v>446</v>
      </c>
      <c r="D21" s="99">
        <v>4</v>
      </c>
      <c r="E21" s="99">
        <v>-3.91689</v>
      </c>
      <c r="F21" s="106"/>
      <c r="G21" s="106"/>
      <c r="N21" s="128"/>
      <c r="O21" s="128"/>
      <c r="P21" s="128"/>
      <c r="Q21" s="128"/>
      <c r="R21" s="128"/>
    </row>
    <row r="22" spans="2:18">
      <c r="B22" s="273" t="s">
        <v>449</v>
      </c>
      <c r="C22" s="24" t="s">
        <v>450</v>
      </c>
      <c r="D22" s="99">
        <v>5.67</v>
      </c>
      <c r="E22" s="99">
        <v>-3.64689</v>
      </c>
      <c r="F22" s="106"/>
      <c r="G22" s="106"/>
      <c r="N22" s="128"/>
      <c r="O22" s="128"/>
      <c r="P22" s="128"/>
      <c r="R22" s="128"/>
    </row>
    <row r="23" spans="2:18">
      <c r="B23" s="273"/>
      <c r="C23" s="24" t="s">
        <v>453</v>
      </c>
      <c r="D23" s="99">
        <v>5</v>
      </c>
      <c r="E23" s="99">
        <v>-3.6768900000000002</v>
      </c>
      <c r="F23" s="106"/>
      <c r="G23" s="106"/>
      <c r="N23" s="128"/>
      <c r="O23" s="128"/>
      <c r="P23" s="128"/>
      <c r="R23" s="128"/>
    </row>
    <row r="24" spans="2:18" ht="16">
      <c r="B24" s="124" t="s">
        <v>455</v>
      </c>
      <c r="C24" s="24" t="s">
        <v>456</v>
      </c>
      <c r="D24" s="99">
        <v>4.33</v>
      </c>
      <c r="E24" s="99">
        <v>-3.7568899999999998</v>
      </c>
      <c r="F24" s="106"/>
      <c r="G24" s="106"/>
      <c r="N24" s="128"/>
      <c r="O24" s="128"/>
      <c r="P24" s="128"/>
      <c r="R24" s="128"/>
    </row>
    <row r="25" spans="2:18" ht="16">
      <c r="B25" s="124" t="s">
        <v>458</v>
      </c>
      <c r="C25" s="24" t="s">
        <v>450</v>
      </c>
      <c r="D25" s="99">
        <v>4.5</v>
      </c>
      <c r="E25" s="99">
        <v>-3.7868900000000001</v>
      </c>
      <c r="F25" s="106"/>
      <c r="G25" s="106"/>
      <c r="N25" s="128"/>
      <c r="O25" s="128"/>
      <c r="P25" s="128"/>
      <c r="R25" s="128"/>
    </row>
    <row r="26" spans="2:18">
      <c r="B26" s="273" t="s">
        <v>460</v>
      </c>
      <c r="C26" s="24" t="s">
        <v>453</v>
      </c>
      <c r="D26" s="99">
        <v>4.42</v>
      </c>
      <c r="E26" s="99">
        <v>-3.8268900000000001</v>
      </c>
      <c r="F26" s="106"/>
      <c r="G26" s="106"/>
      <c r="N26" s="128"/>
      <c r="O26" s="128"/>
      <c r="P26" s="128"/>
      <c r="R26" s="128"/>
    </row>
    <row r="27" spans="2:18">
      <c r="B27" s="273"/>
      <c r="C27" s="24" t="s">
        <v>450</v>
      </c>
      <c r="D27" s="99">
        <v>4.92</v>
      </c>
      <c r="E27" s="99">
        <v>-3.72689</v>
      </c>
      <c r="F27" s="106"/>
      <c r="G27" s="106"/>
      <c r="N27" s="128"/>
      <c r="O27" s="128"/>
      <c r="P27" s="128"/>
      <c r="R27" s="128"/>
    </row>
    <row r="28" spans="2:18">
      <c r="B28" s="273" t="s">
        <v>463</v>
      </c>
      <c r="C28" s="24" t="s">
        <v>443</v>
      </c>
      <c r="D28" s="99">
        <v>6</v>
      </c>
      <c r="E28" s="99">
        <v>-3.5568900000000001</v>
      </c>
      <c r="F28" s="106"/>
      <c r="G28" s="106"/>
      <c r="N28" s="128"/>
      <c r="O28" s="128"/>
      <c r="P28" s="128"/>
      <c r="R28" s="128"/>
    </row>
    <row r="29" spans="2:18">
      <c r="B29" s="273"/>
      <c r="C29" s="24" t="s">
        <v>446</v>
      </c>
      <c r="D29" s="99">
        <v>4</v>
      </c>
      <c r="E29" s="99">
        <v>-3.8668900000000002</v>
      </c>
      <c r="F29" s="106"/>
      <c r="G29" s="106"/>
      <c r="N29" s="128"/>
      <c r="O29" s="128"/>
      <c r="P29" s="128"/>
      <c r="R29" s="128"/>
    </row>
    <row r="30" spans="2:18">
      <c r="B30" s="273" t="s">
        <v>467</v>
      </c>
      <c r="C30" s="24" t="s">
        <v>450</v>
      </c>
      <c r="D30" s="99">
        <v>5.67</v>
      </c>
      <c r="E30" s="99">
        <v>-3.6568900000000002</v>
      </c>
      <c r="F30" s="106"/>
      <c r="G30" s="106"/>
      <c r="N30" s="128"/>
      <c r="O30" s="128"/>
      <c r="P30" s="128"/>
      <c r="R30" s="128"/>
    </row>
    <row r="31" spans="2:18">
      <c r="B31" s="273"/>
      <c r="C31" s="24" t="s">
        <v>453</v>
      </c>
      <c r="D31" s="99">
        <v>5</v>
      </c>
      <c r="E31" s="99">
        <v>-3.6968899999999998</v>
      </c>
      <c r="F31" s="106"/>
      <c r="G31" s="106"/>
      <c r="N31" s="128"/>
      <c r="O31" s="128"/>
      <c r="P31" s="128"/>
      <c r="R31" s="128"/>
    </row>
    <row r="32" spans="2:18" ht="16">
      <c r="B32" s="124" t="s">
        <v>470</v>
      </c>
      <c r="C32" s="24" t="s">
        <v>456</v>
      </c>
      <c r="D32" s="99">
        <v>4.33</v>
      </c>
      <c r="E32" s="99">
        <v>-3.8368899999999999</v>
      </c>
      <c r="F32" s="106"/>
      <c r="G32" s="106"/>
      <c r="N32" s="128"/>
      <c r="O32" s="128"/>
      <c r="P32" s="128"/>
      <c r="R32" s="128"/>
    </row>
    <row r="33" spans="2:18">
      <c r="B33" s="273" t="s">
        <v>473</v>
      </c>
      <c r="C33" s="24" t="s">
        <v>450</v>
      </c>
      <c r="D33" s="99">
        <v>5.67</v>
      </c>
      <c r="E33" s="99">
        <v>-3.6268899999999999</v>
      </c>
      <c r="F33" s="106"/>
      <c r="G33" s="106"/>
      <c r="N33" s="128"/>
      <c r="O33" s="128"/>
      <c r="P33" s="128"/>
      <c r="R33" s="128"/>
    </row>
    <row r="34" spans="2:18">
      <c r="B34" s="273"/>
      <c r="C34" s="24" t="s">
        <v>453</v>
      </c>
      <c r="D34" s="99">
        <v>4.5</v>
      </c>
      <c r="E34" s="99">
        <v>-3.7668900000000001</v>
      </c>
      <c r="F34" s="106"/>
      <c r="G34" s="106"/>
      <c r="N34" s="128"/>
      <c r="O34" s="128"/>
      <c r="P34" s="128"/>
      <c r="R34" s="128"/>
    </row>
    <row r="35" spans="2:18">
      <c r="B35" s="273" t="s">
        <v>477</v>
      </c>
      <c r="C35" s="24" t="s">
        <v>453</v>
      </c>
      <c r="D35" s="99">
        <v>4.42</v>
      </c>
      <c r="E35" s="99">
        <v>-3.8168899999999999</v>
      </c>
      <c r="F35" s="106"/>
      <c r="G35" s="106"/>
      <c r="R35" s="128"/>
    </row>
    <row r="36" spans="2:18">
      <c r="B36" s="273"/>
      <c r="C36" s="24" t="s">
        <v>450</v>
      </c>
      <c r="D36" s="99">
        <v>4.92</v>
      </c>
      <c r="E36" s="99">
        <v>-3.7168899999999998</v>
      </c>
      <c r="F36" s="106"/>
      <c r="G36" s="106"/>
      <c r="R36" s="128"/>
    </row>
    <row r="37" spans="2:18">
      <c r="B37" s="273" t="s">
        <v>480</v>
      </c>
      <c r="C37" s="24" t="s">
        <v>443</v>
      </c>
      <c r="D37" s="99">
        <v>6</v>
      </c>
      <c r="E37" s="99">
        <v>-3.5268899999999999</v>
      </c>
      <c r="F37" s="106"/>
      <c r="G37" s="106"/>
      <c r="R37" s="128"/>
    </row>
    <row r="38" spans="2:18">
      <c r="B38" s="273"/>
      <c r="C38" s="24" t="s">
        <v>446</v>
      </c>
      <c r="D38" s="99">
        <v>4</v>
      </c>
      <c r="E38" s="99">
        <v>-3.89689</v>
      </c>
      <c r="F38" s="106"/>
      <c r="G38" s="106"/>
      <c r="R38" s="128"/>
    </row>
    <row r="39" spans="2:18">
      <c r="B39" s="273" t="s">
        <v>481</v>
      </c>
      <c r="C39" s="24" t="s">
        <v>450</v>
      </c>
      <c r="D39" s="99">
        <v>5.67</v>
      </c>
      <c r="E39" s="99">
        <v>-3.6368900000000002</v>
      </c>
      <c r="F39" s="106"/>
      <c r="G39" s="106"/>
      <c r="R39" s="128"/>
    </row>
    <row r="40" spans="2:18">
      <c r="B40" s="273"/>
      <c r="C40" s="24" t="s">
        <v>453</v>
      </c>
      <c r="D40" s="99">
        <v>5</v>
      </c>
      <c r="E40" s="99">
        <v>-3.68689</v>
      </c>
      <c r="F40" s="106"/>
      <c r="G40" s="106"/>
      <c r="R40" s="128"/>
    </row>
    <row r="41" spans="2:18" ht="16">
      <c r="B41" s="124" t="s">
        <v>483</v>
      </c>
      <c r="C41" s="24" t="s">
        <v>456</v>
      </c>
      <c r="D41" s="99">
        <v>4.33</v>
      </c>
      <c r="E41" s="99">
        <v>-3.8068900000000001</v>
      </c>
      <c r="F41" s="106"/>
      <c r="G41" s="106"/>
      <c r="R41" s="128"/>
    </row>
    <row r="42" spans="2:18" ht="16">
      <c r="B42" s="124" t="s">
        <v>561</v>
      </c>
      <c r="C42" s="24" t="s">
        <v>450</v>
      </c>
      <c r="D42" s="99">
        <v>4.5</v>
      </c>
      <c r="E42" s="99">
        <v>-3.7968899999999999</v>
      </c>
      <c r="F42" s="106"/>
      <c r="G42" s="106"/>
      <c r="N42" s="128"/>
      <c r="R42" s="128"/>
    </row>
    <row r="43" spans="2:18">
      <c r="B43" s="273" t="s">
        <v>562</v>
      </c>
      <c r="C43" s="24" t="s">
        <v>453</v>
      </c>
      <c r="D43" s="99">
        <v>4.42</v>
      </c>
      <c r="E43" s="99">
        <v>-3.8068900000000001</v>
      </c>
      <c r="F43" s="106"/>
      <c r="G43" s="106"/>
      <c r="N43" s="128"/>
      <c r="R43" s="128"/>
    </row>
    <row r="44" spans="2:18">
      <c r="B44" s="273"/>
      <c r="C44" s="24" t="s">
        <v>450</v>
      </c>
      <c r="D44" s="99">
        <v>4.92</v>
      </c>
      <c r="E44" s="99">
        <v>-3.6968899999999998</v>
      </c>
      <c r="F44" s="106"/>
      <c r="G44" s="106"/>
      <c r="N44" s="128"/>
      <c r="Q44" s="128"/>
      <c r="R44" s="128"/>
    </row>
    <row r="45" spans="2:18" ht="16">
      <c r="C45" s="124"/>
      <c r="D45" s="24"/>
      <c r="E45" s="125" t="s">
        <v>120</v>
      </c>
      <c r="F45" s="106"/>
      <c r="G45" s="106"/>
      <c r="N45" s="128"/>
    </row>
    <row r="46" spans="2:18" ht="16">
      <c r="B46" s="124" t="s">
        <v>563</v>
      </c>
      <c r="C46" s="24" t="s">
        <v>443</v>
      </c>
      <c r="D46" s="99">
        <v>4</v>
      </c>
      <c r="E46" s="99">
        <v>-3.4868899999999998</v>
      </c>
      <c r="F46" s="99"/>
      <c r="G46" s="99"/>
      <c r="N46" s="128"/>
    </row>
    <row r="47" spans="2:18">
      <c r="B47" s="273" t="s">
        <v>564</v>
      </c>
      <c r="C47" s="24" t="s">
        <v>565</v>
      </c>
      <c r="D47" s="99">
        <v>4.08</v>
      </c>
      <c r="E47" s="99">
        <v>-3.4868899999999998</v>
      </c>
      <c r="F47" s="99"/>
      <c r="G47" s="99"/>
      <c r="N47" s="128"/>
    </row>
    <row r="48" spans="2:18">
      <c r="B48" s="273"/>
      <c r="C48" s="24" t="s">
        <v>135</v>
      </c>
      <c r="D48" s="99">
        <v>6.67</v>
      </c>
      <c r="E48" s="99">
        <v>-3.0568900000000001</v>
      </c>
      <c r="F48" s="99"/>
      <c r="G48" s="99"/>
      <c r="N48" s="128"/>
    </row>
    <row r="49" spans="2:14">
      <c r="B49" s="273"/>
      <c r="C49" s="24" t="s">
        <v>443</v>
      </c>
      <c r="D49" s="99">
        <v>5</v>
      </c>
      <c r="E49" s="99">
        <v>-3.4468899999999998</v>
      </c>
      <c r="F49" s="99"/>
      <c r="G49" s="99"/>
      <c r="N49" s="128"/>
    </row>
    <row r="50" spans="2:14">
      <c r="B50" s="273" t="s">
        <v>566</v>
      </c>
      <c r="C50" s="24" t="s">
        <v>486</v>
      </c>
      <c r="D50" s="99">
        <v>6.33</v>
      </c>
      <c r="E50" s="99">
        <v>-3.18689</v>
      </c>
      <c r="F50" s="99"/>
      <c r="G50" s="99"/>
      <c r="N50" s="128"/>
    </row>
    <row r="51" spans="2:14">
      <c r="B51" s="273"/>
      <c r="C51" s="24" t="s">
        <v>567</v>
      </c>
      <c r="D51" s="99">
        <v>5.17</v>
      </c>
      <c r="E51" s="99">
        <v>-3.2868900000000001</v>
      </c>
      <c r="F51" s="99"/>
      <c r="G51" s="99"/>
      <c r="N51" s="128"/>
    </row>
    <row r="52" spans="2:14">
      <c r="B52" s="273"/>
      <c r="C52" s="24" t="s">
        <v>389</v>
      </c>
      <c r="D52" s="99">
        <v>7.5</v>
      </c>
      <c r="E52" s="99">
        <v>-2.7968899999999999</v>
      </c>
      <c r="F52" s="99"/>
      <c r="G52" s="99"/>
      <c r="N52" s="128"/>
    </row>
    <row r="53" spans="2:14">
      <c r="B53" s="273"/>
      <c r="C53" s="24" t="s">
        <v>568</v>
      </c>
      <c r="D53" s="99">
        <v>6.92</v>
      </c>
      <c r="E53" s="99">
        <v>-2.8668900000000002</v>
      </c>
      <c r="F53" s="99"/>
      <c r="G53" s="99"/>
      <c r="N53" s="128"/>
    </row>
    <row r="54" spans="2:14">
      <c r="B54" s="273"/>
      <c r="C54" s="24" t="s">
        <v>443</v>
      </c>
      <c r="D54" s="99">
        <v>5</v>
      </c>
      <c r="E54" s="99">
        <v>-3.2168899999999998</v>
      </c>
      <c r="F54" s="99"/>
      <c r="G54" s="99"/>
      <c r="N54" s="128"/>
    </row>
    <row r="55" spans="2:14">
      <c r="B55" s="273"/>
      <c r="C55" s="24" t="s">
        <v>385</v>
      </c>
      <c r="D55" s="99">
        <v>4.25</v>
      </c>
      <c r="E55" s="99">
        <v>-3.4468899999999998</v>
      </c>
      <c r="F55" s="99"/>
      <c r="G55" s="99"/>
      <c r="N55" s="128"/>
    </row>
    <row r="56" spans="2:14">
      <c r="B56" s="273" t="s">
        <v>569</v>
      </c>
      <c r="C56" s="24" t="s">
        <v>567</v>
      </c>
      <c r="D56" s="99">
        <v>5</v>
      </c>
      <c r="E56" s="99">
        <v>-3.3168899999999999</v>
      </c>
      <c r="F56" s="99"/>
      <c r="G56" s="99"/>
      <c r="N56" s="128"/>
    </row>
    <row r="57" spans="2:14">
      <c r="B57" s="273"/>
      <c r="C57" s="24" t="s">
        <v>486</v>
      </c>
      <c r="D57" s="99">
        <v>6.5</v>
      </c>
      <c r="E57" s="99">
        <v>-3.0268899999999999</v>
      </c>
      <c r="F57" s="99"/>
      <c r="G57" s="99"/>
      <c r="N57" s="128"/>
    </row>
    <row r="58" spans="2:14">
      <c r="B58" s="273"/>
      <c r="C58" s="24" t="s">
        <v>565</v>
      </c>
      <c r="D58" s="99">
        <v>3.33</v>
      </c>
      <c r="E58" s="99">
        <v>-3.6168900000000002</v>
      </c>
      <c r="F58" s="99"/>
      <c r="G58" s="99"/>
      <c r="N58" s="128"/>
    </row>
    <row r="59" spans="2:14">
      <c r="B59" s="273"/>
      <c r="C59" s="24" t="s">
        <v>389</v>
      </c>
      <c r="D59" s="99">
        <v>6.5</v>
      </c>
      <c r="E59" s="99">
        <v>-3.0668899999999999</v>
      </c>
      <c r="F59" s="99"/>
      <c r="G59" s="99"/>
      <c r="N59" s="128"/>
    </row>
    <row r="60" spans="2:14">
      <c r="B60" s="273" t="s">
        <v>570</v>
      </c>
      <c r="C60" s="24" t="s">
        <v>385</v>
      </c>
      <c r="D60" s="99">
        <v>3.17</v>
      </c>
      <c r="E60" s="99">
        <v>-3.5868899999999999</v>
      </c>
      <c r="F60" s="99"/>
      <c r="G60" s="99"/>
      <c r="N60" s="128"/>
    </row>
    <row r="61" spans="2:14">
      <c r="B61" s="273"/>
      <c r="C61" s="24" t="s">
        <v>567</v>
      </c>
      <c r="D61" s="99">
        <v>3.67</v>
      </c>
      <c r="E61" s="99">
        <v>-3.5368900000000001</v>
      </c>
      <c r="F61" s="99"/>
      <c r="G61" s="99"/>
      <c r="N61" s="128"/>
    </row>
    <row r="62" spans="2:14">
      <c r="B62" s="273"/>
      <c r="C62" s="24" t="s">
        <v>568</v>
      </c>
      <c r="D62" s="99">
        <v>5.83</v>
      </c>
      <c r="E62" s="99">
        <v>-3.0668899999999999</v>
      </c>
      <c r="F62" s="99"/>
      <c r="G62" s="99"/>
      <c r="N62" s="128"/>
    </row>
    <row r="63" spans="2:14">
      <c r="B63" s="273"/>
      <c r="C63" s="24" t="s">
        <v>389</v>
      </c>
      <c r="D63" s="99">
        <v>6.67</v>
      </c>
      <c r="E63" s="99">
        <v>-3.0368900000000001</v>
      </c>
      <c r="F63" s="99"/>
      <c r="G63" s="99"/>
      <c r="N63" s="128"/>
    </row>
    <row r="64" spans="2:14" ht="16">
      <c r="C64" s="124" t="s">
        <v>571</v>
      </c>
      <c r="D64" s="99">
        <v>3.25</v>
      </c>
      <c r="E64" s="99">
        <v>-3.4668899999999998</v>
      </c>
      <c r="F64" s="99"/>
      <c r="G64" s="99"/>
      <c r="N64" s="128"/>
    </row>
    <row r="65" spans="1:14">
      <c r="B65" s="273" t="s">
        <v>572</v>
      </c>
      <c r="C65" s="24" t="s">
        <v>446</v>
      </c>
      <c r="D65" s="99">
        <v>4.33</v>
      </c>
      <c r="E65" s="99">
        <v>-3.4668899999999998</v>
      </c>
      <c r="F65" s="99"/>
      <c r="G65" s="99"/>
      <c r="N65" s="128"/>
    </row>
    <row r="66" spans="1:14">
      <c r="B66" s="273"/>
      <c r="C66" s="24" t="s">
        <v>443</v>
      </c>
      <c r="D66" s="99">
        <v>7</v>
      </c>
      <c r="E66" s="99">
        <v>-2.8668900000000002</v>
      </c>
      <c r="F66" s="99"/>
      <c r="G66" s="99"/>
      <c r="N66" s="128"/>
    </row>
    <row r="67" spans="1:14" ht="16">
      <c r="B67" s="264" t="s">
        <v>560</v>
      </c>
      <c r="C67" s="124" t="s">
        <v>135</v>
      </c>
      <c r="D67" s="99">
        <v>7.5</v>
      </c>
      <c r="E67" s="99">
        <v>-3.0368900000000001</v>
      </c>
      <c r="F67" s="99"/>
      <c r="G67" s="99"/>
    </row>
    <row r="68" spans="1:14" ht="16">
      <c r="B68" s="264"/>
      <c r="C68" s="124" t="s">
        <v>136</v>
      </c>
      <c r="D68" s="99">
        <v>6.67</v>
      </c>
      <c r="E68" s="99">
        <v>-3.2568899999999998</v>
      </c>
      <c r="F68" s="99"/>
      <c r="G68" s="99"/>
    </row>
    <row r="69" spans="1:14" ht="16">
      <c r="B69" s="264"/>
      <c r="C69" s="124" t="s">
        <v>138</v>
      </c>
      <c r="D69" s="99">
        <v>5.5</v>
      </c>
      <c r="E69" s="99">
        <v>-3.3168899999999999</v>
      </c>
      <c r="F69" s="99"/>
      <c r="G69" s="99"/>
    </row>
    <row r="70" spans="1:14" ht="16">
      <c r="B70" s="264"/>
      <c r="C70" s="124" t="s">
        <v>428</v>
      </c>
      <c r="D70" s="99">
        <v>4.75</v>
      </c>
      <c r="E70" s="99">
        <v>-3.4668899999999998</v>
      </c>
      <c r="F70" s="99"/>
      <c r="G70" s="99"/>
    </row>
    <row r="71" spans="1:14" ht="16">
      <c r="A71" s="123" t="s">
        <v>573</v>
      </c>
      <c r="D71" s="24"/>
      <c r="E71" s="125" t="s">
        <v>139</v>
      </c>
      <c r="F71" s="99"/>
      <c r="G71" s="99"/>
    </row>
    <row r="72" spans="1:14" ht="16">
      <c r="B72" s="264" t="s">
        <v>10</v>
      </c>
      <c r="C72" s="124" t="s">
        <v>141</v>
      </c>
      <c r="D72" s="127">
        <v>6.95</v>
      </c>
      <c r="E72" s="99">
        <v>-1.7096173157894701</v>
      </c>
      <c r="F72" s="99"/>
      <c r="G72" s="99"/>
    </row>
    <row r="73" spans="1:14" ht="16">
      <c r="B73" s="264"/>
      <c r="C73" s="126" t="s">
        <v>142</v>
      </c>
      <c r="D73" s="127">
        <v>6.62</v>
      </c>
      <c r="E73" s="99">
        <v>-1.8914353157894701</v>
      </c>
      <c r="F73" s="99"/>
      <c r="G73" s="99"/>
    </row>
    <row r="74" spans="1:14" ht="16">
      <c r="B74" s="264"/>
      <c r="C74" s="124" t="s">
        <v>138</v>
      </c>
      <c r="D74" s="127">
        <v>5.5</v>
      </c>
      <c r="E74" s="99">
        <v>-1.9732533157894701</v>
      </c>
      <c r="F74" s="99"/>
      <c r="G74" s="99"/>
    </row>
    <row r="75" spans="1:14" ht="16">
      <c r="B75" s="264"/>
      <c r="C75" s="124" t="s">
        <v>143</v>
      </c>
      <c r="D75" s="127">
        <v>4.6669999999999998</v>
      </c>
      <c r="E75" s="99">
        <v>-2.1187083157894699</v>
      </c>
      <c r="F75" s="99"/>
      <c r="G75" s="99"/>
    </row>
    <row r="76" spans="1:14" ht="16">
      <c r="B76" s="264"/>
      <c r="C76" s="24" t="s">
        <v>144</v>
      </c>
      <c r="D76" s="127">
        <v>3.5</v>
      </c>
      <c r="E76" s="99">
        <v>-2.1550713157894701</v>
      </c>
      <c r="F76" s="99"/>
      <c r="G76" s="99"/>
    </row>
    <row r="77" spans="1:14" ht="16">
      <c r="A77" s="123" t="s">
        <v>574</v>
      </c>
      <c r="D77" s="24"/>
      <c r="E77" s="125" t="s">
        <v>139</v>
      </c>
      <c r="F77" s="99"/>
      <c r="G77" s="99"/>
    </row>
    <row r="78" spans="1:14" ht="16">
      <c r="B78" s="264" t="s">
        <v>9</v>
      </c>
      <c r="C78" s="124" t="s">
        <v>141</v>
      </c>
      <c r="D78" s="127">
        <v>6.95</v>
      </c>
      <c r="E78" s="99">
        <v>-2.2970446282722499</v>
      </c>
      <c r="F78" s="99"/>
      <c r="G78" s="99"/>
    </row>
    <row r="79" spans="1:14" ht="16">
      <c r="B79" s="264"/>
      <c r="C79" s="124" t="s">
        <v>138</v>
      </c>
      <c r="D79" s="127">
        <v>5.5</v>
      </c>
      <c r="E79" s="99">
        <v>-2.5334076282722502</v>
      </c>
      <c r="F79" s="99"/>
      <c r="G79" s="99"/>
    </row>
    <row r="80" spans="1:14" ht="16">
      <c r="B80" s="264"/>
      <c r="C80" s="124" t="s">
        <v>143</v>
      </c>
      <c r="D80" s="127">
        <v>4.6669999999999998</v>
      </c>
      <c r="E80" s="99">
        <v>-2.56977162827225</v>
      </c>
      <c r="F80" s="99"/>
      <c r="G80" s="99"/>
    </row>
    <row r="81" spans="1:7" ht="16">
      <c r="B81" s="264"/>
      <c r="C81" s="24" t="s">
        <v>144</v>
      </c>
      <c r="D81" s="127">
        <v>3.5</v>
      </c>
      <c r="E81" s="99">
        <v>-2.8152256282722501</v>
      </c>
      <c r="F81" s="99"/>
      <c r="G81" s="99"/>
    </row>
    <row r="82" spans="1:7" ht="16">
      <c r="A82" s="123" t="s">
        <v>575</v>
      </c>
      <c r="D82" s="24"/>
      <c r="E82" s="125" t="s">
        <v>170</v>
      </c>
      <c r="F82" s="125" t="s">
        <v>171</v>
      </c>
      <c r="G82" s="99"/>
    </row>
    <row r="83" spans="1:7" ht="16">
      <c r="B83" s="273" t="s">
        <v>15</v>
      </c>
      <c r="C83" s="124" t="s">
        <v>373</v>
      </c>
      <c r="D83" s="127">
        <v>2.4827599999999999</v>
      </c>
      <c r="E83" s="99">
        <v>-5.5650020299166698</v>
      </c>
      <c r="F83" s="99">
        <v>-4.2544310299166703</v>
      </c>
      <c r="G83" s="129"/>
    </row>
    <row r="84" spans="1:7" ht="16">
      <c r="B84" s="273"/>
      <c r="C84" s="124" t="s">
        <v>375</v>
      </c>
      <c r="D84" s="127">
        <v>2.9137900000000001</v>
      </c>
      <c r="E84" s="99">
        <v>-5.5542880299166697</v>
      </c>
      <c r="F84" s="99">
        <v>-4.4151410299166702</v>
      </c>
      <c r="G84" s="129"/>
    </row>
    <row r="85" spans="1:7" ht="16">
      <c r="B85" s="273"/>
      <c r="C85" s="124" t="s">
        <v>376</v>
      </c>
      <c r="D85" s="127">
        <v>3</v>
      </c>
      <c r="E85" s="99">
        <v>-5.38286002991667</v>
      </c>
      <c r="F85" s="99">
        <v>-4.1151410299166704</v>
      </c>
      <c r="G85" s="129"/>
    </row>
    <row r="86" spans="1:7" ht="16">
      <c r="B86" s="273"/>
      <c r="C86" s="130" t="s">
        <v>149</v>
      </c>
      <c r="D86" s="127">
        <v>4.4169999999999998</v>
      </c>
      <c r="E86" s="99">
        <v>-5.2757170299166702</v>
      </c>
      <c r="F86" s="99">
        <v>-4.0294310299166698</v>
      </c>
      <c r="G86" s="129"/>
    </row>
    <row r="87" spans="1:7" ht="16">
      <c r="B87" s="273"/>
      <c r="C87" s="124" t="s">
        <v>143</v>
      </c>
      <c r="D87" s="127">
        <v>4.6724100000000002</v>
      </c>
      <c r="E87" s="99">
        <v>-5.26500202991667</v>
      </c>
      <c r="F87" s="99">
        <v>-4.0187210299166702</v>
      </c>
      <c r="G87" s="129"/>
    </row>
    <row r="88" spans="1:7" ht="16">
      <c r="B88" s="273"/>
      <c r="C88" s="124" t="s">
        <v>178</v>
      </c>
      <c r="D88" s="127">
        <v>5.5</v>
      </c>
      <c r="E88" s="99">
        <v>-5.1257170299166699</v>
      </c>
      <c r="F88" s="99">
        <v>-4.0080010299166702</v>
      </c>
      <c r="G88" s="129"/>
    </row>
    <row r="89" spans="1:7" ht="16">
      <c r="B89" s="273"/>
      <c r="C89" s="124" t="s">
        <v>138</v>
      </c>
      <c r="D89" s="127">
        <v>5.5</v>
      </c>
      <c r="E89" s="99">
        <v>-5.2757170299166702</v>
      </c>
      <c r="F89" s="99">
        <v>-3.6865710299166699</v>
      </c>
      <c r="G89" s="129"/>
    </row>
    <row r="90" spans="1:7" ht="16">
      <c r="B90" s="273"/>
      <c r="C90" s="124" t="s">
        <v>137</v>
      </c>
      <c r="D90" s="127">
        <v>5.8103400000000001</v>
      </c>
      <c r="E90" s="99">
        <v>-5.0935740299166703</v>
      </c>
      <c r="F90" s="99">
        <v>-3.7830010299166701</v>
      </c>
      <c r="G90" s="129"/>
    </row>
    <row r="91" spans="1:7" ht="16">
      <c r="B91" s="273"/>
      <c r="C91" s="124" t="s">
        <v>379</v>
      </c>
      <c r="D91" s="127">
        <v>6.65517</v>
      </c>
      <c r="E91" s="99">
        <v>-5.0828600299166702</v>
      </c>
      <c r="F91" s="99">
        <v>-3.92229102991667</v>
      </c>
      <c r="G91" s="129"/>
    </row>
    <row r="92" spans="1:7" ht="16">
      <c r="B92" s="273"/>
      <c r="C92" s="124" t="s">
        <v>135</v>
      </c>
      <c r="D92" s="127">
        <v>7.5</v>
      </c>
      <c r="E92" s="99">
        <v>-4.8364310299166702</v>
      </c>
      <c r="F92" s="99">
        <v>-3.4937210299166699</v>
      </c>
      <c r="G92" s="129"/>
    </row>
    <row r="93" spans="1:7" ht="16">
      <c r="A93" s="123" t="s">
        <v>576</v>
      </c>
      <c r="C93" s="124" t="s">
        <v>14</v>
      </c>
      <c r="D93" s="24"/>
      <c r="E93" s="125" t="s">
        <v>170</v>
      </c>
      <c r="F93" s="99"/>
      <c r="G93" s="99"/>
    </row>
    <row r="94" spans="1:7" ht="16">
      <c r="B94" s="273" t="s">
        <v>577</v>
      </c>
      <c r="C94" s="124" t="s">
        <v>135</v>
      </c>
      <c r="D94" s="127">
        <v>4</v>
      </c>
      <c r="E94" s="127">
        <v>-5.3277984210526297</v>
      </c>
      <c r="F94" s="99"/>
      <c r="G94" s="99"/>
    </row>
    <row r="95" spans="1:7" ht="16">
      <c r="B95" s="273"/>
      <c r="C95" s="124" t="s">
        <v>443</v>
      </c>
      <c r="D95" s="127">
        <v>6</v>
      </c>
      <c r="E95" s="127">
        <v>-5.0884284210526296</v>
      </c>
      <c r="F95" s="99"/>
      <c r="G95" s="99"/>
    </row>
    <row r="96" spans="1:7" ht="16">
      <c r="B96" s="273" t="s">
        <v>475</v>
      </c>
      <c r="C96" s="124" t="s">
        <v>443</v>
      </c>
      <c r="D96" s="127">
        <v>5</v>
      </c>
      <c r="E96" s="127">
        <v>-5.01927842105263</v>
      </c>
      <c r="F96" s="99"/>
      <c r="G96" s="99"/>
    </row>
    <row r="97" spans="2:7" ht="16">
      <c r="B97" s="273"/>
      <c r="C97" s="124" t="s">
        <v>135</v>
      </c>
      <c r="D97" s="127">
        <v>6.6669999999999998</v>
      </c>
      <c r="E97" s="127">
        <v>-4.9182184210526296</v>
      </c>
      <c r="F97" s="99"/>
      <c r="G97" s="99"/>
    </row>
    <row r="98" spans="2:7" ht="16">
      <c r="B98" s="273" t="s">
        <v>381</v>
      </c>
      <c r="C98" s="124" t="s">
        <v>382</v>
      </c>
      <c r="D98" s="127">
        <v>2.08</v>
      </c>
      <c r="E98" s="127">
        <v>-5.6628984210526303</v>
      </c>
      <c r="F98" s="99"/>
      <c r="G98" s="99"/>
    </row>
    <row r="99" spans="2:7" ht="16">
      <c r="B99" s="273"/>
      <c r="C99" s="124" t="s">
        <v>383</v>
      </c>
      <c r="D99" s="127">
        <v>2.5</v>
      </c>
      <c r="E99" s="127">
        <v>-5.5937484210526298</v>
      </c>
      <c r="F99" s="99"/>
      <c r="G99" s="99"/>
    </row>
    <row r="100" spans="2:7" ht="16">
      <c r="B100" s="273"/>
      <c r="C100" s="124" t="s">
        <v>159</v>
      </c>
      <c r="D100" s="127">
        <v>3.25</v>
      </c>
      <c r="E100" s="127">
        <v>-5.4235384210526298</v>
      </c>
      <c r="F100" s="99"/>
      <c r="G100" s="99"/>
    </row>
    <row r="101" spans="2:7" ht="16">
      <c r="B101" s="273"/>
      <c r="C101" s="124" t="s">
        <v>385</v>
      </c>
      <c r="D101" s="127">
        <v>4.25</v>
      </c>
      <c r="E101" s="127">
        <v>-5.2267284210526297</v>
      </c>
      <c r="F101" s="99"/>
      <c r="G101" s="99"/>
    </row>
    <row r="102" spans="2:7" ht="16">
      <c r="B102" s="273"/>
      <c r="C102" s="124" t="s">
        <v>482</v>
      </c>
      <c r="D102" s="127">
        <v>5</v>
      </c>
      <c r="E102" s="127">
        <v>-5.1097084210526296</v>
      </c>
      <c r="F102" s="99"/>
      <c r="G102" s="99"/>
    </row>
    <row r="103" spans="2:7" ht="16">
      <c r="B103" s="273"/>
      <c r="C103" s="124" t="s">
        <v>484</v>
      </c>
      <c r="D103" s="127">
        <v>5.17</v>
      </c>
      <c r="E103" s="127">
        <v>-5.0565184210526297</v>
      </c>
      <c r="F103" s="99"/>
      <c r="G103" s="99"/>
    </row>
    <row r="104" spans="2:7" ht="16">
      <c r="B104" s="273"/>
      <c r="C104" s="124" t="s">
        <v>486</v>
      </c>
      <c r="D104" s="127">
        <v>6.33</v>
      </c>
      <c r="E104" s="127">
        <v>-4.7267284210526297</v>
      </c>
      <c r="F104" s="99"/>
      <c r="G104" s="99"/>
    </row>
    <row r="105" spans="2:7" ht="16">
      <c r="B105" s="273"/>
      <c r="C105" s="124" t="s">
        <v>568</v>
      </c>
      <c r="D105" s="127">
        <v>6.92</v>
      </c>
      <c r="E105" s="127">
        <v>-4.7320484210526299</v>
      </c>
      <c r="F105" s="99"/>
      <c r="G105" s="99"/>
    </row>
    <row r="106" spans="2:7" ht="16">
      <c r="B106" s="273"/>
      <c r="C106" s="124" t="s">
        <v>389</v>
      </c>
      <c r="D106" s="127">
        <v>7.5</v>
      </c>
      <c r="E106" s="127">
        <v>-4.6150284210526298</v>
      </c>
      <c r="F106" s="99"/>
      <c r="G106" s="99"/>
    </row>
    <row r="107" spans="2:7" ht="16">
      <c r="B107" s="273" t="s">
        <v>390</v>
      </c>
      <c r="C107" s="124" t="s">
        <v>391</v>
      </c>
      <c r="D107" s="127">
        <v>1.67</v>
      </c>
      <c r="E107" s="127">
        <v>-5.6522584210526299</v>
      </c>
      <c r="F107" s="99"/>
      <c r="G107" s="99"/>
    </row>
    <row r="108" spans="2:7" ht="16">
      <c r="B108" s="273"/>
      <c r="C108" s="124" t="s">
        <v>392</v>
      </c>
      <c r="D108" s="127">
        <v>2.92</v>
      </c>
      <c r="E108" s="127">
        <v>-5.6575784210526301</v>
      </c>
      <c r="F108" s="99"/>
      <c r="G108" s="99"/>
    </row>
    <row r="109" spans="2:7" ht="16">
      <c r="B109" s="273"/>
      <c r="C109" s="124" t="s">
        <v>393</v>
      </c>
      <c r="D109" s="127">
        <v>3.58</v>
      </c>
      <c r="E109" s="127">
        <v>-5.2320484210526299</v>
      </c>
      <c r="F109" s="99"/>
      <c r="G109" s="99"/>
    </row>
    <row r="110" spans="2:7" ht="16">
      <c r="B110" s="273"/>
      <c r="C110" s="124" t="s">
        <v>143</v>
      </c>
      <c r="D110" s="127">
        <v>4.67</v>
      </c>
      <c r="E110" s="127">
        <v>-5.2160884210526302</v>
      </c>
      <c r="F110" s="99"/>
      <c r="G110" s="99"/>
    </row>
    <row r="111" spans="2:7" ht="16">
      <c r="B111" s="273"/>
      <c r="C111" s="124" t="s">
        <v>138</v>
      </c>
      <c r="D111" s="127">
        <v>5.5</v>
      </c>
      <c r="E111" s="127">
        <v>-5.0299184210526304</v>
      </c>
      <c r="F111" s="99"/>
      <c r="G111" s="99"/>
    </row>
    <row r="112" spans="2:7" ht="16">
      <c r="B112" s="273"/>
      <c r="C112" s="124" t="s">
        <v>178</v>
      </c>
      <c r="D112" s="127">
        <v>5.5</v>
      </c>
      <c r="E112" s="127">
        <v>-5.0777984210526297</v>
      </c>
      <c r="F112" s="99"/>
      <c r="G112" s="99"/>
    </row>
    <row r="113" spans="2:7" ht="16">
      <c r="B113" s="273"/>
      <c r="C113" s="124" t="s">
        <v>136</v>
      </c>
      <c r="D113" s="127">
        <v>6.67</v>
      </c>
      <c r="E113" s="127">
        <v>-4.7852384210526298</v>
      </c>
      <c r="F113" s="99"/>
      <c r="G113" s="99"/>
    </row>
    <row r="114" spans="2:7" ht="16">
      <c r="B114" s="124"/>
      <c r="C114" s="124"/>
      <c r="D114" s="24"/>
      <c r="E114" s="125" t="s">
        <v>171</v>
      </c>
      <c r="F114" s="99"/>
      <c r="G114" s="99"/>
    </row>
    <row r="115" spans="2:7" ht="16">
      <c r="B115" s="273" t="s">
        <v>381</v>
      </c>
      <c r="C115" s="124" t="s">
        <v>382</v>
      </c>
      <c r="D115" s="127">
        <v>2.08</v>
      </c>
      <c r="E115" s="99">
        <v>-4.0004184210526299</v>
      </c>
      <c r="F115" s="99"/>
      <c r="G115" s="99"/>
    </row>
    <row r="116" spans="2:7" ht="16">
      <c r="B116" s="273"/>
      <c r="C116" s="124" t="s">
        <v>383</v>
      </c>
      <c r="D116" s="127">
        <v>2.5</v>
      </c>
      <c r="E116" s="99">
        <v>-3.8309284210526302</v>
      </c>
      <c r="F116" s="99"/>
      <c r="G116" s="99"/>
    </row>
    <row r="117" spans="2:7" ht="16">
      <c r="B117" s="273"/>
      <c r="C117" s="124" t="s">
        <v>159</v>
      </c>
      <c r="D117" s="127">
        <v>3.25</v>
      </c>
      <c r="E117" s="99">
        <v>-3.7970284210526302</v>
      </c>
      <c r="F117" s="99"/>
      <c r="G117" s="99"/>
    </row>
    <row r="118" spans="2:7" ht="16">
      <c r="B118" s="273"/>
      <c r="C118" s="124" t="s">
        <v>385</v>
      </c>
      <c r="D118" s="127">
        <v>4.25</v>
      </c>
      <c r="E118" s="99">
        <v>-3.62753842105263</v>
      </c>
      <c r="F118" s="99"/>
      <c r="G118" s="99"/>
    </row>
    <row r="119" spans="2:7" ht="16">
      <c r="B119" s="273"/>
      <c r="C119" s="124" t="s">
        <v>578</v>
      </c>
      <c r="D119" s="127">
        <v>4.4615400000000003</v>
      </c>
      <c r="E119" s="99">
        <v>-3.4241484210526298</v>
      </c>
      <c r="F119" s="99"/>
      <c r="G119" s="99"/>
    </row>
    <row r="120" spans="2:7" ht="16">
      <c r="B120" s="273"/>
      <c r="C120" s="124" t="s">
        <v>387</v>
      </c>
      <c r="D120" s="127">
        <v>5.49519</v>
      </c>
      <c r="E120" s="99">
        <v>-3.4241484210526298</v>
      </c>
      <c r="F120" s="99"/>
      <c r="G120" s="99"/>
    </row>
    <row r="121" spans="2:7" ht="16">
      <c r="B121" s="273"/>
      <c r="C121" s="124" t="s">
        <v>568</v>
      </c>
      <c r="D121" s="127">
        <v>6.92</v>
      </c>
      <c r="E121" s="99">
        <v>-3.2207584210526301</v>
      </c>
      <c r="F121" s="99"/>
      <c r="G121" s="99"/>
    </row>
    <row r="122" spans="2:7" ht="16">
      <c r="B122" s="273"/>
      <c r="C122" s="124" t="s">
        <v>389</v>
      </c>
      <c r="D122" s="127">
        <v>7.5</v>
      </c>
      <c r="E122" s="99">
        <v>-3.10211842105263</v>
      </c>
      <c r="F122" s="99"/>
      <c r="G122" s="99"/>
    </row>
    <row r="123" spans="2:7" ht="16">
      <c r="B123" s="273" t="s">
        <v>390</v>
      </c>
      <c r="C123" s="124" t="s">
        <v>391</v>
      </c>
      <c r="D123" s="127">
        <v>1.6730799999999999</v>
      </c>
      <c r="E123" s="99">
        <v>-4.1868584210526301</v>
      </c>
      <c r="F123" s="99"/>
      <c r="G123" s="99"/>
    </row>
    <row r="124" spans="2:7" ht="16">
      <c r="B124" s="273"/>
      <c r="C124" s="124" t="s">
        <v>392</v>
      </c>
      <c r="D124" s="127">
        <v>2.9230800000000001</v>
      </c>
      <c r="E124" s="99">
        <v>-3.9834684210526299</v>
      </c>
      <c r="F124" s="99"/>
      <c r="G124" s="99"/>
    </row>
    <row r="125" spans="2:7" ht="16">
      <c r="B125" s="273"/>
      <c r="C125" s="124" t="s">
        <v>393</v>
      </c>
      <c r="D125" s="127">
        <v>3.58</v>
      </c>
      <c r="E125" s="99">
        <v>-3.7122884210526301</v>
      </c>
      <c r="F125" s="99"/>
      <c r="G125" s="99"/>
    </row>
    <row r="126" spans="2:7" ht="16">
      <c r="B126" s="273"/>
      <c r="C126" s="130" t="s">
        <v>149</v>
      </c>
      <c r="D126" s="127">
        <v>4.4169999999999998</v>
      </c>
      <c r="E126" s="99">
        <v>-3.64448842105263</v>
      </c>
      <c r="F126" s="99"/>
      <c r="G126" s="99"/>
    </row>
    <row r="127" spans="2:7" ht="16">
      <c r="B127" s="273"/>
      <c r="C127" s="124" t="s">
        <v>143</v>
      </c>
      <c r="D127" s="127">
        <v>4.67</v>
      </c>
      <c r="E127" s="99">
        <v>-3.7292284210526301</v>
      </c>
      <c r="F127" s="99"/>
      <c r="G127" s="99"/>
    </row>
    <row r="128" spans="2:7" ht="16">
      <c r="B128" s="273"/>
      <c r="C128" s="124" t="s">
        <v>138</v>
      </c>
      <c r="D128" s="127">
        <v>5.5</v>
      </c>
      <c r="E128" s="99">
        <v>-3.7461784210526301</v>
      </c>
      <c r="F128" s="99"/>
      <c r="G128" s="99"/>
    </row>
    <row r="129" spans="2:7" ht="16">
      <c r="B129" s="273"/>
      <c r="C129" s="124" t="s">
        <v>178</v>
      </c>
      <c r="D129" s="127">
        <v>5.5</v>
      </c>
      <c r="E129" s="99">
        <v>-3.4749984210526299</v>
      </c>
      <c r="F129" s="99"/>
      <c r="G129" s="99"/>
    </row>
    <row r="130" spans="2:7" ht="16">
      <c r="B130" s="273"/>
      <c r="C130" s="124" t="s">
        <v>136</v>
      </c>
      <c r="D130" s="127">
        <v>6.67</v>
      </c>
      <c r="E130" s="99">
        <v>-3.5258384210526299</v>
      </c>
      <c r="F130" s="99"/>
      <c r="G130" s="99"/>
    </row>
    <row r="131" spans="2:7" ht="16">
      <c r="B131" s="273"/>
      <c r="C131" s="124" t="s">
        <v>135</v>
      </c>
      <c r="D131" s="127">
        <v>7.5</v>
      </c>
      <c r="E131" s="99">
        <v>-3.10211842105263</v>
      </c>
      <c r="F131" s="99"/>
      <c r="G131" s="99"/>
    </row>
  </sheetData>
  <mergeCells count="28">
    <mergeCell ref="B107:B113"/>
    <mergeCell ref="B115:B122"/>
    <mergeCell ref="B123:B131"/>
    <mergeCell ref="B78:B81"/>
    <mergeCell ref="B83:B92"/>
    <mergeCell ref="B94:B95"/>
    <mergeCell ref="B96:B97"/>
    <mergeCell ref="B98:B106"/>
    <mergeCell ref="B56:B59"/>
    <mergeCell ref="B60:B63"/>
    <mergeCell ref="B65:B66"/>
    <mergeCell ref="B67:B70"/>
    <mergeCell ref="B72:B76"/>
    <mergeCell ref="B37:B38"/>
    <mergeCell ref="B39:B40"/>
    <mergeCell ref="B43:B44"/>
    <mergeCell ref="B47:B49"/>
    <mergeCell ref="B50:B55"/>
    <mergeCell ref="B26:B27"/>
    <mergeCell ref="B28:B29"/>
    <mergeCell ref="B30:B31"/>
    <mergeCell ref="B33:B34"/>
    <mergeCell ref="B35:B36"/>
    <mergeCell ref="B2:B6"/>
    <mergeCell ref="B8:B12"/>
    <mergeCell ref="B14:B19"/>
    <mergeCell ref="B20:B21"/>
    <mergeCell ref="B22:B23"/>
  </mergeCells>
  <phoneticPr fontId="82" type="noConversion"/>
  <pageMargins left="0.75" right="0.75" top="1" bottom="1" header="0.5" footer="0.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/>
  </sheetViews>
  <sheetFormatPr baseColWidth="10" defaultColWidth="9" defaultRowHeight="15"/>
  <cols>
    <col min="1" max="1" width="17.83203125" style="106" customWidth="1"/>
    <col min="2" max="2" width="17.6640625" style="106" customWidth="1"/>
    <col min="3" max="3" width="10.83203125" style="106" customWidth="1"/>
    <col min="4" max="16384" width="9" style="106"/>
  </cols>
  <sheetData>
    <row r="1" spans="1:4" ht="16">
      <c r="A1" s="100" t="s">
        <v>579</v>
      </c>
      <c r="B1" s="24" t="s">
        <v>580</v>
      </c>
      <c r="C1" s="99" t="s">
        <v>581</v>
      </c>
      <c r="D1" s="122" t="s">
        <v>582</v>
      </c>
    </row>
    <row r="2" spans="1:4">
      <c r="B2" s="99" t="s">
        <v>583</v>
      </c>
      <c r="C2" s="99">
        <v>1.63286531461258</v>
      </c>
      <c r="D2" s="99">
        <v>-4.476</v>
      </c>
    </row>
    <row r="3" spans="1:4">
      <c r="B3" s="99" t="s">
        <v>584</v>
      </c>
      <c r="C3" s="99">
        <v>5.1866874674987002</v>
      </c>
      <c r="D3" s="99">
        <v>-6.3079999999999998</v>
      </c>
    </row>
    <row r="4" spans="1:4">
      <c r="B4" s="99" t="s">
        <v>585</v>
      </c>
      <c r="C4" s="99">
        <v>3.4841393655746198</v>
      </c>
      <c r="D4" s="99">
        <v>-5.3410000000000002</v>
      </c>
    </row>
  </sheetData>
  <phoneticPr fontId="82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5"/>
  <sheetViews>
    <sheetView workbookViewId="0">
      <selection activeCell="H24" sqref="H24"/>
    </sheetView>
  </sheetViews>
  <sheetFormatPr baseColWidth="10" defaultColWidth="9" defaultRowHeight="15"/>
  <cols>
    <col min="1" max="1" width="20.6640625" style="117" customWidth="1"/>
    <col min="2" max="2" width="11.5" style="117" customWidth="1"/>
    <col min="3" max="3" width="9" style="117"/>
    <col min="4" max="4" width="11.1640625" style="117"/>
    <col min="5" max="16384" width="9" style="117"/>
  </cols>
  <sheetData>
    <row r="1" spans="1:5">
      <c r="A1" s="118" t="s">
        <v>586</v>
      </c>
      <c r="B1" s="99" t="s">
        <v>1</v>
      </c>
      <c r="C1" s="99" t="s">
        <v>587</v>
      </c>
      <c r="D1" s="111" t="s">
        <v>2</v>
      </c>
      <c r="E1" s="111" t="s">
        <v>3</v>
      </c>
    </row>
    <row r="2" spans="1:5">
      <c r="B2" s="263" t="s">
        <v>59</v>
      </c>
      <c r="C2" s="115" t="s">
        <v>57</v>
      </c>
      <c r="D2" s="115">
        <v>26.503336729192601</v>
      </c>
      <c r="E2" s="99">
        <v>0.18678</v>
      </c>
    </row>
    <row r="3" spans="1:5">
      <c r="B3" s="302"/>
      <c r="C3" s="115" t="s">
        <v>17</v>
      </c>
      <c r="D3" s="115">
        <v>24.8689063801305</v>
      </c>
      <c r="E3" s="99">
        <v>0.44008999999999998</v>
      </c>
    </row>
    <row r="4" spans="1:5">
      <c r="B4" s="302"/>
      <c r="C4" s="115" t="s">
        <v>41</v>
      </c>
      <c r="D4" s="115">
        <v>25.692739331259801</v>
      </c>
      <c r="E4" s="99">
        <v>0.63832999999999995</v>
      </c>
    </row>
    <row r="5" spans="1:5">
      <c r="B5" s="302"/>
      <c r="C5" s="115" t="s">
        <v>18</v>
      </c>
      <c r="D5" s="115">
        <v>28.4724858404335</v>
      </c>
      <c r="E5" s="99">
        <v>0.49514999999999998</v>
      </c>
    </row>
    <row r="6" spans="1:5">
      <c r="B6" s="302"/>
      <c r="C6" s="115" t="s">
        <v>210</v>
      </c>
      <c r="D6" s="115">
        <v>29.957019092289102</v>
      </c>
      <c r="E6" s="99">
        <v>0.57225000000000004</v>
      </c>
    </row>
    <row r="7" spans="1:5">
      <c r="B7" s="302"/>
      <c r="C7" s="115" t="s">
        <v>42</v>
      </c>
      <c r="D7" s="115">
        <v>29.752681254049499</v>
      </c>
      <c r="E7" s="99">
        <v>0.66034999999999999</v>
      </c>
    </row>
    <row r="8" spans="1:5">
      <c r="B8" s="302"/>
      <c r="C8" s="115" t="s">
        <v>19</v>
      </c>
      <c r="D8" s="115">
        <v>32.001573169239698</v>
      </c>
      <c r="E8" s="99">
        <v>0.36299999999999999</v>
      </c>
    </row>
    <row r="9" spans="1:5">
      <c r="B9" s="302"/>
      <c r="C9" s="115" t="s">
        <v>46</v>
      </c>
      <c r="D9" s="115">
        <v>32.8095468369944</v>
      </c>
      <c r="E9" s="99">
        <v>0.36299999999999999</v>
      </c>
    </row>
    <row r="10" spans="1:5">
      <c r="B10" s="302"/>
      <c r="C10" s="115" t="s">
        <v>43</v>
      </c>
      <c r="D10" s="115">
        <v>32.180413104961403</v>
      </c>
      <c r="E10" s="99">
        <v>0.42907000000000001</v>
      </c>
    </row>
    <row r="11" spans="1:5">
      <c r="B11" s="302"/>
      <c r="C11" s="115" t="s">
        <v>20</v>
      </c>
      <c r="D11" s="115">
        <v>35.506178405916501</v>
      </c>
      <c r="E11" s="99">
        <v>-1.145E-2</v>
      </c>
    </row>
    <row r="12" spans="1:5">
      <c r="B12" s="302"/>
      <c r="C12" s="115" t="s">
        <v>47</v>
      </c>
      <c r="D12" s="115">
        <v>31.949403662561501</v>
      </c>
      <c r="E12" s="99">
        <v>-1.145E-2</v>
      </c>
    </row>
    <row r="13" spans="1:5">
      <c r="B13" s="302"/>
      <c r="C13" s="115" t="s">
        <v>44</v>
      </c>
      <c r="D13" s="115">
        <v>39.536567380080001</v>
      </c>
      <c r="E13" s="99">
        <v>2.1590000000000199E-2</v>
      </c>
    </row>
    <row r="14" spans="1:5">
      <c r="B14" s="302"/>
      <c r="C14" s="115" t="s">
        <v>67</v>
      </c>
      <c r="D14" s="115">
        <v>37.400581173445502</v>
      </c>
      <c r="E14" s="99">
        <v>-0.34184999999999999</v>
      </c>
    </row>
    <row r="15" spans="1:5">
      <c r="B15" s="302"/>
      <c r="C15" s="115" t="s">
        <v>48</v>
      </c>
      <c r="D15" s="115">
        <v>37.400581173445502</v>
      </c>
      <c r="E15" s="99">
        <v>-0.26476</v>
      </c>
    </row>
    <row r="16" spans="1:5">
      <c r="B16" s="302"/>
      <c r="C16" s="115" t="s">
        <v>21</v>
      </c>
      <c r="D16" s="115">
        <v>39.756205028712898</v>
      </c>
      <c r="E16" s="99">
        <v>-0.17665</v>
      </c>
    </row>
    <row r="17" spans="2:5">
      <c r="B17" s="302"/>
      <c r="C17" s="115" t="s">
        <v>45</v>
      </c>
      <c r="D17" s="115">
        <v>38.7768739615912</v>
      </c>
      <c r="E17" s="99">
        <v>-0.70528999999999997</v>
      </c>
    </row>
    <row r="18" spans="2:5">
      <c r="B18" s="302"/>
      <c r="C18" s="115" t="s">
        <v>49</v>
      </c>
      <c r="D18" s="115">
        <v>38.7768739615912</v>
      </c>
      <c r="E18" s="99">
        <v>-0.70528999999999997</v>
      </c>
    </row>
    <row r="19" spans="2:5">
      <c r="B19" s="302"/>
      <c r="C19" s="115" t="s">
        <v>40</v>
      </c>
      <c r="D19" s="115">
        <v>40.979275162676402</v>
      </c>
      <c r="E19" s="99">
        <v>-0.61717999999999895</v>
      </c>
    </row>
    <row r="20" spans="2:5">
      <c r="B20" s="302"/>
      <c r="C20" s="115" t="s">
        <v>25</v>
      </c>
      <c r="D20" s="115">
        <v>41.616380775714397</v>
      </c>
      <c r="E20" s="99">
        <v>-0.84845999999999999</v>
      </c>
    </row>
    <row r="21" spans="2:5">
      <c r="B21" s="302"/>
      <c r="C21" s="115" t="s">
        <v>22</v>
      </c>
      <c r="D21" s="115">
        <v>43.625835555087797</v>
      </c>
      <c r="E21" s="99">
        <v>-0.82643</v>
      </c>
    </row>
    <row r="22" spans="2:5">
      <c r="B22" s="302"/>
      <c r="C22" s="115" t="s">
        <v>11</v>
      </c>
      <c r="D22" s="115">
        <v>41.172824270156603</v>
      </c>
      <c r="E22" s="99">
        <v>-0.68325999999999998</v>
      </c>
    </row>
    <row r="23" spans="2:5">
      <c r="B23" s="302"/>
      <c r="C23" s="115" t="s">
        <v>14</v>
      </c>
      <c r="D23" s="115">
        <v>43.859649122806999</v>
      </c>
      <c r="E23" s="99">
        <v>-1.0577099999999999</v>
      </c>
    </row>
    <row r="24" spans="2:5">
      <c r="B24" s="302"/>
      <c r="C24" s="115" t="s">
        <v>12</v>
      </c>
      <c r="D24" s="115">
        <v>44.332150901462199</v>
      </c>
      <c r="E24" s="99">
        <v>-0.94757999999999898</v>
      </c>
    </row>
    <row r="25" spans="2:5">
      <c r="B25" s="302"/>
      <c r="C25" s="115" t="s">
        <v>9</v>
      </c>
      <c r="D25" s="115">
        <v>46.252541014073998</v>
      </c>
      <c r="E25" s="99">
        <v>-0.66122999999999998</v>
      </c>
    </row>
    <row r="26" spans="2:5">
      <c r="B26" s="302"/>
      <c r="C26" s="115" t="s">
        <v>15</v>
      </c>
      <c r="D26" s="115">
        <v>44.960496986076102</v>
      </c>
      <c r="E26" s="99">
        <v>-0.70528999999999997</v>
      </c>
    </row>
    <row r="27" spans="2:5">
      <c r="B27" s="302"/>
      <c r="C27" s="115" t="s">
        <v>14</v>
      </c>
      <c r="D27" s="115">
        <v>43.859649122806999</v>
      </c>
      <c r="E27" s="99">
        <v>-1.0577099999999999</v>
      </c>
    </row>
    <row r="28" spans="2:5">
      <c r="B28" s="302"/>
      <c r="C28" s="115" t="s">
        <v>12</v>
      </c>
      <c r="D28" s="115">
        <v>44.332150901462199</v>
      </c>
      <c r="E28" s="99">
        <v>-0.94757999999999898</v>
      </c>
    </row>
    <row r="29" spans="2:5">
      <c r="B29" s="302"/>
      <c r="C29" s="115" t="s">
        <v>13</v>
      </c>
      <c r="D29" s="115">
        <v>48.821826778710196</v>
      </c>
      <c r="E29" s="99">
        <v>-0.87048000000000003</v>
      </c>
    </row>
    <row r="30" spans="2:5">
      <c r="B30" s="302"/>
      <c r="C30" s="115" t="s">
        <v>10</v>
      </c>
      <c r="D30" s="115">
        <v>49.051821355038001</v>
      </c>
      <c r="E30" s="99">
        <v>-0.55110000000000003</v>
      </c>
    </row>
    <row r="31" spans="2:5">
      <c r="B31" s="302"/>
      <c r="C31" s="115" t="s">
        <v>68</v>
      </c>
      <c r="D31" s="115">
        <v>50.891512229977899</v>
      </c>
      <c r="E31" s="99">
        <v>-0.71629999999999905</v>
      </c>
    </row>
    <row r="32" spans="2:5">
      <c r="B32" s="302"/>
      <c r="C32" s="115" t="s">
        <v>24</v>
      </c>
      <c r="D32" s="115">
        <v>53.528903015716999</v>
      </c>
      <c r="E32" s="99">
        <v>-1.145E-2</v>
      </c>
    </row>
    <row r="33" spans="1:5">
      <c r="B33" s="302"/>
      <c r="C33" s="115" t="s">
        <v>23</v>
      </c>
      <c r="D33" s="115">
        <v>53.914945614901399</v>
      </c>
      <c r="E33" s="99">
        <v>-0.36387999999999998</v>
      </c>
    </row>
    <row r="34" spans="1:5">
      <c r="A34" s="119" t="s">
        <v>588</v>
      </c>
      <c r="C34" s="99" t="s">
        <v>587</v>
      </c>
      <c r="D34" s="111" t="s">
        <v>2</v>
      </c>
      <c r="E34" s="111" t="s">
        <v>36</v>
      </c>
    </row>
    <row r="35" spans="1:5">
      <c r="B35" s="263" t="s">
        <v>59</v>
      </c>
      <c r="C35" s="115" t="s">
        <v>57</v>
      </c>
      <c r="D35" s="115">
        <v>26.503336729192601</v>
      </c>
      <c r="E35" s="99">
        <v>1.96078</v>
      </c>
    </row>
    <row r="36" spans="1:5">
      <c r="B36" s="302"/>
      <c r="C36" s="115" t="s">
        <v>17</v>
      </c>
      <c r="D36" s="115">
        <v>24.8689063801305</v>
      </c>
      <c r="E36" s="99">
        <v>2.0910199999999999</v>
      </c>
    </row>
    <row r="37" spans="1:5">
      <c r="B37" s="302"/>
      <c r="C37" s="115" t="s">
        <v>41</v>
      </c>
      <c r="D37" s="115">
        <v>25.692739331259801</v>
      </c>
      <c r="E37" s="99">
        <v>2.1269459999999998</v>
      </c>
    </row>
    <row r="38" spans="1:5">
      <c r="B38" s="302"/>
      <c r="C38" s="115" t="s">
        <v>18</v>
      </c>
      <c r="D38" s="115">
        <v>28.4724858404335</v>
      </c>
      <c r="E38" s="99">
        <v>1.7811399999999999</v>
      </c>
    </row>
    <row r="39" spans="1:5">
      <c r="B39" s="302"/>
      <c r="C39" s="115" t="s">
        <v>19</v>
      </c>
      <c r="D39" s="115">
        <v>32.001573169239698</v>
      </c>
      <c r="E39" s="99">
        <v>1.5206599999999999</v>
      </c>
    </row>
    <row r="40" spans="1:5">
      <c r="B40" s="302"/>
      <c r="C40" s="115" t="s">
        <v>46</v>
      </c>
      <c r="D40" s="115">
        <v>32.8095468369944</v>
      </c>
      <c r="E40" s="99">
        <v>1.65988</v>
      </c>
    </row>
    <row r="41" spans="1:5">
      <c r="B41" s="302"/>
      <c r="C41" s="115" t="s">
        <v>43</v>
      </c>
      <c r="D41" s="115">
        <v>32.180413104961403</v>
      </c>
      <c r="E41" s="99">
        <v>1.6913199999999999</v>
      </c>
    </row>
    <row r="42" spans="1:5">
      <c r="B42" s="302"/>
      <c r="C42" s="115" t="s">
        <v>20</v>
      </c>
      <c r="D42" s="115">
        <v>35.506178405916501</v>
      </c>
      <c r="E42" s="99">
        <v>1.21078</v>
      </c>
    </row>
    <row r="43" spans="1:5">
      <c r="B43" s="302"/>
      <c r="C43" s="115" t="s">
        <v>47</v>
      </c>
      <c r="D43" s="115">
        <v>31.949403662561501</v>
      </c>
      <c r="E43" s="99">
        <v>1.21976</v>
      </c>
    </row>
    <row r="44" spans="1:5">
      <c r="B44" s="302"/>
      <c r="C44" s="115" t="s">
        <v>44</v>
      </c>
      <c r="D44" s="115">
        <v>39.536567380080001</v>
      </c>
      <c r="E44" s="99">
        <v>1.2691600000000001</v>
      </c>
    </row>
    <row r="45" spans="1:5">
      <c r="B45" s="302"/>
      <c r="C45" s="115" t="s">
        <v>67</v>
      </c>
      <c r="D45" s="115">
        <v>37.400581173445502</v>
      </c>
      <c r="E45" s="99">
        <v>0.86048000000000002</v>
      </c>
    </row>
    <row r="46" spans="1:5">
      <c r="B46" s="302"/>
      <c r="C46" s="115" t="s">
        <v>48</v>
      </c>
      <c r="D46" s="115">
        <v>37.400581173445502</v>
      </c>
      <c r="E46" s="99">
        <v>0.88743000000000005</v>
      </c>
    </row>
    <row r="47" spans="1:5">
      <c r="B47" s="302"/>
      <c r="C47" s="115" t="s">
        <v>21</v>
      </c>
      <c r="D47" s="115">
        <v>39.756205028712898</v>
      </c>
      <c r="E47" s="99">
        <v>1.01766</v>
      </c>
    </row>
    <row r="48" spans="1:5">
      <c r="B48" s="302"/>
      <c r="C48" s="115" t="s">
        <v>45</v>
      </c>
      <c r="D48" s="115">
        <v>38.7768739615912</v>
      </c>
      <c r="E48" s="99">
        <v>0.69879999999999998</v>
      </c>
    </row>
    <row r="49" spans="2:5">
      <c r="B49" s="302"/>
      <c r="C49" s="115" t="s">
        <v>49</v>
      </c>
      <c r="D49" s="115">
        <v>38.7768739615912</v>
      </c>
      <c r="E49" s="99">
        <v>0.76168000000000002</v>
      </c>
    </row>
    <row r="50" spans="2:5">
      <c r="B50" s="302"/>
      <c r="C50" s="115" t="s">
        <v>40</v>
      </c>
      <c r="D50" s="115">
        <v>40.979275162676402</v>
      </c>
      <c r="E50" s="99">
        <v>1.0850299999999999</v>
      </c>
    </row>
    <row r="51" spans="2:5">
      <c r="B51" s="302"/>
      <c r="C51" s="115" t="s">
        <v>25</v>
      </c>
      <c r="D51" s="115">
        <v>41.616380775714397</v>
      </c>
      <c r="E51" s="99">
        <v>0.68084</v>
      </c>
    </row>
    <row r="52" spans="2:5">
      <c r="B52" s="302"/>
      <c r="C52" s="115" t="s">
        <v>22</v>
      </c>
      <c r="D52" s="115">
        <v>43.625835555087797</v>
      </c>
      <c r="E52" s="99">
        <v>0.71677000000000002</v>
      </c>
    </row>
    <row r="53" spans="2:5">
      <c r="B53" s="302"/>
      <c r="C53" s="115" t="s">
        <v>11</v>
      </c>
      <c r="D53" s="115">
        <v>41.172824270156603</v>
      </c>
      <c r="E53" s="99">
        <v>0.77964</v>
      </c>
    </row>
    <row r="54" spans="2:5">
      <c r="B54" s="302"/>
      <c r="C54" s="115" t="s">
        <v>14</v>
      </c>
      <c r="D54" s="115">
        <v>43.859649122806999</v>
      </c>
      <c r="E54" s="99">
        <v>0.74819999999999998</v>
      </c>
    </row>
    <row r="55" spans="2:5">
      <c r="B55" s="302"/>
      <c r="C55" s="115" t="s">
        <v>12</v>
      </c>
      <c r="D55" s="115">
        <v>44.332150901462199</v>
      </c>
      <c r="E55" s="99">
        <v>0.79310999999999998</v>
      </c>
    </row>
    <row r="56" spans="2:5">
      <c r="B56" s="302"/>
      <c r="C56" s="115" t="s">
        <v>25</v>
      </c>
      <c r="D56" s="115">
        <v>41.616380775714397</v>
      </c>
      <c r="E56" s="99">
        <v>0.68084</v>
      </c>
    </row>
    <row r="57" spans="2:5">
      <c r="B57" s="302"/>
      <c r="C57" s="115" t="s">
        <v>22</v>
      </c>
      <c r="D57" s="115">
        <v>43.625835555087797</v>
      </c>
      <c r="E57" s="99">
        <v>0.71677000000000002</v>
      </c>
    </row>
    <row r="58" spans="2:5">
      <c r="B58" s="302"/>
      <c r="C58" s="115" t="s">
        <v>14</v>
      </c>
      <c r="D58" s="115">
        <v>43.859649122806999</v>
      </c>
      <c r="E58" s="99">
        <v>0.74819999999999998</v>
      </c>
    </row>
    <row r="59" spans="2:5">
      <c r="B59" s="302"/>
      <c r="C59" s="115" t="s">
        <v>12</v>
      </c>
      <c r="D59" s="115">
        <v>44.332150901462199</v>
      </c>
      <c r="E59" s="99">
        <v>0.79310999999999998</v>
      </c>
    </row>
    <row r="60" spans="2:5">
      <c r="B60" s="302"/>
      <c r="C60" s="115" t="s">
        <v>9</v>
      </c>
      <c r="D60" s="115">
        <v>46.252541014073998</v>
      </c>
      <c r="E60" s="99">
        <v>0.90090000000000003</v>
      </c>
    </row>
    <row r="61" spans="2:5">
      <c r="B61" s="302"/>
      <c r="C61" s="115" t="s">
        <v>15</v>
      </c>
      <c r="D61" s="115">
        <v>44.960496986076102</v>
      </c>
      <c r="E61" s="99">
        <v>0.95030000000000003</v>
      </c>
    </row>
    <row r="62" spans="2:5">
      <c r="B62" s="302"/>
      <c r="C62" s="115" t="s">
        <v>13</v>
      </c>
      <c r="D62" s="115">
        <v>48.821826778710196</v>
      </c>
      <c r="E62" s="99">
        <v>1.1299399999999999</v>
      </c>
    </row>
    <row r="63" spans="2:5">
      <c r="B63" s="302"/>
      <c r="C63" s="115" t="s">
        <v>10</v>
      </c>
      <c r="D63" s="115">
        <v>49.051821355038001</v>
      </c>
      <c r="E63" s="99">
        <v>1.21078</v>
      </c>
    </row>
    <row r="64" spans="2:5">
      <c r="B64" s="302"/>
      <c r="C64" s="115" t="s">
        <v>24</v>
      </c>
      <c r="D64" s="115">
        <v>53.528903015716999</v>
      </c>
      <c r="E64" s="99">
        <v>1.39042</v>
      </c>
    </row>
    <row r="65" spans="1:5">
      <c r="B65" s="302"/>
      <c r="C65" s="115" t="s">
        <v>23</v>
      </c>
      <c r="D65" s="115">
        <v>53.914945614901399</v>
      </c>
      <c r="E65" s="99">
        <v>1.7317400000000001</v>
      </c>
    </row>
    <row r="66" spans="1:5" ht="16">
      <c r="A66" s="100" t="s">
        <v>589</v>
      </c>
      <c r="C66" s="115"/>
      <c r="D66" s="109" t="s">
        <v>2</v>
      </c>
      <c r="E66" s="110" t="s">
        <v>590</v>
      </c>
    </row>
    <row r="67" spans="1:5">
      <c r="B67" s="263" t="s">
        <v>59</v>
      </c>
      <c r="C67" s="115" t="s">
        <v>57</v>
      </c>
      <c r="D67" s="115">
        <v>26.503336729192501</v>
      </c>
      <c r="E67" s="115">
        <v>-1.55369</v>
      </c>
    </row>
    <row r="68" spans="1:5">
      <c r="B68" s="263"/>
      <c r="C68" s="115" t="s">
        <v>17</v>
      </c>
      <c r="D68" s="115">
        <v>24.8689063801305</v>
      </c>
      <c r="E68" s="115">
        <v>-1.48658</v>
      </c>
    </row>
    <row r="69" spans="1:5">
      <c r="B69" s="263"/>
      <c r="C69" s="115" t="s">
        <v>41</v>
      </c>
      <c r="D69" s="115">
        <v>25.692739331259801</v>
      </c>
      <c r="E69" s="115">
        <v>-1.36913</v>
      </c>
    </row>
    <row r="70" spans="1:5">
      <c r="B70" s="263"/>
      <c r="C70" s="115" t="s">
        <v>18</v>
      </c>
      <c r="D70" s="115">
        <v>28.4724858404335</v>
      </c>
      <c r="E70" s="115">
        <v>-1.9144300000000001</v>
      </c>
    </row>
    <row r="71" spans="1:5">
      <c r="B71" s="263"/>
      <c r="C71" s="115" t="s">
        <v>19</v>
      </c>
      <c r="D71" s="115">
        <v>32.001573169239698</v>
      </c>
      <c r="E71" s="115">
        <v>-2.1409400000000001</v>
      </c>
    </row>
    <row r="72" spans="1:5">
      <c r="B72" s="263"/>
      <c r="C72" s="115" t="s">
        <v>46</v>
      </c>
      <c r="D72" s="115">
        <v>32.8095468369944</v>
      </c>
      <c r="E72" s="115">
        <v>-2.00671</v>
      </c>
    </row>
    <row r="73" spans="1:5">
      <c r="B73" s="263"/>
      <c r="C73" s="115" t="s">
        <v>43</v>
      </c>
      <c r="D73" s="115">
        <v>32.180413104961502</v>
      </c>
      <c r="E73" s="115">
        <v>-1.9396</v>
      </c>
    </row>
    <row r="74" spans="1:5">
      <c r="B74" s="263"/>
      <c r="C74" s="115" t="s">
        <v>20</v>
      </c>
      <c r="D74" s="115">
        <v>35.506178405916501</v>
      </c>
      <c r="E74" s="115">
        <v>-2.4261699999999999</v>
      </c>
    </row>
    <row r="75" spans="1:5">
      <c r="B75" s="263"/>
      <c r="C75" s="115" t="s">
        <v>47</v>
      </c>
      <c r="D75" s="115">
        <v>31.949403662561501</v>
      </c>
      <c r="E75" s="115">
        <v>-2.3590599999999999</v>
      </c>
    </row>
    <row r="76" spans="1:5">
      <c r="B76" s="263"/>
      <c r="C76" s="115" t="s">
        <v>44</v>
      </c>
      <c r="D76" s="115">
        <v>39.536567380080001</v>
      </c>
      <c r="E76" s="115">
        <v>-2.3087200000000001</v>
      </c>
    </row>
    <row r="77" spans="1:5">
      <c r="B77" s="263"/>
      <c r="C77" s="115" t="s">
        <v>67</v>
      </c>
      <c r="D77" s="115">
        <v>37.400581173445502</v>
      </c>
      <c r="E77" s="115">
        <v>-2.7281900000000001</v>
      </c>
    </row>
    <row r="78" spans="1:5">
      <c r="B78" s="263"/>
      <c r="C78" s="115" t="s">
        <v>48</v>
      </c>
      <c r="D78" s="115">
        <v>37.400581173445502</v>
      </c>
      <c r="E78" s="115">
        <v>-2.6946300000000001</v>
      </c>
    </row>
    <row r="79" spans="1:5">
      <c r="B79" s="263"/>
      <c r="C79" s="115" t="s">
        <v>21</v>
      </c>
      <c r="D79" s="115">
        <v>39.756205028712898</v>
      </c>
      <c r="E79" s="115">
        <v>-2.5604</v>
      </c>
    </row>
    <row r="80" spans="1:5">
      <c r="B80" s="263"/>
      <c r="C80" s="115" t="s">
        <v>45</v>
      </c>
      <c r="D80" s="115">
        <v>38.7768739615912</v>
      </c>
      <c r="E80" s="115">
        <v>-2.9882599999999999</v>
      </c>
    </row>
    <row r="81" spans="2:9">
      <c r="B81" s="263"/>
      <c r="C81" s="115" t="s">
        <v>49</v>
      </c>
      <c r="D81" s="115">
        <v>38.7768739615912</v>
      </c>
      <c r="E81" s="115">
        <v>-2.8791899999999999</v>
      </c>
    </row>
    <row r="82" spans="2:9">
      <c r="B82" s="263"/>
      <c r="C82" s="115" t="s">
        <v>40</v>
      </c>
      <c r="D82" s="115">
        <v>40.979275162676402</v>
      </c>
      <c r="E82" s="115">
        <v>-2.6275200000000001</v>
      </c>
    </row>
    <row r="83" spans="2:9">
      <c r="B83" s="263"/>
      <c r="C83" s="115" t="s">
        <v>25</v>
      </c>
      <c r="D83" s="115">
        <v>41.616380775714397</v>
      </c>
      <c r="E83" s="115">
        <v>-2.9966400000000002</v>
      </c>
      <c r="G83" s="120"/>
      <c r="H83" s="120"/>
      <c r="I83" s="121"/>
    </row>
    <row r="84" spans="2:9">
      <c r="B84" s="263"/>
      <c r="C84" s="115" t="s">
        <v>22</v>
      </c>
      <c r="D84" s="115">
        <v>43.625835555087797</v>
      </c>
      <c r="E84" s="115">
        <v>-2.8624200000000002</v>
      </c>
      <c r="G84" s="120"/>
      <c r="H84" s="120"/>
      <c r="I84" s="121"/>
    </row>
    <row r="85" spans="2:9">
      <c r="B85" s="263"/>
      <c r="C85" s="115" t="s">
        <v>11</v>
      </c>
      <c r="D85" s="115">
        <v>41.172824270156603</v>
      </c>
      <c r="E85" s="115">
        <v>-2.6442999999999999</v>
      </c>
      <c r="G85" s="120"/>
      <c r="H85" s="120"/>
      <c r="I85" s="121"/>
    </row>
    <row r="86" spans="2:9">
      <c r="B86" s="263"/>
      <c r="C86" s="115" t="s">
        <v>14</v>
      </c>
      <c r="D86" s="115">
        <v>43.859649122806999</v>
      </c>
      <c r="E86" s="115">
        <v>-3.0301999999999998</v>
      </c>
      <c r="G86" s="120"/>
      <c r="H86" s="120"/>
      <c r="I86" s="121"/>
    </row>
    <row r="87" spans="2:9">
      <c r="B87" s="263"/>
      <c r="C87" s="115" t="s">
        <v>12</v>
      </c>
      <c r="D87" s="115">
        <v>44.332150901462199</v>
      </c>
      <c r="E87" s="115">
        <v>-2.9966400000000002</v>
      </c>
      <c r="G87" s="120"/>
      <c r="H87" s="120"/>
      <c r="I87" s="121"/>
    </row>
    <row r="88" spans="2:9">
      <c r="B88" s="263"/>
      <c r="C88" s="115" t="s">
        <v>9</v>
      </c>
      <c r="D88" s="115">
        <v>46.252541014074097</v>
      </c>
      <c r="E88" s="115">
        <v>-2.66107</v>
      </c>
      <c r="G88" s="120"/>
      <c r="H88" s="120"/>
      <c r="I88" s="121"/>
    </row>
    <row r="89" spans="2:9">
      <c r="B89" s="263"/>
      <c r="C89" s="115" t="s">
        <v>15</v>
      </c>
      <c r="D89" s="115">
        <v>44.960496986076102</v>
      </c>
      <c r="E89" s="115">
        <v>-2.80369</v>
      </c>
      <c r="G89" s="120"/>
      <c r="H89" s="120"/>
      <c r="I89" s="121"/>
    </row>
    <row r="90" spans="2:9">
      <c r="B90" s="263"/>
      <c r="C90" s="115" t="s">
        <v>13</v>
      </c>
      <c r="D90" s="115">
        <v>48.821826778710303</v>
      </c>
      <c r="E90" s="115">
        <v>-2.5352299999999999</v>
      </c>
      <c r="G90" s="120"/>
      <c r="H90" s="120"/>
      <c r="I90" s="121"/>
    </row>
    <row r="91" spans="2:9">
      <c r="B91" s="263"/>
      <c r="C91" s="115" t="s">
        <v>10</v>
      </c>
      <c r="D91" s="115">
        <v>49.051821355038001</v>
      </c>
      <c r="E91" s="115">
        <v>-2.4429500000000002</v>
      </c>
      <c r="G91" s="120"/>
      <c r="H91" s="120"/>
      <c r="I91" s="121"/>
    </row>
    <row r="92" spans="2:9">
      <c r="B92" s="263"/>
      <c r="C92" s="115" t="s">
        <v>68</v>
      </c>
      <c r="D92" s="115">
        <v>50.891512229977899</v>
      </c>
      <c r="E92" s="115">
        <v>-2.5352299999999999</v>
      </c>
      <c r="G92" s="120"/>
      <c r="H92" s="120"/>
      <c r="I92" s="121"/>
    </row>
    <row r="93" spans="2:9">
      <c r="B93" s="263"/>
      <c r="C93" s="115" t="s">
        <v>24</v>
      </c>
      <c r="D93" s="115">
        <v>53.528903015716999</v>
      </c>
      <c r="E93" s="115">
        <v>-2.1241599999999998</v>
      </c>
      <c r="G93" s="120"/>
      <c r="H93" s="120"/>
      <c r="I93" s="121"/>
    </row>
    <row r="94" spans="2:9">
      <c r="G94" s="120"/>
      <c r="H94" s="120"/>
      <c r="I94" s="121"/>
    </row>
    <row r="95" spans="2:9">
      <c r="G95" s="120"/>
      <c r="H95" s="120"/>
      <c r="I95" s="121"/>
    </row>
  </sheetData>
  <mergeCells count="3">
    <mergeCell ref="B2:B33"/>
    <mergeCell ref="B35:B65"/>
    <mergeCell ref="B67:B93"/>
  </mergeCells>
  <phoneticPr fontId="82" type="noConversion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5"/>
  <sheetViews>
    <sheetView workbookViewId="0">
      <selection activeCell="G27" sqref="G27"/>
    </sheetView>
  </sheetViews>
  <sheetFormatPr baseColWidth="10" defaultColWidth="9" defaultRowHeight="14"/>
  <cols>
    <col min="1" max="1" width="18.5" style="99" customWidth="1"/>
    <col min="2" max="2" width="12.1640625" style="99" customWidth="1"/>
    <col min="3" max="4" width="11.1640625" style="99"/>
    <col min="5" max="16384" width="9" style="99"/>
  </cols>
  <sheetData>
    <row r="1" spans="1:7" ht="16">
      <c r="A1" s="100" t="s">
        <v>591</v>
      </c>
      <c r="B1" s="99" t="s">
        <v>1</v>
      </c>
      <c r="D1" s="109" t="s">
        <v>2</v>
      </c>
      <c r="E1" s="110" t="s">
        <v>592</v>
      </c>
      <c r="F1" s="111" t="s">
        <v>53</v>
      </c>
      <c r="G1" s="111" t="s">
        <v>593</v>
      </c>
    </row>
    <row r="2" spans="1:7">
      <c r="B2" s="303" t="s">
        <v>338</v>
      </c>
      <c r="C2" s="112" t="s">
        <v>47</v>
      </c>
      <c r="D2" s="113">
        <v>11.143419107966</v>
      </c>
      <c r="E2" s="99">
        <v>-0.93579000000000001</v>
      </c>
      <c r="F2" s="99">
        <v>-2.7764199999999999</v>
      </c>
      <c r="G2" s="99">
        <v>-7.0620599999999998</v>
      </c>
    </row>
    <row r="3" spans="1:7">
      <c r="B3" s="263"/>
      <c r="C3" s="112" t="s">
        <v>43</v>
      </c>
      <c r="D3" s="113">
        <v>11.188109790132099</v>
      </c>
      <c r="E3" s="99">
        <v>-0.62710999999999995</v>
      </c>
      <c r="F3" s="99">
        <v>-2.9799600000000002</v>
      </c>
      <c r="G3" s="99">
        <v>-6.9066900000000002</v>
      </c>
    </row>
    <row r="4" spans="1:7">
      <c r="B4" s="263"/>
      <c r="C4" s="112" t="s">
        <v>46</v>
      </c>
      <c r="D4" s="113">
        <v>11.3091033624308</v>
      </c>
      <c r="E4" s="99">
        <v>-0.97436999999999996</v>
      </c>
      <c r="F4" s="99">
        <v>-3.1126999999999998</v>
      </c>
      <c r="G4" s="99">
        <v>-7.2951100000000002</v>
      </c>
    </row>
    <row r="5" spans="1:7">
      <c r="B5" s="263"/>
      <c r="C5" s="112" t="s">
        <v>45</v>
      </c>
      <c r="D5" s="113">
        <v>12.4092708574968</v>
      </c>
      <c r="E5" s="99">
        <v>1.58511</v>
      </c>
      <c r="F5" s="99">
        <v>-1.72332</v>
      </c>
      <c r="G5" s="99">
        <v>-6.0027400000000002</v>
      </c>
    </row>
    <row r="6" spans="1:7">
      <c r="B6" s="263"/>
      <c r="C6" s="112" t="s">
        <v>14</v>
      </c>
      <c r="D6" s="113">
        <v>13.28814139506</v>
      </c>
      <c r="E6" s="99">
        <v>2.3954</v>
      </c>
      <c r="F6" s="99">
        <v>-1.0684499999999999</v>
      </c>
      <c r="G6" s="99">
        <v>-5.3742099999999997</v>
      </c>
    </row>
    <row r="7" spans="1:7">
      <c r="B7" s="263"/>
      <c r="C7" s="112" t="s">
        <v>44</v>
      </c>
      <c r="D7" s="113">
        <v>12.543752231359299</v>
      </c>
      <c r="E7" s="99">
        <v>0.26035000000000003</v>
      </c>
      <c r="F7" s="99">
        <v>-1.9445600000000001</v>
      </c>
      <c r="G7" s="99">
        <v>-6.1581099999999998</v>
      </c>
    </row>
    <row r="8" spans="1:7">
      <c r="B8" s="263"/>
      <c r="C8" s="112" t="s">
        <v>25</v>
      </c>
      <c r="D8" s="113">
        <v>12.8867100163475</v>
      </c>
      <c r="E8" s="99">
        <v>1.6494200000000001</v>
      </c>
      <c r="F8" s="99">
        <v>-1.5728800000000001</v>
      </c>
      <c r="G8" s="99">
        <v>-5.8120599999999998</v>
      </c>
    </row>
    <row r="9" spans="1:7">
      <c r="B9" s="263"/>
      <c r="C9" s="112" t="s">
        <v>48</v>
      </c>
      <c r="D9" s="113">
        <v>12.162619724630099</v>
      </c>
      <c r="E9" s="99">
        <v>1.07064</v>
      </c>
      <c r="F9" s="99">
        <v>-1.7144699999999999</v>
      </c>
      <c r="G9" s="99">
        <v>-5.9603700000000002</v>
      </c>
    </row>
    <row r="10" spans="1:7" ht="16">
      <c r="A10" s="100" t="s">
        <v>594</v>
      </c>
      <c r="D10" s="111" t="s">
        <v>2</v>
      </c>
      <c r="E10" s="110" t="s">
        <v>592</v>
      </c>
      <c r="F10" s="111" t="s">
        <v>53</v>
      </c>
      <c r="G10" s="114"/>
    </row>
    <row r="11" spans="1:7">
      <c r="B11" s="263" t="s">
        <v>91</v>
      </c>
      <c r="C11" s="115" t="s">
        <v>438</v>
      </c>
      <c r="D11" s="116">
        <v>9.9480108927730093</v>
      </c>
      <c r="E11" s="99">
        <v>-5.0764699999999996</v>
      </c>
      <c r="F11" s="99">
        <v>-4.5599999999999996</v>
      </c>
      <c r="G11" s="112"/>
    </row>
    <row r="12" spans="1:7">
      <c r="B12" s="263"/>
      <c r="C12" s="115" t="s">
        <v>440</v>
      </c>
      <c r="D12" s="116">
        <v>12.427657509594599</v>
      </c>
      <c r="E12" s="99">
        <v>-1.4529399999999999</v>
      </c>
      <c r="F12" s="99">
        <v>-2.3199999999999998</v>
      </c>
    </row>
    <row r="13" spans="1:7">
      <c r="B13" s="263"/>
      <c r="C13" s="115" t="s">
        <v>444</v>
      </c>
      <c r="D13" s="116">
        <v>12.681253277572701</v>
      </c>
      <c r="E13" s="99">
        <v>-1.1235299999999999</v>
      </c>
      <c r="F13" s="99">
        <v>-2</v>
      </c>
    </row>
    <row r="14" spans="1:7">
      <c r="B14" s="263"/>
      <c r="C14" s="115" t="s">
        <v>447</v>
      </c>
      <c r="D14" s="116">
        <v>13.221533620733799</v>
      </c>
      <c r="E14" s="99">
        <v>-0.55881999999999998</v>
      </c>
      <c r="F14" s="99">
        <v>-1.96</v>
      </c>
    </row>
    <row r="15" spans="1:7">
      <c r="B15" s="263"/>
      <c r="C15" s="115" t="s">
        <v>451</v>
      </c>
      <c r="D15" s="116">
        <v>13.747056775852601</v>
      </c>
      <c r="E15" s="99">
        <v>-1.76500000000002E-2</v>
      </c>
      <c r="F15" s="99">
        <v>-1.8</v>
      </c>
    </row>
  </sheetData>
  <mergeCells count="2">
    <mergeCell ref="B2:B9"/>
    <mergeCell ref="B11:B15"/>
  </mergeCells>
  <phoneticPr fontId="82" type="noConversion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4"/>
  <sheetViews>
    <sheetView workbookViewId="0"/>
  </sheetViews>
  <sheetFormatPr baseColWidth="10" defaultColWidth="9" defaultRowHeight="15"/>
  <cols>
    <col min="1" max="1" width="20.33203125" style="106" customWidth="1"/>
    <col min="2" max="2" width="10.6640625" style="24" customWidth="1"/>
    <col min="3" max="3" width="11.33203125" style="99" customWidth="1"/>
    <col min="4" max="4" width="12.6640625" style="99"/>
    <col min="5" max="6" width="11.5" style="99"/>
    <col min="7" max="7" width="9.33203125" style="99"/>
    <col min="8" max="9" width="9" style="106"/>
    <col min="10" max="10" width="12.6640625" style="106"/>
    <col min="11" max="17" width="9" style="106"/>
    <col min="18" max="18" width="12.6640625" style="106"/>
    <col min="19" max="20" width="11.5" style="106"/>
    <col min="21" max="21" width="9.33203125" style="106"/>
    <col min="22" max="16384" width="9" style="106"/>
  </cols>
  <sheetData>
    <row r="1" spans="1:8" ht="16">
      <c r="A1" s="100" t="s">
        <v>595</v>
      </c>
      <c r="B1" s="24" t="s">
        <v>1</v>
      </c>
      <c r="D1" s="101" t="s">
        <v>2</v>
      </c>
      <c r="E1" s="101" t="s">
        <v>52</v>
      </c>
      <c r="F1" s="101" t="s">
        <v>53</v>
      </c>
      <c r="G1" s="101"/>
    </row>
    <row r="2" spans="1:8">
      <c r="B2" s="264" t="s">
        <v>81</v>
      </c>
      <c r="C2" s="107" t="s">
        <v>82</v>
      </c>
      <c r="D2" s="105">
        <v>16.183710000000001</v>
      </c>
      <c r="E2" s="105">
        <v>3.13</v>
      </c>
      <c r="F2" s="105">
        <v>-2.15</v>
      </c>
    </row>
    <row r="3" spans="1:8">
      <c r="B3" s="264"/>
      <c r="C3" s="107" t="s">
        <v>83</v>
      </c>
      <c r="D3" s="105">
        <v>13.61158</v>
      </c>
      <c r="E3" s="105">
        <v>-0.38</v>
      </c>
      <c r="F3" s="105">
        <v>-3.97</v>
      </c>
    </row>
    <row r="4" spans="1:8">
      <c r="B4" s="264"/>
      <c r="C4" s="107" t="s">
        <v>84</v>
      </c>
      <c r="D4" s="105">
        <v>12.255549999999999</v>
      </c>
      <c r="E4" s="105">
        <v>-2.91</v>
      </c>
      <c r="F4" s="105">
        <v>-4.88</v>
      </c>
    </row>
    <row r="5" spans="1:8">
      <c r="B5" s="264"/>
      <c r="C5" s="107" t="s">
        <v>85</v>
      </c>
      <c r="D5" s="105">
        <v>16.702069999999999</v>
      </c>
      <c r="E5" s="105">
        <v>3.54</v>
      </c>
      <c r="F5" s="105">
        <v>-1.68</v>
      </c>
    </row>
    <row r="6" spans="1:8">
      <c r="B6" s="264"/>
      <c r="C6" s="107" t="s">
        <v>86</v>
      </c>
      <c r="D6" s="105">
        <v>13.954969999999999</v>
      </c>
      <c r="E6" s="105">
        <v>1.0900000000000001</v>
      </c>
      <c r="F6" s="105">
        <v>-3.23</v>
      </c>
    </row>
    <row r="7" spans="1:8">
      <c r="B7" s="264"/>
      <c r="C7" s="107" t="s">
        <v>87</v>
      </c>
      <c r="D7" s="105">
        <v>13.473380000000001</v>
      </c>
      <c r="E7" s="105">
        <v>0.93</v>
      </c>
      <c r="F7" s="105">
        <v>-3.09</v>
      </c>
    </row>
    <row r="8" spans="1:8">
      <c r="B8" s="264"/>
      <c r="C8" s="107" t="s">
        <v>88</v>
      </c>
      <c r="D8" s="105">
        <v>13.087529999999999</v>
      </c>
      <c r="E8" s="105">
        <v>-0.36</v>
      </c>
      <c r="F8" s="105">
        <v>-3.56</v>
      </c>
    </row>
    <row r="9" spans="1:8">
      <c r="B9" s="264"/>
      <c r="C9" s="107" t="s">
        <v>89</v>
      </c>
      <c r="D9" s="105">
        <v>16.300599999999999</v>
      </c>
      <c r="E9" s="105">
        <v>3.05</v>
      </c>
      <c r="F9" s="105">
        <v>-2.23</v>
      </c>
    </row>
    <row r="10" spans="1:8">
      <c r="B10" s="264"/>
      <c r="C10" s="107" t="s">
        <v>90</v>
      </c>
      <c r="D10" s="105">
        <v>11.654680000000001</v>
      </c>
      <c r="E10" s="105">
        <v>-3.11</v>
      </c>
      <c r="F10" s="105">
        <v>-5.22</v>
      </c>
    </row>
    <row r="11" spans="1:8" ht="16">
      <c r="A11" s="103" t="s">
        <v>596</v>
      </c>
      <c r="D11" s="101" t="s">
        <v>2</v>
      </c>
      <c r="E11" s="101" t="s">
        <v>52</v>
      </c>
      <c r="F11" s="101" t="s">
        <v>53</v>
      </c>
      <c r="G11" s="101" t="s">
        <v>54</v>
      </c>
      <c r="H11" s="105"/>
    </row>
    <row r="12" spans="1:8">
      <c r="B12" s="264" t="s">
        <v>91</v>
      </c>
      <c r="C12" s="105" t="s">
        <v>92</v>
      </c>
      <c r="D12" s="105">
        <v>12.068339999999999</v>
      </c>
      <c r="E12" s="105">
        <v>-1.88462</v>
      </c>
      <c r="F12" s="105">
        <v>-2.8869199999999999</v>
      </c>
      <c r="G12" s="105">
        <v>-3.1838500000000001</v>
      </c>
    </row>
    <row r="13" spans="1:8">
      <c r="B13" s="264"/>
      <c r="C13" s="105" t="s">
        <v>93</v>
      </c>
      <c r="D13" s="105">
        <v>12.89517</v>
      </c>
      <c r="E13" s="105">
        <v>-0.80769000000000002</v>
      </c>
      <c r="F13" s="105">
        <v>-1.81</v>
      </c>
      <c r="G13" s="105">
        <v>-2.4530799999999999</v>
      </c>
    </row>
    <row r="14" spans="1:8">
      <c r="B14" s="264"/>
      <c r="C14" s="105" t="s">
        <v>94</v>
      </c>
      <c r="D14" s="105">
        <v>13.6675</v>
      </c>
      <c r="E14" s="105">
        <v>0.73077000000000003</v>
      </c>
      <c r="F14" s="105">
        <v>-1.15615</v>
      </c>
      <c r="G14" s="105">
        <v>-1.6838500000000001</v>
      </c>
    </row>
    <row r="15" spans="1:8">
      <c r="B15" s="264"/>
      <c r="C15" s="105" t="s">
        <v>95</v>
      </c>
      <c r="D15" s="105">
        <v>14.52976</v>
      </c>
      <c r="E15" s="105">
        <v>1.34615</v>
      </c>
      <c r="F15" s="105">
        <v>-1.04077</v>
      </c>
      <c r="G15" s="105">
        <v>-1.56846</v>
      </c>
    </row>
    <row r="16" spans="1:8">
      <c r="B16" s="264"/>
      <c r="C16" s="105" t="s">
        <v>96</v>
      </c>
      <c r="D16" s="105">
        <v>14.834960000000001</v>
      </c>
      <c r="E16" s="105">
        <v>2.80769</v>
      </c>
      <c r="F16" s="105">
        <v>-0.38691999999999999</v>
      </c>
      <c r="G16" s="105">
        <v>-0.87614999999999998</v>
      </c>
    </row>
    <row r="17" spans="2:7">
      <c r="B17" s="264"/>
      <c r="C17" s="105" t="s">
        <v>97</v>
      </c>
      <c r="D17" s="105">
        <v>15.369680000000001</v>
      </c>
      <c r="E17" s="105">
        <v>2.61538</v>
      </c>
      <c r="F17" s="105">
        <v>-0.15615000000000001</v>
      </c>
      <c r="G17" s="105">
        <v>-0.91461999999999999</v>
      </c>
    </row>
    <row r="18" spans="2:7">
      <c r="B18" s="264"/>
      <c r="C18" s="105" t="s">
        <v>98</v>
      </c>
      <c r="D18" s="105">
        <v>15.883100000000001</v>
      </c>
      <c r="E18" s="105">
        <v>3.0769199999999999</v>
      </c>
      <c r="F18" s="105">
        <v>-0.15615000000000001</v>
      </c>
      <c r="G18" s="105">
        <v>-0.76076999999999995</v>
      </c>
    </row>
    <row r="19" spans="2:7">
      <c r="B19" s="264"/>
      <c r="C19" s="105" t="s">
        <v>99</v>
      </c>
      <c r="D19" s="105">
        <v>16.408110000000001</v>
      </c>
      <c r="E19" s="105">
        <v>4.9230799999999997</v>
      </c>
      <c r="F19" s="105">
        <v>0.69</v>
      </c>
      <c r="G19" s="105">
        <v>-0.03</v>
      </c>
    </row>
    <row r="20" spans="2:7">
      <c r="B20" s="264"/>
      <c r="C20" s="105" t="s">
        <v>100</v>
      </c>
      <c r="D20" s="105">
        <v>11.89114</v>
      </c>
      <c r="E20" s="105">
        <v>-1.61538</v>
      </c>
      <c r="F20" s="105">
        <v>-2.7330800000000002</v>
      </c>
      <c r="G20" s="105">
        <v>-2.9146200000000002</v>
      </c>
    </row>
    <row r="21" spans="2:7">
      <c r="B21" s="264"/>
      <c r="C21" s="105" t="s">
        <v>101</v>
      </c>
      <c r="D21" s="105">
        <v>12.705830000000001</v>
      </c>
      <c r="E21" s="105">
        <v>-0.57691999999999999</v>
      </c>
      <c r="F21" s="105">
        <v>-1.8869199999999999</v>
      </c>
      <c r="G21" s="105">
        <v>-2.37615</v>
      </c>
    </row>
    <row r="22" spans="2:7">
      <c r="B22" s="264"/>
      <c r="C22" s="105" t="s">
        <v>102</v>
      </c>
      <c r="D22" s="105">
        <v>13.46683</v>
      </c>
      <c r="E22" s="105">
        <v>0.53846000000000005</v>
      </c>
      <c r="F22" s="105">
        <v>-1.2715399999999999</v>
      </c>
      <c r="G22" s="105">
        <v>-1.7607699999999999</v>
      </c>
    </row>
    <row r="23" spans="2:7">
      <c r="B23" s="264"/>
      <c r="C23" s="105" t="s">
        <v>103</v>
      </c>
      <c r="D23" s="105">
        <v>14.31643</v>
      </c>
      <c r="E23" s="105">
        <v>1.7307699999999999</v>
      </c>
      <c r="F23" s="105">
        <v>-0.84845999999999999</v>
      </c>
      <c r="G23" s="105">
        <v>-1.4530799999999999</v>
      </c>
    </row>
    <row r="24" spans="2:7">
      <c r="B24" s="264"/>
      <c r="C24" s="105" t="s">
        <v>104</v>
      </c>
      <c r="D24" s="105">
        <v>14.617150000000001</v>
      </c>
      <c r="E24" s="105">
        <v>2.5</v>
      </c>
      <c r="F24" s="105">
        <v>-0.42538999999999999</v>
      </c>
      <c r="G24" s="105">
        <v>-1.1453800000000001</v>
      </c>
    </row>
    <row r="25" spans="2:7">
      <c r="B25" s="264"/>
      <c r="C25" s="105" t="s">
        <v>105</v>
      </c>
      <c r="D25" s="105">
        <v>15.649889999999999</v>
      </c>
      <c r="E25" s="105">
        <v>3.3461500000000002</v>
      </c>
      <c r="F25" s="105">
        <v>-4.0770000000000001E-2</v>
      </c>
      <c r="G25" s="105">
        <v>-0.79923</v>
      </c>
    </row>
    <row r="26" spans="2:7">
      <c r="B26" s="264"/>
      <c r="C26" s="105" t="s">
        <v>106</v>
      </c>
      <c r="D26" s="105">
        <v>16.167190000000002</v>
      </c>
      <c r="E26" s="105">
        <v>5.0384599999999997</v>
      </c>
      <c r="F26" s="105">
        <v>0.84384999999999999</v>
      </c>
      <c r="G26" s="105">
        <v>-0.14538000000000001</v>
      </c>
    </row>
    <row r="27" spans="2:7">
      <c r="B27" s="264"/>
      <c r="C27" s="105" t="s">
        <v>107</v>
      </c>
      <c r="D27" s="105">
        <v>13.16808</v>
      </c>
      <c r="E27" s="105">
        <v>-3.8460000000000001E-2</v>
      </c>
      <c r="F27" s="105">
        <v>-1.50231</v>
      </c>
      <c r="G27" s="105">
        <v>-2.06846</v>
      </c>
    </row>
    <row r="28" spans="2:7">
      <c r="B28" s="264"/>
      <c r="C28" s="105" t="s">
        <v>108</v>
      </c>
      <c r="D28" s="105">
        <v>13.956770000000001</v>
      </c>
      <c r="E28" s="105">
        <v>0.88461999999999996</v>
      </c>
      <c r="F28" s="105">
        <v>-0.92539000000000005</v>
      </c>
      <c r="G28" s="105">
        <v>-1.4530799999999999</v>
      </c>
    </row>
    <row r="29" spans="2:7">
      <c r="B29" s="264"/>
      <c r="C29" s="105" t="s">
        <v>109</v>
      </c>
      <c r="D29" s="105">
        <v>14.83728</v>
      </c>
      <c r="E29" s="105">
        <v>2.2692299999999999</v>
      </c>
      <c r="F29" s="105">
        <v>-0.42538999999999999</v>
      </c>
      <c r="G29" s="105">
        <v>-0.99153999999999998</v>
      </c>
    </row>
    <row r="30" spans="2:7">
      <c r="B30" s="264"/>
      <c r="C30" s="105" t="s">
        <v>110</v>
      </c>
      <c r="D30" s="105">
        <v>15.14893</v>
      </c>
      <c r="E30" s="105">
        <v>3</v>
      </c>
      <c r="F30" s="105">
        <v>-7.9229999999999995E-2</v>
      </c>
      <c r="G30" s="105">
        <v>-0.76076999999999995</v>
      </c>
    </row>
    <row r="31" spans="2:7">
      <c r="B31" s="264"/>
      <c r="C31" s="105" t="s">
        <v>111</v>
      </c>
      <c r="D31" s="105">
        <v>15.69497</v>
      </c>
      <c r="E31" s="105">
        <v>3</v>
      </c>
      <c r="F31" s="105">
        <v>-0.11769</v>
      </c>
      <c r="G31" s="105">
        <v>-0.99153999999999998</v>
      </c>
    </row>
    <row r="32" spans="2:7">
      <c r="B32" s="264"/>
      <c r="C32" s="105" t="s">
        <v>112</v>
      </c>
      <c r="D32" s="105">
        <v>16.219249999999999</v>
      </c>
      <c r="E32" s="105">
        <v>3.80769</v>
      </c>
      <c r="F32" s="105">
        <v>0.53615000000000002</v>
      </c>
      <c r="G32" s="105">
        <v>-0.49153999999999998</v>
      </c>
    </row>
    <row r="33" spans="1:8">
      <c r="B33" s="264"/>
      <c r="C33" s="105" t="s">
        <v>113</v>
      </c>
      <c r="D33" s="105">
        <v>16.755369999999999</v>
      </c>
      <c r="E33" s="105">
        <v>4.80769</v>
      </c>
      <c r="F33" s="105">
        <v>0.61307999999999996</v>
      </c>
      <c r="G33" s="105">
        <v>-0.18385000000000001</v>
      </c>
    </row>
    <row r="34" spans="1:8">
      <c r="B34" s="264"/>
      <c r="C34" s="105" t="s">
        <v>114</v>
      </c>
      <c r="D34" s="105">
        <v>14.728949999999999</v>
      </c>
      <c r="E34" s="105">
        <v>2.7307700000000001</v>
      </c>
      <c r="F34" s="105">
        <v>-0.50231000000000003</v>
      </c>
      <c r="G34" s="105">
        <v>-0.99153999999999998</v>
      </c>
    </row>
    <row r="35" spans="1:8">
      <c r="B35" s="264"/>
      <c r="C35" s="105" t="s">
        <v>115</v>
      </c>
      <c r="D35" s="105">
        <v>15.03833</v>
      </c>
      <c r="E35" s="105">
        <v>3</v>
      </c>
      <c r="F35" s="105">
        <v>3.6150000000000002E-2</v>
      </c>
      <c r="G35" s="105">
        <v>-0.56845999999999997</v>
      </c>
    </row>
    <row r="36" spans="1:8">
      <c r="B36" s="264"/>
      <c r="C36" s="105" t="s">
        <v>116</v>
      </c>
      <c r="D36" s="105">
        <v>16.633040000000001</v>
      </c>
      <c r="E36" s="105">
        <v>4.80769</v>
      </c>
      <c r="F36" s="105">
        <v>0.69</v>
      </c>
      <c r="G36" s="105">
        <v>-0.22231000000000001</v>
      </c>
    </row>
    <row r="37" spans="1:8">
      <c r="B37" s="264"/>
      <c r="C37" s="105" t="s">
        <v>117</v>
      </c>
      <c r="D37" s="105">
        <v>16.371120000000001</v>
      </c>
      <c r="E37" s="105">
        <v>3.7307700000000001</v>
      </c>
      <c r="F37" s="105">
        <v>0.15154000000000001</v>
      </c>
      <c r="G37" s="105">
        <v>-0.60692000000000002</v>
      </c>
    </row>
    <row r="38" spans="1:8" ht="16">
      <c r="A38" s="100" t="s">
        <v>597</v>
      </c>
      <c r="D38" s="101" t="s">
        <v>2</v>
      </c>
      <c r="E38" s="101" t="s">
        <v>52</v>
      </c>
      <c r="F38" s="101" t="s">
        <v>53</v>
      </c>
      <c r="G38" s="101"/>
      <c r="H38" s="108"/>
    </row>
    <row r="39" spans="1:8">
      <c r="B39" s="264" t="s">
        <v>81</v>
      </c>
      <c r="C39" s="107" t="s">
        <v>82</v>
      </c>
      <c r="D39" s="99">
        <v>15.1808719660355</v>
      </c>
      <c r="E39" s="99">
        <v>3.13</v>
      </c>
      <c r="F39" s="99">
        <v>-2.15</v>
      </c>
      <c r="H39" s="108"/>
    </row>
    <row r="40" spans="1:8">
      <c r="B40" s="264"/>
      <c r="C40" s="107" t="s">
        <v>83</v>
      </c>
      <c r="D40" s="99">
        <v>12.9061617832742</v>
      </c>
      <c r="E40" s="99">
        <v>-0.38</v>
      </c>
      <c r="F40" s="99">
        <v>-3.97</v>
      </c>
      <c r="H40" s="108"/>
    </row>
    <row r="41" spans="1:8">
      <c r="B41" s="264"/>
      <c r="C41" s="107" t="s">
        <v>84</v>
      </c>
      <c r="D41" s="99">
        <v>11.188109790132099</v>
      </c>
      <c r="E41" s="99">
        <v>-2.91</v>
      </c>
      <c r="F41" s="99">
        <v>-4.88</v>
      </c>
      <c r="H41" s="108"/>
    </row>
    <row r="42" spans="1:8">
      <c r="B42" s="264"/>
      <c r="C42" s="107" t="s">
        <v>85</v>
      </c>
      <c r="D42" s="99">
        <v>15.4626517996402</v>
      </c>
      <c r="E42" s="99">
        <v>3.54</v>
      </c>
      <c r="F42" s="99">
        <v>-1.68</v>
      </c>
      <c r="H42" s="108"/>
    </row>
    <row r="43" spans="1:8">
      <c r="B43" s="264"/>
      <c r="C43" s="107" t="s">
        <v>86</v>
      </c>
      <c r="D43" s="99">
        <v>13.28814139506</v>
      </c>
      <c r="E43" s="99">
        <v>1.0900000000000001</v>
      </c>
      <c r="F43" s="99">
        <v>-3.23</v>
      </c>
      <c r="H43" s="108"/>
    </row>
    <row r="44" spans="1:8">
      <c r="B44" s="264"/>
      <c r="C44" s="107" t="s">
        <v>87</v>
      </c>
      <c r="D44" s="99">
        <v>12.829559458068999</v>
      </c>
      <c r="E44" s="99">
        <v>0.93</v>
      </c>
      <c r="F44" s="99">
        <v>-3.09</v>
      </c>
      <c r="H44" s="108"/>
    </row>
    <row r="45" spans="1:8">
      <c r="B45" s="264"/>
      <c r="C45" s="107" t="s">
        <v>88</v>
      </c>
      <c r="D45" s="99">
        <v>12.4092708574968</v>
      </c>
      <c r="E45" s="99">
        <v>-0.36</v>
      </c>
      <c r="F45" s="99">
        <v>-3.56</v>
      </c>
      <c r="H45" s="108"/>
    </row>
    <row r="46" spans="1:8">
      <c r="B46" s="264"/>
      <c r="C46" s="107" t="s">
        <v>89</v>
      </c>
      <c r="D46" s="99">
        <v>15.2447409355335</v>
      </c>
      <c r="E46" s="99">
        <v>3.05</v>
      </c>
      <c r="F46" s="99">
        <v>-2.23</v>
      </c>
      <c r="H46" s="108"/>
    </row>
    <row r="47" spans="1:8">
      <c r="B47" s="264"/>
      <c r="C47" s="107" t="s">
        <v>90</v>
      </c>
      <c r="D47" s="99">
        <v>11.143419107966</v>
      </c>
      <c r="E47" s="99">
        <v>-3.11</v>
      </c>
      <c r="F47" s="99">
        <v>-5.22</v>
      </c>
      <c r="H47" s="108"/>
    </row>
    <row r="48" spans="1:8" ht="16">
      <c r="A48" s="100" t="s">
        <v>598</v>
      </c>
      <c r="D48" s="101" t="s">
        <v>2</v>
      </c>
      <c r="E48" s="101" t="s">
        <v>52</v>
      </c>
      <c r="F48" s="101" t="s">
        <v>53</v>
      </c>
      <c r="G48" s="101" t="s">
        <v>54</v>
      </c>
    </row>
    <row r="49" spans="2:7">
      <c r="B49" s="264" t="s">
        <v>91</v>
      </c>
      <c r="C49" s="105" t="s">
        <v>92</v>
      </c>
      <c r="D49" s="99">
        <v>10.452493964862001</v>
      </c>
      <c r="E49" s="99">
        <v>-1.88462</v>
      </c>
      <c r="F49" s="99">
        <v>-2.8869199999999999</v>
      </c>
      <c r="G49" s="99">
        <v>-3.1838500000000001</v>
      </c>
    </row>
    <row r="50" spans="2:7">
      <c r="B50" s="264"/>
      <c r="C50" s="105" t="s">
        <v>93</v>
      </c>
      <c r="D50" s="99">
        <v>11.153524250403599</v>
      </c>
      <c r="E50" s="99">
        <v>-0.80769199999999997</v>
      </c>
      <c r="F50" s="99">
        <v>-1.81</v>
      </c>
      <c r="G50" s="99">
        <v>-2.4530799999999999</v>
      </c>
    </row>
    <row r="51" spans="2:7">
      <c r="B51" s="264"/>
      <c r="C51" s="105" t="s">
        <v>94</v>
      </c>
      <c r="D51" s="99">
        <v>11.816416324533201</v>
      </c>
      <c r="E51" s="99">
        <v>0.730769</v>
      </c>
      <c r="F51" s="99">
        <v>-1.1561539999999999</v>
      </c>
      <c r="G51" s="99">
        <v>-1.6838500000000001</v>
      </c>
    </row>
    <row r="52" spans="2:7">
      <c r="B52" s="264"/>
      <c r="C52" s="105" t="s">
        <v>95</v>
      </c>
      <c r="D52" s="99">
        <v>12.582418097677101</v>
      </c>
      <c r="E52" s="99">
        <v>1.34615</v>
      </c>
      <c r="F52" s="99">
        <v>-1.0407690000000001</v>
      </c>
      <c r="G52" s="99">
        <v>-1.56846</v>
      </c>
    </row>
    <row r="53" spans="2:7">
      <c r="B53" s="264"/>
      <c r="C53" s="105" t="s">
        <v>96</v>
      </c>
      <c r="D53" s="99">
        <v>12.796018595452299</v>
      </c>
      <c r="E53" s="99">
        <v>2.80769</v>
      </c>
      <c r="F53" s="99">
        <v>-0.38692300000000002</v>
      </c>
      <c r="G53" s="99">
        <v>-0.87614999999999998</v>
      </c>
    </row>
    <row r="54" spans="2:7">
      <c r="B54" s="264"/>
      <c r="C54" s="105" t="s">
        <v>97</v>
      </c>
      <c r="D54" s="99">
        <v>13.248739981803899</v>
      </c>
      <c r="E54" s="99">
        <v>2.61538</v>
      </c>
      <c r="F54" s="99">
        <v>-0.15615000000000001</v>
      </c>
      <c r="G54" s="99">
        <v>-0.91461999999999999</v>
      </c>
    </row>
    <row r="55" spans="2:7">
      <c r="B55" s="264"/>
      <c r="C55" s="105" t="s">
        <v>98</v>
      </c>
      <c r="D55" s="99">
        <v>13.6861455379299</v>
      </c>
      <c r="E55" s="99">
        <v>3.0769199999999999</v>
      </c>
      <c r="F55" s="99">
        <v>-0.15615000000000001</v>
      </c>
      <c r="G55" s="99">
        <v>-0.76076999999999995</v>
      </c>
    </row>
    <row r="56" spans="2:7">
      <c r="B56" s="264"/>
      <c r="C56" s="105" t="s">
        <v>99</v>
      </c>
      <c r="D56" s="99">
        <v>14.14030173189</v>
      </c>
      <c r="E56" s="99">
        <v>4.9230799999999997</v>
      </c>
      <c r="F56" s="99">
        <v>0.69</v>
      </c>
      <c r="G56" s="99">
        <v>-3.00000000000002E-2</v>
      </c>
    </row>
    <row r="57" spans="2:7">
      <c r="B57" s="264"/>
      <c r="C57" s="105" t="s">
        <v>100</v>
      </c>
      <c r="D57" s="99">
        <v>10.452493964862001</v>
      </c>
      <c r="E57" s="99">
        <v>-1.61538</v>
      </c>
      <c r="F57" s="99">
        <v>-2.7330800000000002</v>
      </c>
      <c r="G57" s="99">
        <v>-2.9146200000000002</v>
      </c>
    </row>
    <row r="58" spans="2:7">
      <c r="B58" s="264"/>
      <c r="C58" s="105" t="s">
        <v>101</v>
      </c>
      <c r="D58" s="99">
        <v>11.153524250403599</v>
      </c>
      <c r="E58" s="99">
        <v>-0.57692299999999996</v>
      </c>
      <c r="F58" s="99">
        <v>-1.8869229999999999</v>
      </c>
      <c r="G58" s="99">
        <v>-2.37615</v>
      </c>
    </row>
    <row r="59" spans="2:7">
      <c r="B59" s="264"/>
      <c r="C59" s="105" t="s">
        <v>102</v>
      </c>
      <c r="D59" s="99">
        <v>11.816416324533201</v>
      </c>
      <c r="E59" s="99">
        <v>0.538462</v>
      </c>
      <c r="F59" s="99">
        <v>-1.2715384999999999</v>
      </c>
      <c r="G59" s="99">
        <v>-1.7607699999999999</v>
      </c>
    </row>
    <row r="60" spans="2:7">
      <c r="B60" s="264"/>
      <c r="C60" s="105" t="s">
        <v>103</v>
      </c>
      <c r="D60" s="99">
        <v>12.582418097677101</v>
      </c>
      <c r="E60" s="99">
        <v>1.7307699999999999</v>
      </c>
      <c r="F60" s="99">
        <v>-0.84846200000000005</v>
      </c>
      <c r="G60" s="99">
        <v>-1.4530799999999999</v>
      </c>
    </row>
    <row r="61" spans="2:7">
      <c r="B61" s="264"/>
      <c r="C61" s="105" t="s">
        <v>104</v>
      </c>
      <c r="D61" s="99">
        <v>12.796018595452299</v>
      </c>
      <c r="E61" s="99">
        <v>2.5</v>
      </c>
      <c r="F61" s="99">
        <v>-0.42538500000000001</v>
      </c>
      <c r="G61" s="99">
        <v>-1.1453800000000001</v>
      </c>
    </row>
    <row r="62" spans="2:7">
      <c r="B62" s="264"/>
      <c r="C62" s="105" t="s">
        <v>105</v>
      </c>
      <c r="D62" s="99">
        <v>13.6861455379299</v>
      </c>
      <c r="E62" s="99">
        <v>3.3461500000000002</v>
      </c>
      <c r="F62" s="99">
        <v>-4.0770000000000001E-2</v>
      </c>
      <c r="G62" s="99">
        <v>-0.799230000000001</v>
      </c>
    </row>
    <row r="63" spans="2:7">
      <c r="B63" s="264"/>
      <c r="C63" s="105" t="s">
        <v>106</v>
      </c>
      <c r="D63" s="99">
        <v>14.14030173189</v>
      </c>
      <c r="E63" s="99">
        <v>5.0384599999999997</v>
      </c>
      <c r="F63" s="99">
        <v>0.84384999999999999</v>
      </c>
      <c r="G63" s="99">
        <v>-0.14538000000000001</v>
      </c>
    </row>
    <row r="64" spans="2:7">
      <c r="B64" s="264"/>
      <c r="C64" s="105" t="s">
        <v>107</v>
      </c>
      <c r="D64" s="99">
        <v>11.153524250403599</v>
      </c>
      <c r="E64" s="99">
        <v>-3.8461500000000003E-2</v>
      </c>
      <c r="F64" s="99">
        <v>-1.502308</v>
      </c>
      <c r="G64" s="99">
        <v>-2.06846</v>
      </c>
    </row>
    <row r="65" spans="2:7">
      <c r="B65" s="264"/>
      <c r="C65" s="105" t="s">
        <v>108</v>
      </c>
      <c r="D65" s="99">
        <v>11.816416324533201</v>
      </c>
      <c r="E65" s="99">
        <v>0.88461500000000004</v>
      </c>
      <c r="F65" s="99">
        <v>-0.92538500000000001</v>
      </c>
      <c r="G65" s="99">
        <v>-1.4530799999999999</v>
      </c>
    </row>
    <row r="66" spans="2:7">
      <c r="B66" s="264"/>
      <c r="C66" s="105" t="s">
        <v>109</v>
      </c>
      <c r="D66" s="99">
        <v>12.582418097677101</v>
      </c>
      <c r="E66" s="99">
        <v>2.2692299999999999</v>
      </c>
      <c r="F66" s="99">
        <v>-0.42538500000000001</v>
      </c>
      <c r="G66" s="99">
        <v>-0.99154000000000098</v>
      </c>
    </row>
    <row r="67" spans="2:7">
      <c r="B67" s="264"/>
      <c r="C67" s="105" t="s">
        <v>110</v>
      </c>
      <c r="D67" s="99">
        <v>12.796018595452299</v>
      </c>
      <c r="E67" s="99">
        <v>3</v>
      </c>
      <c r="F67" s="99">
        <v>-7.9230000000000106E-2</v>
      </c>
      <c r="G67" s="99">
        <v>-0.76076999999999995</v>
      </c>
    </row>
    <row r="68" spans="2:7">
      <c r="B68" s="264"/>
      <c r="C68" s="105" t="s">
        <v>111</v>
      </c>
      <c r="D68" s="99">
        <v>13.248739981803899</v>
      </c>
      <c r="E68" s="99">
        <v>3</v>
      </c>
      <c r="F68" s="99">
        <v>-0.11769</v>
      </c>
      <c r="G68" s="99">
        <v>-0.99154000000000098</v>
      </c>
    </row>
    <row r="69" spans="2:7">
      <c r="B69" s="264"/>
      <c r="C69" s="105" t="s">
        <v>112</v>
      </c>
      <c r="D69" s="99">
        <v>13.6861455379299</v>
      </c>
      <c r="E69" s="99">
        <v>3.80769</v>
      </c>
      <c r="F69" s="99">
        <v>0.53615000000000002</v>
      </c>
      <c r="G69" s="99">
        <v>-0.49154000000000098</v>
      </c>
    </row>
    <row r="70" spans="2:7">
      <c r="B70" s="264"/>
      <c r="C70" s="105" t="s">
        <v>113</v>
      </c>
      <c r="D70" s="99">
        <v>14.14030173189</v>
      </c>
      <c r="E70" s="99">
        <v>4.80769</v>
      </c>
      <c r="F70" s="99">
        <v>0.61307999999999996</v>
      </c>
      <c r="G70" s="99">
        <v>-0.18385000000000101</v>
      </c>
    </row>
    <row r="71" spans="2:7">
      <c r="B71" s="264"/>
      <c r="C71" s="105" t="s">
        <v>114</v>
      </c>
      <c r="D71" s="99">
        <v>12.582418097677101</v>
      </c>
      <c r="E71" s="99">
        <v>2.7307700000000001</v>
      </c>
      <c r="F71" s="99">
        <v>-0.50230799999999998</v>
      </c>
      <c r="G71" s="99">
        <v>-0.99154000000000098</v>
      </c>
    </row>
    <row r="72" spans="2:7">
      <c r="B72" s="264"/>
      <c r="C72" s="105" t="s">
        <v>115</v>
      </c>
      <c r="D72" s="99">
        <v>12.796018595452299</v>
      </c>
      <c r="E72" s="99">
        <v>3</v>
      </c>
      <c r="F72" s="99">
        <v>3.6149999999999897E-2</v>
      </c>
      <c r="G72" s="99">
        <v>-0.56845999999999997</v>
      </c>
    </row>
    <row r="73" spans="2:7">
      <c r="B73" s="264"/>
      <c r="C73" s="105" t="s">
        <v>116</v>
      </c>
      <c r="D73" s="99">
        <v>14.14030173189</v>
      </c>
      <c r="E73" s="99">
        <v>4.80769</v>
      </c>
      <c r="F73" s="99">
        <v>0.69</v>
      </c>
      <c r="G73" s="99">
        <v>-0.22231000000000001</v>
      </c>
    </row>
    <row r="74" spans="2:7">
      <c r="B74" s="264"/>
      <c r="C74" s="105" t="s">
        <v>117</v>
      </c>
      <c r="D74" s="99">
        <v>13.6861455379299</v>
      </c>
      <c r="E74" s="99">
        <v>3.7307700000000001</v>
      </c>
      <c r="F74" s="99">
        <v>0.15154000000000001</v>
      </c>
      <c r="G74" s="99">
        <v>-0.60692000000000101</v>
      </c>
    </row>
  </sheetData>
  <mergeCells count="4">
    <mergeCell ref="B2:B10"/>
    <mergeCell ref="B12:B37"/>
    <mergeCell ref="B39:B47"/>
    <mergeCell ref="B49:B74"/>
  </mergeCells>
  <phoneticPr fontId="8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1"/>
  <sheetViews>
    <sheetView topLeftCell="A37" workbookViewId="0">
      <selection activeCell="D62" sqref="D62"/>
    </sheetView>
  </sheetViews>
  <sheetFormatPr baseColWidth="10" defaultColWidth="9" defaultRowHeight="15"/>
  <cols>
    <col min="1" max="1" width="9" style="106"/>
    <col min="2" max="2" width="7.1640625" style="24" customWidth="1"/>
    <col min="3" max="3" width="16.5" style="199" customWidth="1"/>
    <col min="4" max="4" width="9" style="106"/>
    <col min="5" max="7" width="10.33203125" style="106"/>
    <col min="8" max="16384" width="9" style="106"/>
  </cols>
  <sheetData>
    <row r="1" spans="1:8" ht="18">
      <c r="A1" s="198" t="s">
        <v>118</v>
      </c>
      <c r="C1" s="126" t="s">
        <v>119</v>
      </c>
      <c r="D1" s="24"/>
      <c r="E1" s="125" t="s">
        <v>120</v>
      </c>
      <c r="F1" s="125" t="s">
        <v>121</v>
      </c>
      <c r="G1" s="99"/>
      <c r="H1" s="99"/>
    </row>
    <row r="2" spans="1:8" ht="16">
      <c r="B2" s="262" t="s">
        <v>122</v>
      </c>
      <c r="C2" s="146" t="s">
        <v>123</v>
      </c>
      <c r="D2" s="144">
        <v>3.67</v>
      </c>
      <c r="E2" s="127">
        <v>-3.7068860968686899</v>
      </c>
      <c r="F2" s="99">
        <v>-2.4898981153863602</v>
      </c>
      <c r="G2" s="99"/>
      <c r="H2" s="99"/>
    </row>
    <row r="3" spans="1:8" ht="16">
      <c r="B3" s="262"/>
      <c r="C3" s="146" t="s">
        <v>124</v>
      </c>
      <c r="D3" s="127">
        <v>4.33</v>
      </c>
      <c r="E3" s="127">
        <v>-3.5168860968686899</v>
      </c>
      <c r="F3" s="99">
        <v>-2.5098981153863602</v>
      </c>
      <c r="G3" s="99"/>
      <c r="H3" s="99"/>
    </row>
    <row r="4" spans="1:8" ht="16">
      <c r="B4" s="262"/>
      <c r="C4" s="146" t="s">
        <v>125</v>
      </c>
      <c r="D4" s="127">
        <v>5.17</v>
      </c>
      <c r="E4" s="127">
        <v>-3.4468860968686901</v>
      </c>
      <c r="F4" s="99">
        <v>-2.3198981153863598</v>
      </c>
      <c r="G4" s="99"/>
      <c r="H4" s="99"/>
    </row>
    <row r="5" spans="1:8" ht="16">
      <c r="B5" s="262"/>
      <c r="C5" s="146" t="s">
        <v>126</v>
      </c>
      <c r="D5" s="127">
        <v>5.33</v>
      </c>
      <c r="E5" s="127">
        <v>-3.4568860968686899</v>
      </c>
      <c r="F5" s="99">
        <v>-2.47989811538636</v>
      </c>
      <c r="G5" s="99"/>
      <c r="H5" s="99"/>
    </row>
    <row r="6" spans="1:8" ht="16">
      <c r="B6" s="262"/>
      <c r="C6" s="148" t="s">
        <v>127</v>
      </c>
      <c r="D6" s="127">
        <v>6.33</v>
      </c>
      <c r="E6" s="127">
        <v>-3.4168860968686898</v>
      </c>
      <c r="F6" s="99">
        <v>-2.2398981153863602</v>
      </c>
      <c r="G6" s="99"/>
      <c r="H6" s="99"/>
    </row>
    <row r="7" spans="1:8" ht="16">
      <c r="B7" s="262"/>
      <c r="C7" s="146" t="s">
        <v>128</v>
      </c>
      <c r="D7" s="127">
        <v>5.33</v>
      </c>
      <c r="E7" s="127">
        <v>-3.5168860968686899</v>
      </c>
      <c r="F7" s="99">
        <v>-2.2998981153863598</v>
      </c>
      <c r="G7" s="99"/>
      <c r="H7" s="99"/>
    </row>
    <row r="8" spans="1:8" ht="16">
      <c r="B8" s="262"/>
      <c r="C8" s="148" t="s">
        <v>129</v>
      </c>
      <c r="D8" s="127">
        <v>3.67</v>
      </c>
      <c r="E8" s="127">
        <v>-3.7268860968686899</v>
      </c>
      <c r="F8" s="99">
        <v>-2.51989811538636</v>
      </c>
      <c r="G8" s="99"/>
      <c r="H8" s="99"/>
    </row>
    <row r="9" spans="1:8" ht="16">
      <c r="B9" s="262" t="s">
        <v>130</v>
      </c>
      <c r="C9" s="148" t="s">
        <v>131</v>
      </c>
      <c r="D9" s="127">
        <v>4.33</v>
      </c>
      <c r="E9" s="127">
        <v>-3.55688609686869</v>
      </c>
      <c r="F9" s="99">
        <v>-2.4398981153863599</v>
      </c>
      <c r="G9" s="99"/>
      <c r="H9" s="99"/>
    </row>
    <row r="10" spans="1:8" ht="16">
      <c r="B10" s="262"/>
      <c r="C10" s="146" t="s">
        <v>132</v>
      </c>
      <c r="D10" s="127">
        <v>3.33</v>
      </c>
      <c r="E10" s="127">
        <v>-3.8168860968686902</v>
      </c>
      <c r="F10" s="99">
        <v>-2.6798981153863601</v>
      </c>
      <c r="G10" s="99"/>
      <c r="H10" s="99"/>
    </row>
    <row r="11" spans="1:8" ht="16">
      <c r="B11" s="262"/>
      <c r="C11" s="148" t="s">
        <v>133</v>
      </c>
      <c r="D11" s="127">
        <v>2</v>
      </c>
      <c r="E11" s="127">
        <v>-3.8368860968686902</v>
      </c>
      <c r="F11" s="99">
        <v>-2.6498981153863599</v>
      </c>
      <c r="G11" s="99"/>
      <c r="H11" s="99"/>
    </row>
    <row r="12" spans="1:8" ht="16">
      <c r="B12" s="262" t="s">
        <v>134</v>
      </c>
      <c r="C12" s="146" t="s">
        <v>135</v>
      </c>
      <c r="D12" s="127">
        <v>7.5</v>
      </c>
      <c r="E12" s="127">
        <v>-3.0368860968686899</v>
      </c>
      <c r="F12" s="99">
        <v>-1.9298981153863599</v>
      </c>
      <c r="G12" s="99"/>
      <c r="H12" s="99"/>
    </row>
    <row r="13" spans="1:8" ht="16">
      <c r="B13" s="262"/>
      <c r="C13" s="146" t="s">
        <v>136</v>
      </c>
      <c r="D13" s="127">
        <v>6.67</v>
      </c>
      <c r="E13" s="127">
        <v>-3.34688609686869</v>
      </c>
      <c r="F13" s="99">
        <v>-2.1698981153863599</v>
      </c>
      <c r="G13" s="99"/>
      <c r="H13" s="99"/>
    </row>
    <row r="14" spans="1:8" ht="16">
      <c r="B14" s="262"/>
      <c r="C14" s="146" t="s">
        <v>137</v>
      </c>
      <c r="D14" s="127">
        <v>5.83</v>
      </c>
      <c r="E14" s="127">
        <v>-3.4368860968686898</v>
      </c>
      <c r="F14" s="99">
        <v>-2.3198981153863598</v>
      </c>
      <c r="G14" s="99"/>
      <c r="H14" s="99"/>
    </row>
    <row r="15" spans="1:8" ht="16">
      <c r="B15" s="262"/>
      <c r="C15" s="146" t="s">
        <v>138</v>
      </c>
      <c r="D15" s="127">
        <v>5.5</v>
      </c>
      <c r="E15" s="127">
        <v>-3.4968860968686899</v>
      </c>
      <c r="F15" s="99">
        <v>-2.30989811538636</v>
      </c>
      <c r="G15" s="99"/>
      <c r="H15" s="99"/>
    </row>
    <row r="16" spans="1:8" ht="16">
      <c r="B16" s="99"/>
      <c r="C16" s="126"/>
      <c r="D16" s="24"/>
      <c r="E16" s="125" t="s">
        <v>139</v>
      </c>
      <c r="F16" s="125" t="s">
        <v>140</v>
      </c>
      <c r="G16" s="99"/>
      <c r="H16" s="99"/>
    </row>
    <row r="17" spans="1:8" ht="16">
      <c r="B17" s="261" t="s">
        <v>15</v>
      </c>
      <c r="C17" s="126" t="s">
        <v>141</v>
      </c>
      <c r="D17" s="127">
        <v>6.95</v>
      </c>
      <c r="E17" s="99">
        <v>-2.05857357265152</v>
      </c>
      <c r="F17" s="99">
        <v>-4.6758742122550503</v>
      </c>
      <c r="G17" s="99"/>
      <c r="H17" s="99"/>
    </row>
    <row r="18" spans="1:8" ht="16">
      <c r="B18" s="261"/>
      <c r="C18" s="126" t="s">
        <v>142</v>
      </c>
      <c r="D18" s="127">
        <v>6.62</v>
      </c>
      <c r="E18" s="99">
        <v>-2.1131195726515202</v>
      </c>
      <c r="F18" s="99">
        <v>-4.5576942122550497</v>
      </c>
      <c r="G18" s="99"/>
      <c r="H18" s="99"/>
    </row>
    <row r="19" spans="1:8" ht="16">
      <c r="B19" s="261"/>
      <c r="C19" s="126" t="s">
        <v>138</v>
      </c>
      <c r="D19" s="127">
        <v>5.5</v>
      </c>
      <c r="E19" s="99">
        <v>-2.2585735726515201</v>
      </c>
      <c r="F19" s="99">
        <v>-4.7486042122550502</v>
      </c>
      <c r="G19" s="111"/>
      <c r="H19" s="99"/>
    </row>
    <row r="20" spans="1:8" ht="16">
      <c r="B20" s="261"/>
      <c r="C20" s="126" t="s">
        <v>143</v>
      </c>
      <c r="D20" s="127">
        <v>4.6669999999999998</v>
      </c>
      <c r="E20" s="99">
        <v>-2.3494825726515201</v>
      </c>
      <c r="F20" s="99">
        <v>-4.7213342122550497</v>
      </c>
      <c r="G20" s="99"/>
      <c r="H20" s="99"/>
    </row>
    <row r="21" spans="1:8" ht="16">
      <c r="B21" s="261"/>
      <c r="C21" s="24" t="s">
        <v>144</v>
      </c>
      <c r="D21" s="127">
        <v>3.5</v>
      </c>
      <c r="E21" s="99">
        <v>-2.44039157265152</v>
      </c>
      <c r="F21" s="99">
        <v>-4.8940542122550497</v>
      </c>
      <c r="G21" s="99"/>
      <c r="H21" s="99"/>
    </row>
    <row r="22" spans="1:8" ht="18">
      <c r="A22" s="198" t="s">
        <v>145</v>
      </c>
      <c r="C22" s="126"/>
      <c r="D22" s="24"/>
      <c r="E22" s="125" t="s">
        <v>120</v>
      </c>
      <c r="F22" s="125" t="s">
        <v>139</v>
      </c>
      <c r="G22" s="125" t="s">
        <v>121</v>
      </c>
      <c r="H22" s="99"/>
    </row>
    <row r="23" spans="1:8" ht="16">
      <c r="B23" s="261" t="s">
        <v>10</v>
      </c>
      <c r="C23" s="169" t="s">
        <v>146</v>
      </c>
      <c r="D23" s="200">
        <v>8</v>
      </c>
      <c r="E23" s="99">
        <v>-3.03072842105263</v>
      </c>
      <c r="F23" s="99"/>
      <c r="G23" s="99"/>
      <c r="H23" s="99"/>
    </row>
    <row r="24" spans="1:8" ht="16">
      <c r="B24" s="261"/>
      <c r="C24" s="126" t="s">
        <v>135</v>
      </c>
      <c r="D24" s="200">
        <v>7.5</v>
      </c>
      <c r="E24" s="99">
        <v>-3.0994284210526302</v>
      </c>
      <c r="F24" s="99"/>
      <c r="G24" s="99"/>
      <c r="H24" s="99"/>
    </row>
    <row r="25" spans="1:8" ht="16">
      <c r="B25" s="261"/>
      <c r="C25" s="126" t="s">
        <v>147</v>
      </c>
      <c r="D25" s="200">
        <v>6.6669999999999998</v>
      </c>
      <c r="E25" s="99">
        <v>-3.3742384210526302</v>
      </c>
      <c r="F25" s="99">
        <v>-2.1122063157894702</v>
      </c>
      <c r="G25" s="99">
        <v>-2.1104436842105301</v>
      </c>
      <c r="H25" s="99"/>
    </row>
    <row r="26" spans="1:8" ht="16">
      <c r="B26" s="261"/>
      <c r="C26" s="126" t="s">
        <v>137</v>
      </c>
      <c r="D26" s="200">
        <v>5.8330000000000002</v>
      </c>
      <c r="E26" s="99">
        <v>-3.40171942105263</v>
      </c>
      <c r="F26" s="99">
        <v>-2.2152563157894698</v>
      </c>
      <c r="G26" s="99">
        <v>-2.2717336842105298</v>
      </c>
      <c r="H26" s="99"/>
    </row>
    <row r="27" spans="1:8" ht="16">
      <c r="B27" s="261"/>
      <c r="C27" s="126" t="s">
        <v>148</v>
      </c>
      <c r="D27" s="200">
        <v>5.5</v>
      </c>
      <c r="E27" s="99">
        <v>-3.4772924210526299</v>
      </c>
      <c r="F27" s="99">
        <v>-2.2289963157894701</v>
      </c>
      <c r="G27" s="99">
        <v>-2.4330236842105299</v>
      </c>
      <c r="H27" s="99"/>
    </row>
    <row r="28" spans="1:8" ht="16">
      <c r="B28" s="261"/>
      <c r="C28" s="126" t="s">
        <v>138</v>
      </c>
      <c r="D28" s="200">
        <v>5.5</v>
      </c>
      <c r="E28" s="99">
        <v>-3.3604984210526299</v>
      </c>
      <c r="F28" s="99">
        <v>-2.3526663157894698</v>
      </c>
      <c r="G28" s="99">
        <v>-2.29108368421053</v>
      </c>
      <c r="H28" s="99"/>
    </row>
    <row r="29" spans="1:8" ht="16">
      <c r="B29" s="261"/>
      <c r="C29" s="126" t="s">
        <v>143</v>
      </c>
      <c r="D29" s="200">
        <v>4.6669999999999998</v>
      </c>
      <c r="E29" s="99">
        <v>-3.53225342105263</v>
      </c>
      <c r="F29" s="99">
        <v>-2.42136631578947</v>
      </c>
      <c r="G29" s="99">
        <v>-2.5233446842105298</v>
      </c>
      <c r="H29" s="99"/>
    </row>
    <row r="30" spans="1:8" ht="16">
      <c r="B30" s="261"/>
      <c r="C30" s="126" t="s">
        <v>149</v>
      </c>
      <c r="D30" s="200">
        <v>4.4169999999999998</v>
      </c>
      <c r="E30" s="99">
        <v>-3.4635514210526299</v>
      </c>
      <c r="F30" s="99">
        <v>-2.33892631578947</v>
      </c>
      <c r="G30" s="99">
        <v>-2.4136636842105301</v>
      </c>
      <c r="H30" s="99"/>
    </row>
    <row r="31" spans="1:8" ht="16">
      <c r="B31" s="261"/>
      <c r="C31" s="126" t="s">
        <v>144</v>
      </c>
      <c r="D31" s="200">
        <v>3.5</v>
      </c>
      <c r="E31" s="99">
        <v>-3.6215664210526302</v>
      </c>
      <c r="F31" s="99">
        <v>-2.5244163157894701</v>
      </c>
      <c r="G31" s="99">
        <v>-2.6459256842105301</v>
      </c>
      <c r="H31" s="99"/>
    </row>
    <row r="32" spans="1:8" ht="16">
      <c r="B32" s="261"/>
      <c r="C32" s="126" t="s">
        <v>150</v>
      </c>
      <c r="D32" s="200">
        <v>2.9169999999999998</v>
      </c>
      <c r="E32" s="99">
        <v>-3.6421774210526299</v>
      </c>
      <c r="F32" s="99">
        <v>-2.6068663157894698</v>
      </c>
      <c r="G32" s="99">
        <v>-2.7362476842105301</v>
      </c>
      <c r="H32" s="99"/>
    </row>
    <row r="33" spans="1:8" ht="18">
      <c r="A33" s="198" t="s">
        <v>151</v>
      </c>
      <c r="C33" s="126"/>
      <c r="D33" s="24"/>
      <c r="E33" s="125" t="s">
        <v>120</v>
      </c>
      <c r="F33" s="125" t="s">
        <v>121</v>
      </c>
      <c r="G33" s="99"/>
      <c r="H33" s="99"/>
    </row>
    <row r="34" spans="1:8" ht="16">
      <c r="B34" s="259" t="s">
        <v>13</v>
      </c>
      <c r="C34" s="149" t="s">
        <v>138</v>
      </c>
      <c r="D34" s="99">
        <v>5.5</v>
      </c>
      <c r="E34" s="99">
        <v>-3.6337419999999998</v>
      </c>
      <c r="F34" s="99">
        <v>-2.4550700000000001</v>
      </c>
    </row>
    <row r="35" spans="1:8" ht="16">
      <c r="B35" s="259"/>
      <c r="C35" s="149" t="s">
        <v>136</v>
      </c>
      <c r="D35" s="99">
        <v>6.6669999999999998</v>
      </c>
      <c r="E35" s="99">
        <v>-3.5735009</v>
      </c>
      <c r="F35" s="99">
        <v>-2.2518400000000001</v>
      </c>
    </row>
    <row r="36" spans="1:8" ht="16">
      <c r="B36" s="259"/>
      <c r="C36" s="149" t="s">
        <v>137</v>
      </c>
      <c r="D36" s="99">
        <v>5.8330000000000002</v>
      </c>
      <c r="E36" s="99">
        <v>-3.5425198</v>
      </c>
      <c r="F36" s="99">
        <v>-2.3165</v>
      </c>
    </row>
    <row r="37" spans="1:8" ht="16">
      <c r="B37" s="259"/>
      <c r="C37" s="149" t="s">
        <v>135</v>
      </c>
      <c r="D37" s="99">
        <v>7.5</v>
      </c>
      <c r="E37" s="99">
        <v>-3.4048262</v>
      </c>
      <c r="F37" s="99">
        <v>-1.9700800000000001</v>
      </c>
    </row>
    <row r="38" spans="1:8">
      <c r="B38" s="259"/>
      <c r="C38" s="131" t="s">
        <v>152</v>
      </c>
      <c r="D38" s="99">
        <v>3.5</v>
      </c>
      <c r="E38" s="99">
        <v>-3.862657</v>
      </c>
      <c r="F38" s="99">
        <v>-2.7645400000000002</v>
      </c>
    </row>
    <row r="39" spans="1:8">
      <c r="B39" s="259"/>
      <c r="C39" s="131" t="s">
        <v>153</v>
      </c>
      <c r="D39" s="99">
        <v>4.33</v>
      </c>
      <c r="E39" s="99">
        <v>-3.7335699999999998</v>
      </c>
      <c r="F39" s="99"/>
    </row>
    <row r="40" spans="1:8">
      <c r="B40" s="259"/>
      <c r="C40" s="131" t="s">
        <v>154</v>
      </c>
      <c r="D40" s="99">
        <v>4.33</v>
      </c>
      <c r="E40" s="99"/>
      <c r="F40" s="99">
        <v>-2.5012599999999998</v>
      </c>
    </row>
    <row r="41" spans="1:8">
      <c r="B41" s="259"/>
      <c r="C41" s="131" t="s">
        <v>155</v>
      </c>
      <c r="D41" s="99">
        <v>6.33</v>
      </c>
      <c r="E41" s="99">
        <v>-3.6320209999999999</v>
      </c>
      <c r="F41" s="99">
        <v>-2.3950300000000002</v>
      </c>
    </row>
    <row r="42" spans="1:8">
      <c r="B42" s="259"/>
      <c r="C42" s="131" t="s">
        <v>156</v>
      </c>
      <c r="D42" s="99">
        <v>7.33</v>
      </c>
      <c r="E42" s="99">
        <v>-3.484</v>
      </c>
      <c r="F42" s="99">
        <v>-2.2241200000000001</v>
      </c>
    </row>
    <row r="43" spans="1:8" ht="18">
      <c r="A43" s="198" t="s">
        <v>157</v>
      </c>
      <c r="C43" s="126"/>
      <c r="D43" s="24"/>
      <c r="E43" s="125" t="s">
        <v>158</v>
      </c>
      <c r="F43" s="99"/>
    </row>
    <row r="44" spans="1:8" ht="16">
      <c r="B44" s="261" t="s">
        <v>14</v>
      </c>
      <c r="C44" s="126" t="s">
        <v>159</v>
      </c>
      <c r="D44" s="127">
        <v>3.58</v>
      </c>
      <c r="E44" s="127">
        <v>-2.01213145614035</v>
      </c>
      <c r="F44" s="99"/>
      <c r="G44" s="99"/>
      <c r="H44" s="99"/>
    </row>
    <row r="45" spans="1:8" ht="16">
      <c r="B45" s="261"/>
      <c r="C45" s="126" t="s">
        <v>160</v>
      </c>
      <c r="D45" s="127">
        <v>4.42</v>
      </c>
      <c r="E45" s="127">
        <v>-1.93411745614035</v>
      </c>
      <c r="F45" s="99"/>
      <c r="G45" s="99"/>
      <c r="H45" s="99"/>
    </row>
    <row r="46" spans="1:8" ht="16">
      <c r="B46" s="261"/>
      <c r="C46" s="126" t="s">
        <v>148</v>
      </c>
      <c r="D46" s="127">
        <v>5.5</v>
      </c>
      <c r="E46" s="127">
        <v>-1.7461734561403499</v>
      </c>
      <c r="F46" s="99"/>
      <c r="G46" s="99"/>
      <c r="H46" s="99"/>
    </row>
    <row r="47" spans="1:8" ht="16">
      <c r="B47" s="261"/>
      <c r="C47" s="126" t="s">
        <v>161</v>
      </c>
      <c r="D47" s="127">
        <v>5.5</v>
      </c>
      <c r="E47" s="127">
        <v>-1.6929824561403499</v>
      </c>
      <c r="F47" s="99"/>
      <c r="G47" s="99"/>
      <c r="H47" s="99"/>
    </row>
    <row r="48" spans="1:8" ht="16">
      <c r="B48" s="261"/>
      <c r="C48" s="126" t="s">
        <v>142</v>
      </c>
      <c r="D48" s="127">
        <v>6.62</v>
      </c>
      <c r="E48" s="127">
        <v>-1.72135145614035</v>
      </c>
      <c r="F48" s="99"/>
      <c r="G48" s="99"/>
      <c r="H48" s="99"/>
    </row>
    <row r="49" spans="1:8" ht="16">
      <c r="B49" s="99"/>
      <c r="C49" s="126"/>
      <c r="D49" s="24"/>
      <c r="E49" s="125" t="s">
        <v>162</v>
      </c>
      <c r="F49" s="99"/>
      <c r="G49" s="99"/>
      <c r="H49" s="99"/>
    </row>
    <row r="50" spans="1:8" ht="16">
      <c r="B50" s="261" t="s">
        <v>14</v>
      </c>
      <c r="C50" s="126" t="s">
        <v>159</v>
      </c>
      <c r="D50" s="127">
        <v>3.58</v>
      </c>
      <c r="E50" s="127">
        <v>-2.4533886842105201</v>
      </c>
      <c r="F50" s="99"/>
      <c r="G50" s="99"/>
      <c r="H50" s="99"/>
    </row>
    <row r="51" spans="1:8" ht="16">
      <c r="B51" s="261"/>
      <c r="C51" s="126" t="s">
        <v>163</v>
      </c>
      <c r="D51" s="127">
        <v>4.42</v>
      </c>
      <c r="E51" s="127">
        <v>-2.31187968421052</v>
      </c>
      <c r="F51" s="99"/>
      <c r="G51" s="99"/>
      <c r="H51" s="99"/>
    </row>
    <row r="52" spans="1:8" ht="16">
      <c r="B52" s="261"/>
      <c r="C52" s="126" t="s">
        <v>148</v>
      </c>
      <c r="D52" s="127">
        <v>5.5</v>
      </c>
      <c r="E52" s="127">
        <v>-2.2706036842105202</v>
      </c>
      <c r="F52" s="99"/>
      <c r="G52" s="99"/>
      <c r="H52" s="99"/>
    </row>
    <row r="53" spans="1:8" ht="16">
      <c r="B53" s="261"/>
      <c r="C53" s="126" t="s">
        <v>161</v>
      </c>
      <c r="D53" s="127">
        <v>5.5</v>
      </c>
      <c r="E53" s="127">
        <v>-2.2941906842105202</v>
      </c>
      <c r="F53" s="99"/>
      <c r="G53" s="99"/>
      <c r="H53" s="99"/>
    </row>
    <row r="54" spans="1:8" ht="16">
      <c r="B54" s="261"/>
      <c r="C54" s="126" t="s">
        <v>136</v>
      </c>
      <c r="D54" s="127">
        <v>6.67</v>
      </c>
      <c r="E54" s="127">
        <v>-2.2293336842105198</v>
      </c>
      <c r="F54" s="99"/>
      <c r="G54" s="99"/>
      <c r="H54" s="99"/>
    </row>
    <row r="55" spans="1:8" ht="16">
      <c r="B55" s="99"/>
      <c r="C55" s="126"/>
      <c r="D55" s="24"/>
      <c r="E55" s="125" t="s">
        <v>164</v>
      </c>
      <c r="F55" s="99"/>
      <c r="G55" s="99"/>
      <c r="H55" s="99"/>
    </row>
    <row r="56" spans="1:8" ht="16">
      <c r="B56" s="261" t="s">
        <v>14</v>
      </c>
      <c r="C56" s="126" t="s">
        <v>165</v>
      </c>
      <c r="D56" s="127">
        <v>2.92</v>
      </c>
      <c r="E56" s="99">
        <v>-8.3841049122806997</v>
      </c>
      <c r="F56" s="99"/>
      <c r="G56" s="99"/>
      <c r="H56" s="99"/>
    </row>
    <row r="57" spans="1:8" ht="16">
      <c r="B57" s="261"/>
      <c r="C57" s="126" t="s">
        <v>166</v>
      </c>
      <c r="D57" s="127">
        <v>3.58</v>
      </c>
      <c r="E57" s="99">
        <v>-8.1316749122806993</v>
      </c>
      <c r="F57" s="99"/>
      <c r="G57" s="99"/>
      <c r="H57" s="99"/>
    </row>
    <row r="58" spans="1:8" ht="16">
      <c r="B58" s="261"/>
      <c r="C58" s="126" t="s">
        <v>167</v>
      </c>
      <c r="D58" s="127">
        <v>4.42</v>
      </c>
      <c r="E58" s="99">
        <v>-7.9540649122806997</v>
      </c>
      <c r="F58" s="99"/>
      <c r="G58" s="99"/>
      <c r="H58" s="99"/>
    </row>
    <row r="59" spans="1:8" ht="16">
      <c r="B59" s="261"/>
      <c r="C59" s="149" t="s">
        <v>168</v>
      </c>
      <c r="D59" s="127">
        <v>5.5</v>
      </c>
      <c r="E59" s="99">
        <v>-7.7839049122806996</v>
      </c>
      <c r="F59" s="99"/>
      <c r="G59" s="99"/>
      <c r="H59" s="99"/>
    </row>
    <row r="60" spans="1:8" ht="16">
      <c r="B60" s="261"/>
      <c r="C60" s="149" t="s">
        <v>169</v>
      </c>
      <c r="D60" s="127">
        <v>5.5</v>
      </c>
      <c r="E60" s="99">
        <v>-7.9110749122807</v>
      </c>
      <c r="F60" s="99"/>
      <c r="G60" s="99"/>
      <c r="H60" s="99"/>
    </row>
    <row r="61" spans="1:8" ht="16">
      <c r="B61" s="261"/>
      <c r="C61" s="149" t="s">
        <v>161</v>
      </c>
      <c r="D61" s="127">
        <v>5.5</v>
      </c>
      <c r="E61" s="99">
        <v>-7.8063649122807002</v>
      </c>
      <c r="F61" s="99"/>
      <c r="G61" s="99"/>
      <c r="H61" s="99"/>
    </row>
    <row r="62" spans="1:8" ht="16">
      <c r="B62" s="261"/>
      <c r="C62" s="149" t="s">
        <v>136</v>
      </c>
      <c r="D62" s="127">
        <v>6.67</v>
      </c>
      <c r="E62" s="99">
        <v>-7.8157149122806997</v>
      </c>
      <c r="F62" s="99"/>
      <c r="G62" s="99"/>
      <c r="H62" s="99"/>
    </row>
    <row r="63" spans="1:8" ht="16">
      <c r="B63" s="261"/>
      <c r="C63" s="149" t="s">
        <v>135</v>
      </c>
      <c r="D63" s="127">
        <v>7.5</v>
      </c>
      <c r="E63" s="99">
        <v>-7.3389639122807004</v>
      </c>
      <c r="F63" s="99"/>
      <c r="G63" s="99"/>
      <c r="H63" s="99"/>
    </row>
    <row r="64" spans="1:8" ht="18">
      <c r="A64" s="198"/>
      <c r="C64" s="126"/>
      <c r="D64" s="24"/>
      <c r="E64" s="125"/>
      <c r="F64" s="125"/>
      <c r="G64" s="127"/>
      <c r="H64" s="127"/>
    </row>
    <row r="65" spans="2:8" ht="16">
      <c r="B65" s="209"/>
      <c r="C65" s="183"/>
      <c r="D65" s="127"/>
      <c r="E65" s="99"/>
      <c r="F65" s="99"/>
      <c r="G65" s="201"/>
      <c r="H65" s="127"/>
    </row>
    <row r="66" spans="2:8" ht="16">
      <c r="B66" s="209"/>
      <c r="C66" s="183"/>
      <c r="D66" s="127"/>
      <c r="E66" s="99"/>
      <c r="F66" s="99"/>
      <c r="G66" s="201"/>
      <c r="H66" s="127"/>
    </row>
    <row r="67" spans="2:8" ht="16">
      <c r="B67" s="209"/>
      <c r="C67" s="183"/>
      <c r="D67" s="127"/>
      <c r="E67" s="99"/>
      <c r="F67" s="99"/>
      <c r="G67" s="201"/>
      <c r="H67" s="127"/>
    </row>
    <row r="68" spans="2:8" ht="16">
      <c r="B68" s="209"/>
      <c r="C68" s="183"/>
      <c r="D68" s="127"/>
      <c r="E68" s="99"/>
      <c r="F68" s="99"/>
      <c r="G68" s="201"/>
      <c r="H68" s="127"/>
    </row>
    <row r="69" spans="2:8" ht="16">
      <c r="B69" s="209"/>
      <c r="C69" s="183"/>
      <c r="D69" s="127"/>
      <c r="E69" s="99"/>
      <c r="F69" s="99"/>
      <c r="G69" s="201"/>
      <c r="H69" s="127"/>
    </row>
    <row r="70" spans="2:8" ht="16">
      <c r="B70" s="209"/>
      <c r="C70" s="183"/>
      <c r="D70" s="127"/>
      <c r="E70" s="99"/>
      <c r="F70" s="99"/>
      <c r="G70" s="201"/>
      <c r="H70" s="127"/>
    </row>
    <row r="71" spans="2:8" ht="16">
      <c r="B71" s="209"/>
      <c r="C71" s="183"/>
      <c r="D71" s="127"/>
      <c r="E71" s="99"/>
      <c r="F71" s="99"/>
      <c r="G71" s="201"/>
      <c r="H71" s="127"/>
    </row>
    <row r="72" spans="2:8" ht="16">
      <c r="B72" s="209"/>
      <c r="C72" s="185"/>
      <c r="D72" s="127"/>
      <c r="E72" s="99"/>
      <c r="F72" s="99"/>
      <c r="G72" s="201"/>
      <c r="H72" s="127"/>
    </row>
    <row r="73" spans="2:8" ht="16">
      <c r="B73" s="209"/>
      <c r="C73" s="183"/>
      <c r="D73" s="127"/>
      <c r="E73" s="99"/>
      <c r="F73" s="99"/>
      <c r="G73" s="201"/>
      <c r="H73" s="127"/>
    </row>
    <row r="74" spans="2:8" ht="16">
      <c r="B74" s="209"/>
      <c r="C74" s="183"/>
      <c r="D74" s="127"/>
      <c r="E74" s="99"/>
      <c r="F74" s="99"/>
      <c r="G74" s="201"/>
      <c r="H74" s="127"/>
    </row>
    <row r="75" spans="2:8" ht="16">
      <c r="B75" s="209"/>
      <c r="C75" s="183"/>
      <c r="D75" s="127"/>
      <c r="E75" s="99"/>
      <c r="F75" s="99"/>
      <c r="G75" s="201"/>
      <c r="H75" s="127"/>
    </row>
    <row r="76" spans="2:8" ht="16">
      <c r="B76" s="209"/>
      <c r="C76" s="185"/>
      <c r="D76" s="127"/>
      <c r="E76" s="99"/>
      <c r="F76" s="99"/>
      <c r="G76" s="201"/>
      <c r="H76" s="127"/>
    </row>
    <row r="77" spans="2:8" ht="16">
      <c r="B77" s="209"/>
      <c r="C77" s="183"/>
      <c r="D77" s="127"/>
      <c r="E77" s="99"/>
      <c r="F77" s="99"/>
      <c r="G77" s="201"/>
      <c r="H77" s="127"/>
    </row>
    <row r="78" spans="2:8" ht="16">
      <c r="B78" s="209"/>
      <c r="C78" s="183"/>
      <c r="D78" s="127"/>
      <c r="E78" s="99"/>
      <c r="F78" s="99"/>
      <c r="G78" s="201"/>
      <c r="H78" s="127"/>
    </row>
    <row r="79" spans="2:8" ht="16">
      <c r="B79" s="209"/>
      <c r="C79" s="185"/>
      <c r="D79" s="127"/>
      <c r="E79" s="99"/>
      <c r="F79" s="99"/>
      <c r="G79" s="201"/>
      <c r="H79" s="127"/>
    </row>
    <row r="80" spans="2:8" ht="16">
      <c r="B80" s="209"/>
      <c r="C80" s="185"/>
      <c r="D80" s="127"/>
      <c r="E80" s="99"/>
      <c r="F80" s="99"/>
      <c r="G80" s="201"/>
      <c r="H80" s="127"/>
    </row>
    <row r="81" spans="2:8" ht="16">
      <c r="B81" s="209"/>
      <c r="C81" s="183"/>
      <c r="D81" s="127"/>
      <c r="E81" s="99"/>
      <c r="F81" s="99"/>
      <c r="G81" s="201"/>
      <c r="H81" s="127"/>
    </row>
    <row r="82" spans="2:8" ht="16">
      <c r="B82" s="209"/>
      <c r="C82" s="185"/>
      <c r="D82" s="127"/>
      <c r="E82" s="99"/>
      <c r="F82" s="99"/>
      <c r="G82" s="201"/>
      <c r="H82" s="127"/>
    </row>
    <row r="83" spans="2:8" ht="16">
      <c r="B83" s="209"/>
      <c r="C83" s="185"/>
      <c r="D83" s="127"/>
      <c r="E83" s="99"/>
      <c r="F83" s="99"/>
      <c r="G83" s="201"/>
      <c r="H83" s="127"/>
    </row>
    <row r="84" spans="2:8" ht="16">
      <c r="B84" s="209"/>
      <c r="C84" s="183"/>
      <c r="D84" s="127"/>
      <c r="E84" s="99"/>
      <c r="F84" s="99"/>
      <c r="G84" s="201"/>
      <c r="H84" s="127"/>
    </row>
    <row r="85" spans="2:8" ht="16">
      <c r="B85" s="209"/>
      <c r="C85" s="183"/>
      <c r="D85" s="127"/>
      <c r="E85" s="99"/>
      <c r="F85" s="99"/>
      <c r="G85" s="201"/>
      <c r="H85" s="127"/>
    </row>
    <row r="86" spans="2:8" ht="16">
      <c r="B86" s="209"/>
      <c r="C86" s="183"/>
      <c r="D86" s="127"/>
      <c r="E86" s="99"/>
      <c r="F86" s="99"/>
      <c r="G86" s="201"/>
      <c r="H86" s="127"/>
    </row>
    <row r="87" spans="2:8" ht="16">
      <c r="B87" s="209"/>
      <c r="C87" s="183"/>
      <c r="D87" s="127"/>
      <c r="E87" s="99"/>
      <c r="F87" s="99"/>
      <c r="G87" s="201"/>
      <c r="H87" s="127"/>
    </row>
    <row r="88" spans="2:8" ht="16">
      <c r="B88" s="209"/>
      <c r="C88" s="185"/>
      <c r="D88" s="127"/>
      <c r="E88" s="99"/>
      <c r="F88" s="99"/>
      <c r="G88" s="201"/>
      <c r="H88" s="127"/>
    </row>
    <row r="89" spans="2:8" ht="16">
      <c r="B89" s="209"/>
      <c r="C89" s="183"/>
      <c r="D89" s="127"/>
      <c r="E89" s="99"/>
      <c r="F89" s="99"/>
      <c r="G89" s="201"/>
      <c r="H89" s="127"/>
    </row>
    <row r="90" spans="2:8" ht="16">
      <c r="B90" s="209"/>
      <c r="C90" s="183"/>
      <c r="D90" s="127"/>
      <c r="E90" s="99"/>
      <c r="F90" s="99"/>
      <c r="G90" s="201"/>
      <c r="H90" s="127"/>
    </row>
    <row r="91" spans="2:8" ht="16">
      <c r="B91" s="209"/>
      <c r="C91" s="185"/>
      <c r="D91" s="127"/>
      <c r="E91" s="99"/>
      <c r="F91" s="99"/>
      <c r="G91" s="201"/>
      <c r="H91" s="127"/>
    </row>
    <row r="92" spans="2:8" ht="16">
      <c r="B92" s="209"/>
      <c r="C92" s="185"/>
      <c r="D92" s="127"/>
      <c r="E92" s="99"/>
      <c r="F92" s="99"/>
      <c r="G92" s="201"/>
      <c r="H92" s="127"/>
    </row>
    <row r="93" spans="2:8" ht="16">
      <c r="B93" s="209"/>
      <c r="C93" s="185"/>
      <c r="D93" s="127"/>
      <c r="E93" s="99"/>
      <c r="F93" s="99"/>
      <c r="G93" s="201"/>
      <c r="H93" s="127"/>
    </row>
    <row r="94" spans="2:8" ht="16">
      <c r="B94" s="209"/>
      <c r="C94" s="185"/>
      <c r="D94" s="127"/>
      <c r="E94" s="99"/>
      <c r="F94" s="99"/>
      <c r="G94" s="201"/>
      <c r="H94" s="127"/>
    </row>
    <row r="95" spans="2:8" ht="16">
      <c r="B95" s="209"/>
      <c r="C95" s="183"/>
      <c r="D95" s="127"/>
      <c r="E95" s="99"/>
      <c r="F95" s="99"/>
      <c r="G95" s="201"/>
      <c r="H95" s="127"/>
    </row>
    <row r="96" spans="2:8" ht="16">
      <c r="B96" s="209"/>
      <c r="C96" s="183"/>
      <c r="D96" s="127"/>
      <c r="E96" s="99"/>
      <c r="F96" s="99"/>
      <c r="G96" s="201"/>
      <c r="H96" s="127"/>
    </row>
    <row r="97" spans="1:8" ht="16">
      <c r="B97" s="209"/>
      <c r="C97" s="185"/>
      <c r="D97" s="127"/>
      <c r="E97" s="99"/>
      <c r="F97" s="99"/>
      <c r="G97" s="201"/>
      <c r="H97" s="127"/>
    </row>
    <row r="98" spans="1:8" ht="16">
      <c r="B98" s="209"/>
      <c r="C98" s="183"/>
      <c r="D98" s="127"/>
      <c r="E98" s="99"/>
      <c r="F98" s="99"/>
      <c r="G98" s="201"/>
      <c r="H98" s="127"/>
    </row>
    <row r="99" spans="1:8" ht="16">
      <c r="B99" s="209"/>
      <c r="C99" s="185"/>
      <c r="D99" s="127"/>
      <c r="E99" s="99"/>
      <c r="F99" s="99"/>
      <c r="G99" s="201"/>
      <c r="H99" s="127"/>
    </row>
    <row r="100" spans="1:8" ht="16">
      <c r="B100" s="209"/>
      <c r="C100" s="185"/>
      <c r="D100" s="127"/>
      <c r="E100" s="99"/>
      <c r="F100" s="99"/>
      <c r="G100" s="201"/>
      <c r="H100" s="127"/>
    </row>
    <row r="101" spans="1:8" ht="16">
      <c r="B101" s="209"/>
      <c r="C101" s="183"/>
      <c r="D101" s="127"/>
      <c r="E101" s="99"/>
      <c r="F101" s="99"/>
      <c r="G101" s="201"/>
      <c r="H101" s="127"/>
    </row>
    <row r="102" spans="1:8" ht="16">
      <c r="B102" s="209"/>
      <c r="C102" s="183"/>
      <c r="D102" s="127"/>
      <c r="E102" s="99"/>
      <c r="F102" s="99"/>
      <c r="G102" s="201"/>
      <c r="H102" s="127"/>
    </row>
    <row r="103" spans="1:8" ht="18">
      <c r="A103" s="198"/>
      <c r="C103" s="126"/>
      <c r="D103" s="24"/>
      <c r="E103" s="125"/>
      <c r="F103" s="125"/>
      <c r="G103" s="125"/>
      <c r="H103" s="99"/>
    </row>
    <row r="104" spans="1:8" ht="16">
      <c r="B104" s="209"/>
      <c r="C104" s="126"/>
      <c r="D104" s="127"/>
      <c r="E104" s="127"/>
      <c r="F104" s="127"/>
      <c r="G104" s="127"/>
      <c r="H104" s="99"/>
    </row>
    <row r="105" spans="1:8" ht="16">
      <c r="B105" s="209"/>
      <c r="C105" s="126"/>
      <c r="D105" s="127"/>
      <c r="E105" s="127"/>
      <c r="F105" s="127"/>
      <c r="G105" s="127"/>
      <c r="H105" s="99"/>
    </row>
    <row r="106" spans="1:8" ht="16">
      <c r="B106" s="209"/>
      <c r="C106" s="126"/>
      <c r="D106" s="127"/>
      <c r="E106" s="127"/>
      <c r="F106" s="127"/>
      <c r="G106" s="127"/>
      <c r="H106" s="99"/>
    </row>
    <row r="107" spans="1:8" ht="16">
      <c r="B107" s="209"/>
      <c r="C107" s="126"/>
      <c r="D107" s="127"/>
      <c r="E107" s="127"/>
      <c r="F107" s="127"/>
      <c r="G107" s="127"/>
      <c r="H107" s="99"/>
    </row>
    <row r="108" spans="1:8" ht="16">
      <c r="B108" s="209"/>
      <c r="C108" s="126"/>
      <c r="D108" s="127"/>
      <c r="E108" s="127"/>
      <c r="F108" s="127"/>
      <c r="G108" s="127"/>
      <c r="H108" s="99"/>
    </row>
    <row r="109" spans="1:8" ht="16">
      <c r="B109" s="209"/>
      <c r="C109" s="126"/>
      <c r="D109" s="127"/>
      <c r="E109" s="127"/>
      <c r="F109" s="127"/>
      <c r="G109" s="127"/>
      <c r="H109" s="99"/>
    </row>
    <row r="110" spans="1:8" ht="16">
      <c r="B110" s="209"/>
      <c r="C110" s="126"/>
      <c r="D110" s="127"/>
      <c r="E110" s="127"/>
      <c r="F110" s="127"/>
      <c r="G110" s="127"/>
      <c r="H110" s="99"/>
    </row>
    <row r="111" spans="1:8" ht="16">
      <c r="B111" s="209"/>
      <c r="C111" s="126"/>
      <c r="D111" s="127"/>
      <c r="E111" s="127"/>
      <c r="F111" s="127"/>
      <c r="G111" s="127"/>
      <c r="H111" s="99"/>
    </row>
    <row r="112" spans="1:8" ht="16">
      <c r="B112" s="209"/>
      <c r="C112" s="126"/>
      <c r="D112" s="127"/>
      <c r="E112" s="127"/>
      <c r="F112" s="127"/>
      <c r="G112" s="127"/>
      <c r="H112" s="99"/>
    </row>
    <row r="113" spans="1:11" ht="16">
      <c r="B113" s="209"/>
      <c r="C113" s="126"/>
      <c r="D113" s="127"/>
      <c r="E113" s="127"/>
      <c r="F113" s="127"/>
      <c r="G113" s="127"/>
      <c r="H113" s="99"/>
    </row>
    <row r="114" spans="1:11" ht="16">
      <c r="B114" s="209"/>
      <c r="C114" s="126"/>
      <c r="D114" s="127"/>
      <c r="E114" s="127"/>
      <c r="F114" s="127"/>
      <c r="G114" s="127"/>
      <c r="H114" s="99"/>
    </row>
    <row r="115" spans="1:11" ht="16">
      <c r="B115" s="209"/>
      <c r="C115" s="126"/>
      <c r="D115" s="127"/>
      <c r="E115" s="127"/>
      <c r="F115" s="127"/>
      <c r="G115" s="127"/>
      <c r="H115" s="99"/>
    </row>
    <row r="116" spans="1:11" ht="18">
      <c r="A116" s="198"/>
      <c r="C116" s="126"/>
      <c r="D116" s="24"/>
      <c r="E116" s="125"/>
      <c r="F116" s="125"/>
      <c r="G116" s="125"/>
      <c r="H116" s="125"/>
    </row>
    <row r="117" spans="1:11" ht="16">
      <c r="B117" s="55"/>
      <c r="C117" s="126"/>
      <c r="D117" s="127"/>
      <c r="E117" s="127"/>
      <c r="F117" s="127"/>
      <c r="G117" s="127"/>
      <c r="H117" s="127"/>
      <c r="J117" s="126"/>
      <c r="K117" s="144"/>
    </row>
    <row r="118" spans="1:11" ht="16">
      <c r="B118" s="55"/>
      <c r="C118" s="126"/>
      <c r="D118" s="127"/>
      <c r="E118" s="127"/>
      <c r="F118" s="127"/>
      <c r="G118" s="127"/>
      <c r="H118" s="127"/>
      <c r="J118" s="126"/>
      <c r="K118" s="144"/>
    </row>
    <row r="119" spans="1:11" ht="16">
      <c r="B119" s="55"/>
      <c r="C119" s="126"/>
      <c r="D119" s="127"/>
      <c r="E119" s="127"/>
      <c r="F119" s="127"/>
      <c r="G119" s="127"/>
      <c r="H119" s="127"/>
      <c r="J119" s="126"/>
      <c r="K119" s="144"/>
    </row>
    <row r="120" spans="1:11" ht="16">
      <c r="B120" s="55"/>
      <c r="C120" s="126"/>
      <c r="D120" s="127"/>
      <c r="E120" s="127"/>
      <c r="F120" s="127"/>
      <c r="G120" s="127"/>
      <c r="H120" s="127"/>
      <c r="J120" s="202"/>
      <c r="K120" s="144"/>
    </row>
    <row r="121" spans="1:11" ht="16">
      <c r="B121" s="55"/>
      <c r="C121" s="126"/>
      <c r="D121" s="127"/>
      <c r="E121" s="127"/>
      <c r="F121" s="127"/>
      <c r="G121" s="127"/>
      <c r="H121" s="127"/>
      <c r="J121" s="126"/>
      <c r="K121" s="144"/>
    </row>
    <row r="122" spans="1:11" ht="16">
      <c r="B122" s="55"/>
      <c r="C122" s="126"/>
      <c r="D122" s="127"/>
      <c r="E122" s="127"/>
      <c r="F122" s="127"/>
      <c r="G122" s="127"/>
      <c r="H122" s="127"/>
      <c r="J122" s="126"/>
      <c r="K122" s="144"/>
    </row>
    <row r="123" spans="1:11" ht="16">
      <c r="B123" s="55"/>
      <c r="C123" s="126"/>
      <c r="D123" s="127"/>
      <c r="E123" s="127"/>
      <c r="F123" s="127"/>
      <c r="G123" s="127"/>
      <c r="H123" s="127"/>
    </row>
    <row r="124" spans="1:11" ht="16">
      <c r="B124" s="55"/>
      <c r="C124" s="126"/>
      <c r="D124" s="127"/>
      <c r="E124" s="127"/>
      <c r="F124" s="127"/>
      <c r="G124" s="127"/>
      <c r="H124" s="127"/>
    </row>
    <row r="125" spans="1:11" ht="16">
      <c r="B125" s="55"/>
      <c r="C125" s="126"/>
      <c r="D125" s="127"/>
      <c r="E125" s="127"/>
      <c r="F125" s="127"/>
      <c r="G125" s="127"/>
      <c r="H125" s="127"/>
    </row>
    <row r="126" spans="1:11" ht="16">
      <c r="B126" s="55"/>
      <c r="C126" s="126"/>
      <c r="D126" s="127"/>
      <c r="E126" s="127"/>
      <c r="F126" s="127"/>
      <c r="G126" s="127"/>
      <c r="H126" s="127"/>
    </row>
    <row r="127" spans="1:11" ht="16">
      <c r="B127" s="55"/>
      <c r="C127" s="126"/>
      <c r="D127" s="127"/>
      <c r="E127" s="127"/>
      <c r="F127" s="127"/>
      <c r="G127" s="127"/>
      <c r="H127" s="127"/>
    </row>
    <row r="128" spans="1:11" ht="16">
      <c r="B128" s="55"/>
      <c r="C128" s="126"/>
      <c r="D128" s="127"/>
      <c r="E128" s="127"/>
      <c r="F128" s="127"/>
      <c r="G128" s="127"/>
      <c r="H128" s="127"/>
    </row>
    <row r="129" spans="1:8" ht="18">
      <c r="A129" s="198"/>
      <c r="C129" s="126"/>
      <c r="D129" s="24"/>
      <c r="E129" s="125"/>
      <c r="F129" s="125"/>
      <c r="G129" s="125"/>
      <c r="H129" s="99"/>
    </row>
    <row r="130" spans="1:8" ht="16">
      <c r="B130" s="55"/>
      <c r="C130" s="126"/>
      <c r="D130" s="127"/>
      <c r="E130" s="127"/>
      <c r="F130" s="127"/>
      <c r="G130" s="127"/>
      <c r="H130" s="99"/>
    </row>
    <row r="131" spans="1:8" ht="16">
      <c r="B131" s="55"/>
      <c r="C131" s="126"/>
      <c r="D131" s="127"/>
      <c r="E131" s="127"/>
      <c r="F131" s="127"/>
      <c r="G131" s="127"/>
      <c r="H131" s="99"/>
    </row>
    <row r="132" spans="1:8" ht="16">
      <c r="B132" s="55"/>
      <c r="C132" s="126"/>
      <c r="D132" s="127"/>
      <c r="E132" s="127"/>
      <c r="F132" s="127"/>
      <c r="G132" s="127"/>
      <c r="H132" s="99"/>
    </row>
    <row r="133" spans="1:8" ht="16">
      <c r="B133" s="55"/>
      <c r="C133" s="126"/>
      <c r="D133" s="127"/>
      <c r="E133" s="127"/>
      <c r="F133" s="127"/>
      <c r="G133" s="127"/>
      <c r="H133" s="99"/>
    </row>
    <row r="134" spans="1:8" ht="16">
      <c r="B134" s="55"/>
      <c r="C134" s="126"/>
      <c r="D134" s="127"/>
      <c r="E134" s="127"/>
      <c r="F134" s="127"/>
      <c r="G134" s="127"/>
      <c r="H134" s="99"/>
    </row>
    <row r="135" spans="1:8" ht="16">
      <c r="B135" s="55"/>
      <c r="C135" s="126"/>
      <c r="D135" s="127"/>
      <c r="E135" s="127"/>
      <c r="F135" s="127"/>
      <c r="G135" s="127"/>
      <c r="H135" s="99"/>
    </row>
    <row r="136" spans="1:8" ht="16">
      <c r="B136" s="55"/>
      <c r="C136" s="126"/>
      <c r="D136" s="127"/>
      <c r="E136" s="127"/>
      <c r="F136" s="127"/>
      <c r="G136" s="127"/>
      <c r="H136" s="99"/>
    </row>
    <row r="137" spans="1:8" ht="16">
      <c r="B137" s="55"/>
      <c r="C137" s="126"/>
      <c r="D137" s="127"/>
      <c r="E137" s="127"/>
      <c r="F137" s="127"/>
      <c r="G137" s="127"/>
      <c r="H137" s="99"/>
    </row>
    <row r="138" spans="1:8" ht="16">
      <c r="B138" s="55"/>
      <c r="C138" s="126"/>
      <c r="D138" s="127"/>
      <c r="E138" s="127"/>
      <c r="F138" s="127"/>
      <c r="G138" s="127"/>
      <c r="H138" s="99"/>
    </row>
    <row r="139" spans="1:8" ht="18">
      <c r="A139" s="198"/>
      <c r="C139" s="126"/>
      <c r="D139" s="24"/>
      <c r="E139" s="125"/>
      <c r="F139" s="125"/>
      <c r="G139" s="125"/>
      <c r="H139" s="125"/>
    </row>
    <row r="140" spans="1:8" ht="16">
      <c r="B140" s="209"/>
      <c r="C140" s="126"/>
      <c r="D140" s="127"/>
      <c r="E140" s="127"/>
      <c r="F140" s="127"/>
      <c r="G140" s="127"/>
      <c r="H140" s="127"/>
    </row>
    <row r="141" spans="1:8" ht="16">
      <c r="B141" s="209"/>
      <c r="C141" s="126"/>
      <c r="D141" s="127"/>
      <c r="E141" s="127"/>
      <c r="F141" s="127"/>
      <c r="G141" s="127"/>
      <c r="H141" s="127"/>
    </row>
    <row r="142" spans="1:8" ht="16">
      <c r="B142" s="209"/>
      <c r="C142" s="126"/>
      <c r="D142" s="127"/>
      <c r="E142" s="127"/>
      <c r="F142" s="127"/>
      <c r="G142" s="127"/>
      <c r="H142" s="127"/>
    </row>
    <row r="143" spans="1:8" ht="16">
      <c r="B143" s="209"/>
      <c r="C143" s="126"/>
      <c r="D143" s="127"/>
      <c r="E143" s="127"/>
      <c r="F143" s="127"/>
      <c r="G143" s="127"/>
      <c r="H143" s="127"/>
    </row>
    <row r="144" spans="1:8" ht="16">
      <c r="B144" s="209"/>
      <c r="C144" s="126"/>
      <c r="D144" s="127"/>
      <c r="E144" s="127"/>
      <c r="F144" s="127"/>
      <c r="G144" s="127"/>
      <c r="H144" s="127"/>
    </row>
    <row r="145" spans="2:8" ht="16">
      <c r="B145" s="209"/>
      <c r="C145" s="126"/>
      <c r="D145" s="127"/>
      <c r="E145" s="127"/>
      <c r="F145" s="127"/>
      <c r="G145" s="127"/>
      <c r="H145" s="127"/>
    </row>
    <row r="146" spans="2:8" ht="16">
      <c r="B146" s="209"/>
      <c r="C146" s="126"/>
      <c r="D146" s="127"/>
      <c r="E146" s="127"/>
      <c r="F146" s="127"/>
      <c r="G146" s="127"/>
      <c r="H146" s="127"/>
    </row>
    <row r="147" spans="2:8" ht="16">
      <c r="B147" s="209"/>
      <c r="C147" s="126"/>
      <c r="D147" s="127"/>
      <c r="E147" s="127"/>
      <c r="F147" s="127"/>
      <c r="G147" s="127"/>
      <c r="H147" s="127"/>
    </row>
    <row r="148" spans="2:8" ht="16">
      <c r="B148" s="209"/>
      <c r="C148" s="126"/>
      <c r="D148" s="127"/>
      <c r="E148" s="127"/>
      <c r="F148" s="127"/>
      <c r="G148" s="127"/>
      <c r="H148" s="127"/>
    </row>
    <row r="149" spans="2:8" ht="16">
      <c r="B149" s="209"/>
      <c r="C149" s="126"/>
      <c r="D149" s="127"/>
      <c r="E149" s="127"/>
      <c r="F149" s="127"/>
      <c r="G149" s="127"/>
      <c r="H149" s="127"/>
    </row>
    <row r="150" spans="2:8" ht="16">
      <c r="B150" s="209"/>
      <c r="C150" s="126"/>
      <c r="D150" s="127"/>
      <c r="E150" s="127"/>
      <c r="F150" s="127"/>
      <c r="G150" s="127"/>
      <c r="H150" s="127"/>
    </row>
    <row r="151" spans="2:8" ht="16">
      <c r="B151" s="209"/>
      <c r="C151" s="126"/>
      <c r="D151" s="127"/>
      <c r="E151" s="127"/>
      <c r="F151" s="127"/>
      <c r="G151" s="127"/>
      <c r="H151" s="127"/>
    </row>
  </sheetData>
  <mergeCells count="9">
    <mergeCell ref="B34:B42"/>
    <mergeCell ref="B44:B48"/>
    <mergeCell ref="B50:B54"/>
    <mergeCell ref="B56:B63"/>
    <mergeCell ref="B2:B8"/>
    <mergeCell ref="B9:B11"/>
    <mergeCell ref="B12:B15"/>
    <mergeCell ref="B17:B21"/>
    <mergeCell ref="B23:B32"/>
  </mergeCells>
  <phoneticPr fontId="82" type="noConversion"/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2"/>
  <sheetViews>
    <sheetView workbookViewId="0">
      <selection activeCell="C1" sqref="C1"/>
    </sheetView>
  </sheetViews>
  <sheetFormatPr baseColWidth="10" defaultColWidth="9" defaultRowHeight="14"/>
  <cols>
    <col min="1" max="1" width="20.33203125" style="24" customWidth="1"/>
    <col min="2" max="2" width="9" style="24"/>
    <col min="3" max="3" width="20.6640625" style="99" customWidth="1"/>
    <col min="4" max="4" width="12.6640625" style="99"/>
    <col min="5" max="5" width="13.6640625" style="99"/>
    <col min="6" max="16384" width="9" style="24"/>
  </cols>
  <sheetData>
    <row r="1" spans="1:9" ht="16">
      <c r="A1" s="100" t="s">
        <v>599</v>
      </c>
      <c r="B1" s="24" t="s">
        <v>1</v>
      </c>
      <c r="D1" s="101" t="s">
        <v>2</v>
      </c>
      <c r="E1" s="99" t="s">
        <v>209</v>
      </c>
    </row>
    <row r="2" spans="1:9">
      <c r="B2" s="265" t="s">
        <v>16</v>
      </c>
      <c r="C2" s="99" t="s">
        <v>17</v>
      </c>
      <c r="D2" s="99">
        <v>6.6176470588235299</v>
      </c>
      <c r="E2" s="99">
        <v>1.18</v>
      </c>
    </row>
    <row r="3" spans="1:9">
      <c r="B3" s="265"/>
      <c r="C3" s="99" t="s">
        <v>18</v>
      </c>
      <c r="D3" s="99">
        <v>10.3896103896104</v>
      </c>
      <c r="E3" s="99">
        <v>0.7</v>
      </c>
    </row>
    <row r="4" spans="1:9">
      <c r="B4" s="265"/>
      <c r="C4" s="99" t="s">
        <v>19</v>
      </c>
      <c r="D4" s="99">
        <v>15.3374233128834</v>
      </c>
      <c r="E4" s="99">
        <v>0.38</v>
      </c>
    </row>
    <row r="5" spans="1:9">
      <c r="B5" s="265"/>
      <c r="C5" s="102" t="s">
        <v>20</v>
      </c>
      <c r="D5" s="99">
        <v>21.6867469879518</v>
      </c>
      <c r="E5" s="99">
        <v>-0.35</v>
      </c>
      <c r="I5" s="99"/>
    </row>
    <row r="6" spans="1:9">
      <c r="B6" s="265"/>
      <c r="C6" s="102" t="s">
        <v>40</v>
      </c>
      <c r="D6" s="99">
        <v>34.972677595628397</v>
      </c>
      <c r="E6" s="99">
        <v>-0.84</v>
      </c>
      <c r="I6" s="99"/>
    </row>
    <row r="7" spans="1:9">
      <c r="B7" s="265"/>
      <c r="C7" s="102" t="s">
        <v>22</v>
      </c>
      <c r="D7" s="99">
        <v>43.085106382978701</v>
      </c>
      <c r="E7" s="99">
        <v>-1.5</v>
      </c>
    </row>
    <row r="8" spans="1:9">
      <c r="B8" s="265"/>
      <c r="C8" s="102" t="s">
        <v>9</v>
      </c>
      <c r="D8" s="99">
        <v>52.356020942408399</v>
      </c>
      <c r="E8" s="99">
        <v>-1.59</v>
      </c>
    </row>
    <row r="9" spans="1:9">
      <c r="B9" s="265"/>
      <c r="C9" s="102" t="s">
        <v>10</v>
      </c>
      <c r="D9" s="99">
        <v>63.684210526315802</v>
      </c>
      <c r="E9" s="99">
        <v>-2.46</v>
      </c>
    </row>
    <row r="10" spans="1:9">
      <c r="B10" s="265"/>
      <c r="C10" s="102" t="s">
        <v>41</v>
      </c>
      <c r="D10" s="99">
        <v>7.3770491803278704</v>
      </c>
      <c r="E10" s="99">
        <v>1.1399999999999999</v>
      </c>
    </row>
    <row r="11" spans="1:9">
      <c r="B11" s="265"/>
      <c r="C11" s="102" t="s">
        <v>42</v>
      </c>
      <c r="D11" s="99">
        <v>12.030075187969899</v>
      </c>
      <c r="E11" s="99">
        <v>0.72</v>
      </c>
    </row>
    <row r="12" spans="1:9">
      <c r="B12" s="265"/>
      <c r="C12" s="102" t="s">
        <v>43</v>
      </c>
      <c r="D12" s="99">
        <v>15.625</v>
      </c>
      <c r="E12" s="99">
        <v>0.1</v>
      </c>
    </row>
    <row r="13" spans="1:9">
      <c r="B13" s="265"/>
      <c r="C13" s="102" t="s">
        <v>44</v>
      </c>
      <c r="D13" s="99">
        <v>31.034482758620701</v>
      </c>
      <c r="E13" s="99">
        <v>-0.9</v>
      </c>
    </row>
    <row r="14" spans="1:9">
      <c r="B14" s="265"/>
      <c r="C14" s="102" t="s">
        <v>12</v>
      </c>
      <c r="D14" s="99">
        <v>45.454545454545503</v>
      </c>
      <c r="E14" s="99">
        <v>-1.78</v>
      </c>
    </row>
    <row r="15" spans="1:9">
      <c r="B15" s="265"/>
      <c r="C15" s="102" t="s">
        <v>13</v>
      </c>
      <c r="D15" s="99">
        <v>87.097705840591999</v>
      </c>
      <c r="E15" s="99">
        <v>-4.04</v>
      </c>
    </row>
    <row r="16" spans="1:9">
      <c r="B16" s="265"/>
      <c r="C16" s="102" t="s">
        <v>210</v>
      </c>
      <c r="D16" s="99">
        <v>12.307692307692299</v>
      </c>
      <c r="E16" s="99">
        <v>0.66</v>
      </c>
    </row>
    <row r="17" spans="1:8">
      <c r="B17" s="265"/>
      <c r="C17" s="102" t="s">
        <v>46</v>
      </c>
      <c r="D17" s="99">
        <v>16.6666666666667</v>
      </c>
      <c r="E17" s="99">
        <v>0.28999999999999998</v>
      </c>
    </row>
    <row r="18" spans="1:8">
      <c r="B18" s="265"/>
      <c r="C18" s="102" t="s">
        <v>15</v>
      </c>
      <c r="D18" s="99">
        <v>75.9221524217172</v>
      </c>
      <c r="E18" s="99">
        <v>-3.36</v>
      </c>
    </row>
    <row r="19" spans="1:8">
      <c r="C19" s="102"/>
      <c r="D19" s="101" t="s">
        <v>2</v>
      </c>
      <c r="E19" s="99" t="s">
        <v>600</v>
      </c>
    </row>
    <row r="20" spans="1:8">
      <c r="B20" s="265" t="s">
        <v>16</v>
      </c>
      <c r="C20" s="102" t="s">
        <v>45</v>
      </c>
      <c r="D20" s="99">
        <v>29.090909090909101</v>
      </c>
      <c r="E20" s="99">
        <v>-0.913177932333614</v>
      </c>
    </row>
    <row r="21" spans="1:8">
      <c r="B21" s="265"/>
      <c r="C21" s="102" t="s">
        <v>11</v>
      </c>
      <c r="D21" s="99">
        <v>35.526315789473699</v>
      </c>
      <c r="E21" s="99">
        <v>-1.17263815045043</v>
      </c>
    </row>
    <row r="22" spans="1:8">
      <c r="B22" s="265"/>
      <c r="C22" s="102" t="s">
        <v>47</v>
      </c>
      <c r="D22" s="99">
        <v>15.254237288135601</v>
      </c>
      <c r="E22" s="99">
        <v>0.70563545633737101</v>
      </c>
    </row>
    <row r="23" spans="1:8">
      <c r="B23" s="265"/>
      <c r="C23" s="102" t="s">
        <v>48</v>
      </c>
      <c r="D23" s="99">
        <v>25.789473684210499</v>
      </c>
      <c r="E23" s="99">
        <v>-0.14996503539249101</v>
      </c>
    </row>
    <row r="24" spans="1:8">
      <c r="B24" s="265"/>
      <c r="C24" s="102" t="s">
        <v>49</v>
      </c>
      <c r="D24" s="99">
        <v>29.090909090909101</v>
      </c>
      <c r="E24" s="99">
        <v>-0.98400642056228904</v>
      </c>
    </row>
    <row r="25" spans="1:8">
      <c r="B25" s="265"/>
      <c r="C25" s="102" t="s">
        <v>25</v>
      </c>
      <c r="D25" s="99">
        <v>36.818181818181799</v>
      </c>
      <c r="E25" s="99">
        <v>-0.72065031903920496</v>
      </c>
    </row>
    <row r="26" spans="1:8">
      <c r="B26" s="265"/>
      <c r="C26" s="102" t="s">
        <v>14</v>
      </c>
      <c r="D26" s="99">
        <v>43.859649122806999</v>
      </c>
      <c r="E26" s="99">
        <v>-1.6060589701950101</v>
      </c>
    </row>
    <row r="27" spans="1:8" ht="16">
      <c r="A27" s="103" t="s">
        <v>601</v>
      </c>
      <c r="D27" s="101" t="s">
        <v>2</v>
      </c>
      <c r="E27" s="99" t="s">
        <v>602</v>
      </c>
      <c r="F27" s="104"/>
      <c r="G27" s="104"/>
      <c r="H27" s="104"/>
    </row>
    <row r="28" spans="1:8">
      <c r="B28" s="265" t="s">
        <v>16</v>
      </c>
      <c r="C28" s="102" t="s">
        <v>17</v>
      </c>
      <c r="D28" s="99">
        <v>6.6176470588235299</v>
      </c>
      <c r="E28" s="99">
        <v>0.44006757065256302</v>
      </c>
    </row>
    <row r="29" spans="1:8">
      <c r="B29" s="265"/>
      <c r="C29" s="102" t="s">
        <v>18</v>
      </c>
      <c r="D29" s="99">
        <v>10.3896103896104</v>
      </c>
      <c r="E29" s="99">
        <v>-0.173212459828649</v>
      </c>
      <c r="F29" s="99"/>
      <c r="G29" s="105"/>
      <c r="H29" s="105"/>
    </row>
    <row r="30" spans="1:8">
      <c r="B30" s="265"/>
      <c r="C30" s="102" t="s">
        <v>19</v>
      </c>
      <c r="D30" s="99">
        <v>15.3374233128834</v>
      </c>
      <c r="E30" s="99">
        <v>-0.59082439194738001</v>
      </c>
      <c r="F30" s="99"/>
      <c r="G30" s="105"/>
      <c r="H30" s="105"/>
    </row>
    <row r="31" spans="1:8">
      <c r="B31" s="265"/>
      <c r="C31" s="102" t="s">
        <v>20</v>
      </c>
      <c r="D31" s="99">
        <v>21.6867469879518</v>
      </c>
      <c r="E31" s="99">
        <v>-1.3310708435174301</v>
      </c>
      <c r="F31" s="99"/>
      <c r="G31" s="105"/>
      <c r="H31" s="105"/>
    </row>
    <row r="32" spans="1:8">
      <c r="B32" s="265"/>
      <c r="C32" s="102" t="s">
        <v>40</v>
      </c>
      <c r="D32" s="99">
        <v>34.972677595628397</v>
      </c>
      <c r="E32" s="99">
        <v>-1.61298124168702</v>
      </c>
      <c r="F32" s="99"/>
      <c r="G32" s="105"/>
      <c r="H32" s="105"/>
    </row>
    <row r="33" spans="2:8">
      <c r="B33" s="265"/>
      <c r="C33" s="102" t="s">
        <v>22</v>
      </c>
      <c r="D33" s="99">
        <v>43.085106382978701</v>
      </c>
      <c r="E33" s="99">
        <v>-2.2615773105863899</v>
      </c>
      <c r="F33" s="99"/>
      <c r="G33" s="105"/>
      <c r="H33" s="105"/>
    </row>
    <row r="34" spans="2:8">
      <c r="B34" s="265"/>
      <c r="C34" s="102" t="s">
        <v>9</v>
      </c>
      <c r="D34" s="99">
        <v>52.356020942408399</v>
      </c>
      <c r="E34" s="99">
        <v>-2.1794913061275798</v>
      </c>
      <c r="F34" s="99"/>
      <c r="G34" s="105"/>
      <c r="H34" s="105"/>
    </row>
    <row r="35" spans="2:8">
      <c r="B35" s="265"/>
      <c r="C35" s="102" t="s">
        <v>10</v>
      </c>
      <c r="D35" s="99">
        <v>63.684210526315802</v>
      </c>
      <c r="E35" s="99">
        <v>-2.9182575694955801</v>
      </c>
      <c r="F35" s="99"/>
      <c r="G35" s="105"/>
      <c r="H35" s="105"/>
    </row>
    <row r="36" spans="2:8">
      <c r="B36" s="265"/>
      <c r="C36" s="102" t="s">
        <v>41</v>
      </c>
      <c r="D36" s="99">
        <v>7.3770491803278704</v>
      </c>
      <c r="E36" s="99">
        <v>9.9567397665759394E-2</v>
      </c>
      <c r="F36" s="99"/>
      <c r="G36" s="105"/>
      <c r="H36" s="105"/>
    </row>
    <row r="37" spans="2:8">
      <c r="B37" s="265"/>
      <c r="C37" s="102" t="s">
        <v>42</v>
      </c>
      <c r="D37" s="99">
        <v>12.030075187969899</v>
      </c>
      <c r="E37" s="99">
        <v>-0.42236596587958603</v>
      </c>
      <c r="F37" s="99"/>
      <c r="G37" s="105"/>
      <c r="H37" s="105"/>
    </row>
    <row r="38" spans="2:8">
      <c r="B38" s="265"/>
      <c r="C38" s="102" t="s">
        <v>43</v>
      </c>
      <c r="D38" s="99">
        <v>15.625</v>
      </c>
      <c r="E38" s="99">
        <v>-1.08743420870379</v>
      </c>
      <c r="F38" s="99"/>
      <c r="G38" s="105"/>
      <c r="H38" s="105"/>
    </row>
    <row r="39" spans="2:8">
      <c r="B39" s="265"/>
      <c r="C39" s="102" t="s">
        <v>44</v>
      </c>
      <c r="D39" s="99">
        <v>31.034482758620701</v>
      </c>
      <c r="E39" s="99">
        <v>-2.0575836902790199</v>
      </c>
      <c r="F39" s="99"/>
      <c r="G39" s="105"/>
      <c r="H39" s="105"/>
    </row>
    <row r="40" spans="2:8">
      <c r="B40" s="265"/>
      <c r="C40" s="102" t="s">
        <v>12</v>
      </c>
      <c r="D40" s="99">
        <v>45.454545454545503</v>
      </c>
      <c r="E40" s="99">
        <v>-2.3434713834792298</v>
      </c>
      <c r="F40" s="99"/>
      <c r="G40" s="105"/>
      <c r="H40" s="105"/>
    </row>
    <row r="41" spans="2:8">
      <c r="B41" s="265"/>
      <c r="C41" s="102" t="s">
        <v>13</v>
      </c>
      <c r="D41" s="99">
        <v>87.097705840591999</v>
      </c>
      <c r="E41" s="99">
        <v>-4.4730127018922197</v>
      </c>
      <c r="F41" s="99"/>
      <c r="G41" s="105"/>
      <c r="H41" s="105"/>
    </row>
    <row r="42" spans="2:8">
      <c r="B42" s="265"/>
      <c r="C42" s="102" t="s">
        <v>210</v>
      </c>
      <c r="D42" s="99">
        <v>12.307692307692299</v>
      </c>
      <c r="E42" s="99">
        <v>-0.66193040664022895</v>
      </c>
      <c r="F42" s="99"/>
      <c r="G42" s="105"/>
      <c r="H42" s="105"/>
    </row>
    <row r="43" spans="2:8">
      <c r="B43" s="265"/>
      <c r="C43" s="102" t="s">
        <v>46</v>
      </c>
      <c r="D43" s="99">
        <v>16.6666666666667</v>
      </c>
      <c r="E43" s="99">
        <v>-1.1522205101856</v>
      </c>
      <c r="F43" s="99"/>
      <c r="G43" s="105"/>
      <c r="H43" s="105"/>
    </row>
    <row r="44" spans="2:8">
      <c r="B44" s="265"/>
      <c r="C44" s="102" t="s">
        <v>15</v>
      </c>
      <c r="D44" s="99">
        <v>75.9221524217172</v>
      </c>
      <c r="E44" s="99">
        <v>-3.9944288770224801</v>
      </c>
      <c r="F44" s="99"/>
      <c r="G44" s="105"/>
      <c r="H44" s="105"/>
    </row>
    <row r="45" spans="2:8">
      <c r="C45" s="102"/>
      <c r="D45" s="101" t="s">
        <v>2</v>
      </c>
      <c r="E45" s="99" t="s">
        <v>209</v>
      </c>
      <c r="F45" s="99"/>
      <c r="G45" s="105"/>
      <c r="H45" s="105"/>
    </row>
    <row r="46" spans="2:8">
      <c r="B46" s="265" t="s">
        <v>16</v>
      </c>
      <c r="C46" s="102" t="s">
        <v>45</v>
      </c>
      <c r="D46" s="99">
        <v>29.090909090909101</v>
      </c>
      <c r="E46" s="99">
        <v>-1.95</v>
      </c>
      <c r="F46" s="99"/>
      <c r="G46" s="105"/>
      <c r="H46" s="105"/>
    </row>
    <row r="47" spans="2:8">
      <c r="B47" s="265"/>
      <c r="C47" s="102" t="s">
        <v>11</v>
      </c>
      <c r="D47" s="99">
        <v>35.526315789473699</v>
      </c>
      <c r="E47" s="99">
        <v>-2.1</v>
      </c>
      <c r="F47" s="99"/>
      <c r="G47" s="105"/>
      <c r="H47" s="105"/>
    </row>
    <row r="48" spans="2:8">
      <c r="B48" s="265"/>
      <c r="C48" s="102" t="s">
        <v>47</v>
      </c>
      <c r="D48" s="99">
        <v>15.254237288135601</v>
      </c>
      <c r="E48" s="99">
        <v>-0.77</v>
      </c>
      <c r="F48" s="99"/>
      <c r="G48" s="105"/>
      <c r="H48" s="105"/>
    </row>
    <row r="49" spans="2:8">
      <c r="B49" s="265"/>
      <c r="C49" s="102" t="s">
        <v>48</v>
      </c>
      <c r="D49" s="99">
        <v>25.789473684210499</v>
      </c>
      <c r="E49" s="99">
        <v>-1.58</v>
      </c>
      <c r="F49" s="99"/>
      <c r="G49" s="105"/>
      <c r="H49" s="105"/>
    </row>
    <row r="50" spans="2:8">
      <c r="B50" s="265"/>
      <c r="C50" s="102" t="s">
        <v>49</v>
      </c>
      <c r="D50" s="99">
        <v>29.090909090909101</v>
      </c>
      <c r="E50" s="99">
        <v>-2.23</v>
      </c>
      <c r="F50" s="99"/>
      <c r="G50" s="105"/>
      <c r="H50" s="105"/>
    </row>
    <row r="51" spans="2:8">
      <c r="B51" s="265"/>
      <c r="C51" s="102" t="s">
        <v>25</v>
      </c>
      <c r="D51" s="99">
        <v>36.818181818181799</v>
      </c>
      <c r="E51" s="99">
        <v>-2.95</v>
      </c>
      <c r="F51" s="99"/>
      <c r="G51" s="105"/>
      <c r="H51" s="105"/>
    </row>
    <row r="52" spans="2:8">
      <c r="B52" s="265"/>
      <c r="C52" s="102" t="s">
        <v>14</v>
      </c>
      <c r="D52" s="99">
        <v>43.859649122806999</v>
      </c>
      <c r="E52" s="99">
        <v>-2.42</v>
      </c>
      <c r="F52" s="99"/>
      <c r="G52" s="105"/>
      <c r="H52" s="105"/>
    </row>
  </sheetData>
  <mergeCells count="4">
    <mergeCell ref="B2:B18"/>
    <mergeCell ref="B20:B26"/>
    <mergeCell ref="B28:B44"/>
    <mergeCell ref="B46:B52"/>
  </mergeCells>
  <phoneticPr fontId="82" type="noConversion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0"/>
  <sheetViews>
    <sheetView workbookViewId="0">
      <selection activeCell="E18" sqref="E18"/>
    </sheetView>
  </sheetViews>
  <sheetFormatPr baseColWidth="10" defaultColWidth="9" defaultRowHeight="14"/>
  <cols>
    <col min="1" max="1" width="18.1640625" style="7" customWidth="1"/>
    <col min="2" max="16384" width="9" style="7"/>
  </cols>
  <sheetData>
    <row r="1" spans="1:2" ht="15">
      <c r="A1" s="98" t="s">
        <v>603</v>
      </c>
      <c r="B1" s="95"/>
    </row>
    <row r="2" spans="1:2" ht="15">
      <c r="A2" s="66" t="s">
        <v>207</v>
      </c>
      <c r="B2" s="39">
        <v>1.667</v>
      </c>
    </row>
    <row r="3" spans="1:2" ht="15">
      <c r="A3" s="66" t="s">
        <v>604</v>
      </c>
      <c r="B3" s="39">
        <v>2.5</v>
      </c>
    </row>
    <row r="4" spans="1:2" ht="15">
      <c r="A4" s="66" t="s">
        <v>150</v>
      </c>
      <c r="B4" s="39">
        <v>2.9169999999999998</v>
      </c>
    </row>
    <row r="5" spans="1:2" ht="15">
      <c r="A5" s="66" t="s">
        <v>605</v>
      </c>
      <c r="B5" s="39">
        <v>3</v>
      </c>
    </row>
    <row r="6" spans="1:2" ht="15">
      <c r="A6" s="66" t="s">
        <v>144</v>
      </c>
      <c r="B6" s="39">
        <v>3.5</v>
      </c>
    </row>
    <row r="7" spans="1:2" ht="15">
      <c r="A7" s="66" t="s">
        <v>206</v>
      </c>
      <c r="B7" s="39">
        <v>3.5830000000000002</v>
      </c>
    </row>
    <row r="8" spans="1:2" ht="15">
      <c r="A8" s="66" t="s">
        <v>149</v>
      </c>
      <c r="B8" s="39">
        <v>4.4169999999999998</v>
      </c>
    </row>
    <row r="9" spans="1:2" ht="15">
      <c r="A9" s="66" t="s">
        <v>606</v>
      </c>
      <c r="B9" s="39">
        <v>4.6669999999999998</v>
      </c>
    </row>
    <row r="10" spans="1:2" ht="15">
      <c r="A10" s="66" t="s">
        <v>607</v>
      </c>
      <c r="B10" s="39">
        <v>4.75</v>
      </c>
    </row>
    <row r="11" spans="1:2" ht="15">
      <c r="A11" s="66" t="s">
        <v>608</v>
      </c>
      <c r="B11" s="39">
        <v>5.5</v>
      </c>
    </row>
    <row r="12" spans="1:2" ht="15">
      <c r="A12" s="66" t="s">
        <v>609</v>
      </c>
      <c r="B12" s="39">
        <v>5.5</v>
      </c>
    </row>
    <row r="13" spans="1:2" ht="15">
      <c r="A13" s="66" t="s">
        <v>610</v>
      </c>
      <c r="B13" s="39">
        <v>5.5</v>
      </c>
    </row>
    <row r="14" spans="1:2" ht="15">
      <c r="A14" s="66" t="s">
        <v>611</v>
      </c>
      <c r="B14" s="39">
        <v>5.8330000000000002</v>
      </c>
    </row>
    <row r="15" spans="1:2" ht="15">
      <c r="A15" s="66" t="s">
        <v>612</v>
      </c>
      <c r="B15" s="39">
        <v>6.4169999999999998</v>
      </c>
    </row>
    <row r="16" spans="1:2" ht="15">
      <c r="A16" s="66" t="s">
        <v>613</v>
      </c>
      <c r="B16" s="39">
        <v>6.6150000000000002</v>
      </c>
    </row>
    <row r="17" spans="1:2" ht="15">
      <c r="A17" s="66" t="s">
        <v>614</v>
      </c>
      <c r="B17" s="39">
        <v>6.6669999999999998</v>
      </c>
    </row>
    <row r="18" spans="1:2" ht="15">
      <c r="A18" s="66" t="s">
        <v>615</v>
      </c>
      <c r="B18" s="39">
        <v>6.9550000000000001</v>
      </c>
    </row>
    <row r="19" spans="1:2" ht="15">
      <c r="A19" s="66" t="s">
        <v>616</v>
      </c>
      <c r="B19" s="39">
        <v>7.5</v>
      </c>
    </row>
    <row r="20" spans="1:2" ht="15">
      <c r="A20" s="67" t="s">
        <v>617</v>
      </c>
      <c r="B20" s="89">
        <v>8</v>
      </c>
    </row>
  </sheetData>
  <phoneticPr fontId="82" type="noConversion"/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8"/>
  <sheetViews>
    <sheetView workbookViewId="0">
      <selection activeCell="H11" sqref="H11"/>
    </sheetView>
  </sheetViews>
  <sheetFormatPr baseColWidth="10" defaultColWidth="9" defaultRowHeight="14"/>
  <cols>
    <col min="1" max="1" width="22.83203125" style="7" customWidth="1"/>
    <col min="2" max="2" width="9" style="7"/>
    <col min="3" max="3" width="28.6640625" style="7" customWidth="1"/>
    <col min="4" max="16384" width="9" style="7"/>
  </cols>
  <sheetData>
    <row r="1" spans="1:4" ht="15">
      <c r="A1" s="93" t="s">
        <v>603</v>
      </c>
      <c r="B1" s="95"/>
      <c r="C1" s="96" t="s">
        <v>603</v>
      </c>
      <c r="D1" s="95"/>
    </row>
    <row r="2" spans="1:4" ht="19">
      <c r="A2" s="66" t="s">
        <v>618</v>
      </c>
      <c r="B2" s="39">
        <v>3.5</v>
      </c>
      <c r="C2" s="39" t="s">
        <v>619</v>
      </c>
      <c r="D2" s="39">
        <v>4.33</v>
      </c>
    </row>
    <row r="3" spans="1:4" ht="19">
      <c r="A3" s="66" t="s">
        <v>620</v>
      </c>
      <c r="B3" s="39">
        <v>4</v>
      </c>
      <c r="C3" s="39" t="s">
        <v>621</v>
      </c>
      <c r="D3" s="39">
        <v>6</v>
      </c>
    </row>
    <row r="4" spans="1:4" ht="19">
      <c r="A4" s="66" t="s">
        <v>622</v>
      </c>
      <c r="B4" s="39">
        <v>6</v>
      </c>
      <c r="C4" s="39" t="s">
        <v>623</v>
      </c>
      <c r="D4" s="39">
        <v>6.08</v>
      </c>
    </row>
    <row r="5" spans="1:4" ht="19">
      <c r="A5" s="66" t="s">
        <v>624</v>
      </c>
      <c r="B5" s="39">
        <v>5</v>
      </c>
      <c r="C5" s="39" t="s">
        <v>625</v>
      </c>
      <c r="D5" s="39">
        <v>7</v>
      </c>
    </row>
    <row r="6" spans="1:4" ht="19">
      <c r="A6" s="66" t="s">
        <v>626</v>
      </c>
      <c r="B6" s="39">
        <v>5.67</v>
      </c>
      <c r="C6" s="39" t="s">
        <v>627</v>
      </c>
      <c r="D6" s="39">
        <v>2.0830000000000002</v>
      </c>
    </row>
    <row r="7" spans="1:4" ht="19">
      <c r="A7" s="66" t="s">
        <v>628</v>
      </c>
      <c r="B7" s="39">
        <v>4.33</v>
      </c>
      <c r="C7" s="39" t="s">
        <v>629</v>
      </c>
      <c r="D7" s="39">
        <v>2.5</v>
      </c>
    </row>
    <row r="8" spans="1:4" ht="19">
      <c r="A8" s="66" t="s">
        <v>630</v>
      </c>
      <c r="B8" s="39">
        <v>4.5</v>
      </c>
      <c r="C8" s="39" t="s">
        <v>631</v>
      </c>
      <c r="D8" s="39">
        <v>2.67</v>
      </c>
    </row>
    <row r="9" spans="1:4" ht="19">
      <c r="A9" s="66" t="s">
        <v>632</v>
      </c>
      <c r="B9" s="39">
        <v>4.42</v>
      </c>
      <c r="C9" s="39" t="s">
        <v>633</v>
      </c>
      <c r="D9" s="39">
        <v>3.25</v>
      </c>
    </row>
    <row r="10" spans="1:4" ht="19">
      <c r="A10" s="66" t="s">
        <v>634</v>
      </c>
      <c r="B10" s="39">
        <v>4.92</v>
      </c>
      <c r="C10" s="39" t="s">
        <v>635</v>
      </c>
      <c r="D10" s="39">
        <v>4.25</v>
      </c>
    </row>
    <row r="11" spans="1:4" ht="19">
      <c r="A11" s="66" t="s">
        <v>636</v>
      </c>
      <c r="B11" s="39">
        <v>3.1669999999999998</v>
      </c>
      <c r="C11" s="39" t="s">
        <v>637</v>
      </c>
      <c r="D11" s="39">
        <v>5</v>
      </c>
    </row>
    <row r="12" spans="1:4" ht="19">
      <c r="A12" s="66" t="s">
        <v>638</v>
      </c>
      <c r="B12" s="39">
        <v>4.5</v>
      </c>
      <c r="C12" s="39" t="s">
        <v>639</v>
      </c>
      <c r="D12" s="39">
        <v>5.1669999999999998</v>
      </c>
    </row>
    <row r="13" spans="1:4" ht="19">
      <c r="A13" s="66" t="s">
        <v>640</v>
      </c>
      <c r="B13" s="39">
        <v>6.5</v>
      </c>
      <c r="C13" s="39" t="s">
        <v>641</v>
      </c>
      <c r="D13" s="39">
        <v>6.3330000000000002</v>
      </c>
    </row>
    <row r="14" spans="1:4" ht="19">
      <c r="A14" s="66" t="s">
        <v>642</v>
      </c>
      <c r="B14" s="39">
        <v>7.5</v>
      </c>
      <c r="C14" s="39" t="s">
        <v>643</v>
      </c>
      <c r="D14" s="39">
        <v>6.9169999999999998</v>
      </c>
    </row>
    <row r="15" spans="1:4" ht="15">
      <c r="A15" s="66" t="s">
        <v>644</v>
      </c>
      <c r="B15" s="39">
        <v>4.0830000000000002</v>
      </c>
      <c r="C15" s="39" t="s">
        <v>645</v>
      </c>
      <c r="D15" s="39">
        <v>7.5</v>
      </c>
    </row>
    <row r="16" spans="1:4" ht="19">
      <c r="A16" s="66" t="s">
        <v>646</v>
      </c>
      <c r="B16" s="39">
        <v>5</v>
      </c>
      <c r="C16" s="39" t="s">
        <v>647</v>
      </c>
      <c r="D16" s="39">
        <v>7.5</v>
      </c>
    </row>
    <row r="17" spans="1:4" ht="19">
      <c r="A17" s="66" t="s">
        <v>648</v>
      </c>
      <c r="B17" s="39">
        <v>6.6669999999999998</v>
      </c>
      <c r="C17" s="39" t="s">
        <v>649</v>
      </c>
      <c r="D17" s="39">
        <v>4.33</v>
      </c>
    </row>
    <row r="18" spans="1:4" ht="19">
      <c r="A18" s="66" t="s">
        <v>650</v>
      </c>
      <c r="B18" s="39">
        <v>3.25</v>
      </c>
      <c r="C18" s="39" t="s">
        <v>651</v>
      </c>
      <c r="D18" s="39">
        <v>6.33</v>
      </c>
    </row>
    <row r="19" spans="1:4" ht="19">
      <c r="A19" s="66" t="s">
        <v>652</v>
      </c>
      <c r="B19" s="39">
        <v>6</v>
      </c>
      <c r="C19" s="39" t="s">
        <v>653</v>
      </c>
      <c r="D19" s="39">
        <v>7.33</v>
      </c>
    </row>
    <row r="20" spans="1:4" ht="19">
      <c r="A20" s="66" t="s">
        <v>654</v>
      </c>
      <c r="B20" s="39">
        <v>3.3330000000000002</v>
      </c>
      <c r="C20" s="39" t="s">
        <v>655</v>
      </c>
      <c r="D20" s="39">
        <v>2</v>
      </c>
    </row>
    <row r="21" spans="1:4" ht="19">
      <c r="A21" s="66" t="s">
        <v>656</v>
      </c>
      <c r="B21" s="39">
        <v>4.3330000000000002</v>
      </c>
      <c r="C21" s="39" t="s">
        <v>657</v>
      </c>
      <c r="D21" s="39">
        <v>3.67</v>
      </c>
    </row>
    <row r="22" spans="1:4" ht="15">
      <c r="A22" s="66" t="s">
        <v>658</v>
      </c>
      <c r="B22" s="39">
        <v>5</v>
      </c>
      <c r="C22" s="39" t="s">
        <v>659</v>
      </c>
      <c r="D22" s="39">
        <v>3.33</v>
      </c>
    </row>
    <row r="23" spans="1:4" ht="15">
      <c r="A23" s="66" t="s">
        <v>660</v>
      </c>
      <c r="B23" s="39">
        <v>6.5</v>
      </c>
      <c r="C23" s="39" t="s">
        <v>661</v>
      </c>
      <c r="D23" s="39">
        <v>5.33</v>
      </c>
    </row>
    <row r="24" spans="1:4" ht="17">
      <c r="A24" s="66" t="s">
        <v>662</v>
      </c>
      <c r="B24" s="39">
        <v>6.5</v>
      </c>
      <c r="C24" s="97" t="s">
        <v>663</v>
      </c>
      <c r="D24" s="39">
        <v>3.67</v>
      </c>
    </row>
    <row r="25" spans="1:4" ht="19">
      <c r="A25" s="66" t="s">
        <v>664</v>
      </c>
      <c r="B25" s="39">
        <v>3.17</v>
      </c>
      <c r="C25" s="97" t="s">
        <v>665</v>
      </c>
      <c r="D25" s="39">
        <v>4.33</v>
      </c>
    </row>
    <row r="26" spans="1:4" ht="19">
      <c r="A26" s="66" t="s">
        <v>666</v>
      </c>
      <c r="B26" s="39">
        <v>3.67</v>
      </c>
      <c r="C26" s="97" t="s">
        <v>667</v>
      </c>
      <c r="D26" s="39">
        <v>5.17</v>
      </c>
    </row>
    <row r="27" spans="1:4" ht="19">
      <c r="A27" s="66" t="s">
        <v>668</v>
      </c>
      <c r="B27" s="39">
        <v>5.83</v>
      </c>
      <c r="C27" s="97" t="s">
        <v>669</v>
      </c>
      <c r="D27" s="39">
        <v>5.33</v>
      </c>
    </row>
    <row r="28" spans="1:4" ht="19">
      <c r="A28" s="67" t="s">
        <v>670</v>
      </c>
      <c r="B28" s="42">
        <v>6.67</v>
      </c>
      <c r="C28" s="42"/>
      <c r="D28" s="42"/>
    </row>
  </sheetData>
  <phoneticPr fontId="82" type="noConversion"/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1"/>
  <sheetViews>
    <sheetView workbookViewId="0">
      <selection activeCell="A15" sqref="A15"/>
    </sheetView>
  </sheetViews>
  <sheetFormatPr baseColWidth="10" defaultColWidth="9" defaultRowHeight="14"/>
  <cols>
    <col min="1" max="1" width="15.83203125" style="7" customWidth="1"/>
    <col min="2" max="16384" width="9" style="7"/>
  </cols>
  <sheetData>
    <row r="1" spans="1:4" ht="19">
      <c r="A1" s="94" t="s">
        <v>671</v>
      </c>
      <c r="B1" s="82" t="s">
        <v>672</v>
      </c>
      <c r="C1" s="82" t="s">
        <v>673</v>
      </c>
      <c r="D1" s="82" t="s">
        <v>2</v>
      </c>
    </row>
    <row r="2" spans="1:4" ht="15">
      <c r="A2" s="66" t="s">
        <v>17</v>
      </c>
      <c r="B2" s="88">
        <v>3</v>
      </c>
      <c r="C2" s="88">
        <v>1.36</v>
      </c>
      <c r="D2" s="88">
        <v>6.62</v>
      </c>
    </row>
    <row r="3" spans="1:4" ht="15">
      <c r="A3" s="66" t="s">
        <v>18</v>
      </c>
      <c r="B3" s="88">
        <v>4</v>
      </c>
      <c r="C3" s="88">
        <v>1.54</v>
      </c>
      <c r="D3" s="88">
        <v>10.39</v>
      </c>
    </row>
    <row r="4" spans="1:4" ht="15">
      <c r="A4" s="66" t="s">
        <v>19</v>
      </c>
      <c r="B4" s="88">
        <v>5</v>
      </c>
      <c r="C4" s="88">
        <v>1.63</v>
      </c>
      <c r="D4" s="88">
        <v>15.34</v>
      </c>
    </row>
    <row r="5" spans="1:4" ht="15">
      <c r="A5" s="66" t="s">
        <v>20</v>
      </c>
      <c r="B5" s="88">
        <v>6</v>
      </c>
      <c r="C5" s="88">
        <v>1.66</v>
      </c>
      <c r="D5" s="88">
        <v>21.69</v>
      </c>
    </row>
    <row r="6" spans="1:4" ht="15">
      <c r="A6" s="66" t="s">
        <v>21</v>
      </c>
      <c r="B6" s="88">
        <v>7</v>
      </c>
      <c r="C6" s="88">
        <v>1.55</v>
      </c>
      <c r="D6" s="88">
        <v>31.61</v>
      </c>
    </row>
    <row r="7" spans="1:4" ht="15">
      <c r="A7" s="66" t="s">
        <v>40</v>
      </c>
      <c r="B7" s="88">
        <v>8</v>
      </c>
      <c r="C7" s="88">
        <v>1.83</v>
      </c>
      <c r="D7" s="88">
        <v>34.97</v>
      </c>
    </row>
    <row r="8" spans="1:4" ht="15">
      <c r="A8" s="66" t="s">
        <v>22</v>
      </c>
      <c r="B8" s="88">
        <v>9</v>
      </c>
      <c r="C8" s="88">
        <v>1.88</v>
      </c>
      <c r="D8" s="88">
        <v>43.09</v>
      </c>
    </row>
    <row r="9" spans="1:4" ht="15">
      <c r="A9" s="66" t="s">
        <v>9</v>
      </c>
      <c r="B9" s="88">
        <v>10</v>
      </c>
      <c r="C9" s="88">
        <v>1.91</v>
      </c>
      <c r="D9" s="88">
        <v>52.36</v>
      </c>
    </row>
    <row r="10" spans="1:4" ht="15">
      <c r="A10" s="66" t="s">
        <v>10</v>
      </c>
      <c r="B10" s="88">
        <v>11</v>
      </c>
      <c r="C10" s="88">
        <v>1.9</v>
      </c>
      <c r="D10" s="88">
        <v>63.68</v>
      </c>
    </row>
    <row r="11" spans="1:4" ht="15">
      <c r="A11" s="66" t="s">
        <v>23</v>
      </c>
      <c r="B11" s="88">
        <v>12</v>
      </c>
      <c r="C11" s="88">
        <v>1.65</v>
      </c>
      <c r="D11" s="88">
        <v>87.27</v>
      </c>
    </row>
    <row r="12" spans="1:4" ht="15">
      <c r="A12" s="66" t="s">
        <v>41</v>
      </c>
      <c r="B12" s="88">
        <v>3</v>
      </c>
      <c r="C12" s="88">
        <v>1.22</v>
      </c>
      <c r="D12" s="88">
        <v>7.38</v>
      </c>
    </row>
    <row r="13" spans="1:4" ht="15">
      <c r="A13" s="66" t="s">
        <v>42</v>
      </c>
      <c r="B13" s="88">
        <v>4</v>
      </c>
      <c r="C13" s="88">
        <v>1.33</v>
      </c>
      <c r="D13" s="88">
        <v>12.03</v>
      </c>
    </row>
    <row r="14" spans="1:4" ht="15">
      <c r="A14" s="66" t="s">
        <v>43</v>
      </c>
      <c r="B14" s="88">
        <v>5</v>
      </c>
      <c r="C14" s="88">
        <v>1.6</v>
      </c>
      <c r="D14" s="88">
        <v>15.63</v>
      </c>
    </row>
    <row r="15" spans="1:4" ht="15">
      <c r="A15" s="66" t="s">
        <v>44</v>
      </c>
      <c r="B15" s="88">
        <v>6</v>
      </c>
      <c r="C15" s="88">
        <v>1.1599999999999999</v>
      </c>
      <c r="D15" s="88">
        <v>31.03</v>
      </c>
    </row>
    <row r="16" spans="1:4" ht="15">
      <c r="A16" s="66" t="s">
        <v>67</v>
      </c>
      <c r="B16" s="88">
        <v>7</v>
      </c>
      <c r="C16" s="88">
        <v>1.9</v>
      </c>
      <c r="D16" s="88">
        <v>25.79</v>
      </c>
    </row>
    <row r="17" spans="1:4" ht="15">
      <c r="A17" s="66" t="s">
        <v>45</v>
      </c>
      <c r="B17" s="88">
        <v>8</v>
      </c>
      <c r="C17" s="88">
        <v>2.2000000000000002</v>
      </c>
      <c r="D17" s="88">
        <v>29.09</v>
      </c>
    </row>
    <row r="18" spans="1:4" ht="15">
      <c r="A18" s="66" t="s">
        <v>11</v>
      </c>
      <c r="B18" s="88">
        <v>9</v>
      </c>
      <c r="C18" s="88">
        <v>2.2799999999999998</v>
      </c>
      <c r="D18" s="88">
        <v>35.53</v>
      </c>
    </row>
    <row r="19" spans="1:4" ht="15">
      <c r="A19" s="66" t="s">
        <v>12</v>
      </c>
      <c r="B19" s="88">
        <v>10</v>
      </c>
      <c r="C19" s="88">
        <v>2.2000000000000002</v>
      </c>
      <c r="D19" s="88">
        <v>45.45</v>
      </c>
    </row>
    <row r="20" spans="1:4" ht="15">
      <c r="A20" s="66" t="s">
        <v>13</v>
      </c>
      <c r="B20" s="88">
        <v>11</v>
      </c>
      <c r="C20" s="88">
        <v>1.93</v>
      </c>
      <c r="D20" s="88">
        <v>87.1</v>
      </c>
    </row>
    <row r="21" spans="1:4" ht="15">
      <c r="A21" s="66" t="s">
        <v>24</v>
      </c>
      <c r="B21" s="88">
        <v>12</v>
      </c>
      <c r="C21" s="88">
        <v>1.69</v>
      </c>
      <c r="D21" s="88">
        <v>85.21</v>
      </c>
    </row>
    <row r="22" spans="1:4" ht="15">
      <c r="A22" s="66" t="s">
        <v>57</v>
      </c>
      <c r="B22" s="88">
        <v>3</v>
      </c>
      <c r="C22" s="88">
        <v>1.1000000000000001</v>
      </c>
      <c r="D22" s="88">
        <v>8.18</v>
      </c>
    </row>
    <row r="23" spans="1:4" ht="15">
      <c r="A23" s="66" t="s">
        <v>210</v>
      </c>
      <c r="B23" s="88">
        <v>4</v>
      </c>
      <c r="C23" s="88">
        <v>1.3</v>
      </c>
      <c r="D23" s="88">
        <v>12.31</v>
      </c>
    </row>
    <row r="24" spans="1:4" ht="15">
      <c r="A24" s="66" t="s">
        <v>46</v>
      </c>
      <c r="B24" s="88">
        <v>5</v>
      </c>
      <c r="C24" s="88">
        <v>1.5</v>
      </c>
      <c r="D24" s="88">
        <v>16.670000000000002</v>
      </c>
    </row>
    <row r="25" spans="1:4" ht="15">
      <c r="A25" s="66" t="s">
        <v>47</v>
      </c>
      <c r="B25" s="88">
        <v>6</v>
      </c>
      <c r="C25" s="88">
        <v>2.36</v>
      </c>
      <c r="D25" s="88">
        <v>15.25</v>
      </c>
    </row>
    <row r="26" spans="1:4" ht="15">
      <c r="A26" s="66" t="s">
        <v>48</v>
      </c>
      <c r="B26" s="88">
        <v>7</v>
      </c>
      <c r="C26" s="88">
        <v>1.9</v>
      </c>
      <c r="D26" s="88">
        <v>25.79</v>
      </c>
    </row>
    <row r="27" spans="1:4" ht="15">
      <c r="A27" s="66" t="s">
        <v>49</v>
      </c>
      <c r="B27" s="88">
        <v>8</v>
      </c>
      <c r="C27" s="88">
        <v>2.2000000000000002</v>
      </c>
      <c r="D27" s="88">
        <v>29.09</v>
      </c>
    </row>
    <row r="28" spans="1:4" ht="15">
      <c r="A28" s="66" t="s">
        <v>25</v>
      </c>
      <c r="B28" s="88">
        <v>9</v>
      </c>
      <c r="C28" s="88">
        <v>2.2000000000000002</v>
      </c>
      <c r="D28" s="88">
        <v>36.82</v>
      </c>
    </row>
    <row r="29" spans="1:4" ht="15">
      <c r="A29" s="66" t="s">
        <v>14</v>
      </c>
      <c r="B29" s="88">
        <v>10</v>
      </c>
      <c r="C29" s="88">
        <v>2.2799999999999998</v>
      </c>
      <c r="D29" s="88">
        <v>43.86</v>
      </c>
    </row>
    <row r="30" spans="1:4" ht="15">
      <c r="A30" s="66" t="s">
        <v>15</v>
      </c>
      <c r="B30" s="88">
        <v>11</v>
      </c>
      <c r="C30" s="88">
        <v>2.54</v>
      </c>
      <c r="D30" s="88">
        <v>75.92</v>
      </c>
    </row>
    <row r="31" spans="1:4" ht="15">
      <c r="A31" s="67" t="s">
        <v>68</v>
      </c>
      <c r="B31" s="89">
        <v>12</v>
      </c>
      <c r="C31" s="89">
        <v>2</v>
      </c>
      <c r="D31" s="89">
        <v>72</v>
      </c>
    </row>
  </sheetData>
  <phoneticPr fontId="8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workbookViewId="0">
      <selection activeCell="A24" sqref="A24"/>
    </sheetView>
  </sheetViews>
  <sheetFormatPr baseColWidth="10" defaultColWidth="9" defaultRowHeight="14"/>
  <cols>
    <col min="1" max="2" width="9" style="7"/>
    <col min="3" max="3" width="10.83203125" style="7" customWidth="1"/>
    <col min="4" max="16384" width="9" style="7"/>
  </cols>
  <sheetData>
    <row r="1" spans="1:10" ht="15" customHeight="1" thickTop="1" thickBot="1">
      <c r="A1" s="307" t="s">
        <v>674</v>
      </c>
      <c r="B1" s="304" t="s">
        <v>675</v>
      </c>
      <c r="C1" s="305"/>
      <c r="D1" s="305"/>
      <c r="E1" s="305"/>
      <c r="F1" s="305"/>
      <c r="G1" s="305"/>
      <c r="H1" s="305"/>
      <c r="I1" s="305"/>
      <c r="J1" s="306"/>
    </row>
    <row r="2" spans="1:10" ht="18" customHeight="1" thickBot="1">
      <c r="A2" s="308"/>
      <c r="B2" s="88"/>
      <c r="C2" s="217" t="s">
        <v>307</v>
      </c>
      <c r="D2" s="310" t="s">
        <v>926</v>
      </c>
      <c r="E2" s="311"/>
      <c r="F2" s="310" t="s">
        <v>927</v>
      </c>
      <c r="G2" s="311"/>
      <c r="H2" s="69" t="s">
        <v>928</v>
      </c>
      <c r="I2" s="69" t="s">
        <v>930</v>
      </c>
      <c r="J2" s="69" t="s">
        <v>929</v>
      </c>
    </row>
    <row r="3" spans="1:10" ht="16" thickBot="1">
      <c r="A3" s="309"/>
      <c r="B3" s="89" t="s">
        <v>680</v>
      </c>
      <c r="C3" s="42" t="s">
        <v>939</v>
      </c>
      <c r="D3" s="42" t="s">
        <v>939</v>
      </c>
      <c r="E3" s="42" t="s">
        <v>940</v>
      </c>
      <c r="F3" s="42" t="s">
        <v>939</v>
      </c>
      <c r="G3" s="42" t="s">
        <v>940</v>
      </c>
      <c r="H3" s="42" t="s">
        <v>939</v>
      </c>
      <c r="I3" s="69" t="s">
        <v>939</v>
      </c>
      <c r="J3" s="69" t="s">
        <v>940</v>
      </c>
    </row>
    <row r="4" spans="1:10" ht="15">
      <c r="A4" s="66" t="s">
        <v>681</v>
      </c>
      <c r="B4" s="39">
        <v>0.08</v>
      </c>
      <c r="C4" s="39" t="s">
        <v>682</v>
      </c>
      <c r="D4" s="39">
        <v>8.1000000000000003E-2</v>
      </c>
      <c r="E4" s="39">
        <v>8.3000000000000004E-2</v>
      </c>
      <c r="F4" s="39" t="s">
        <v>682</v>
      </c>
      <c r="G4" s="39" t="s">
        <v>682</v>
      </c>
      <c r="H4" s="39" t="s">
        <v>682</v>
      </c>
      <c r="I4" s="39" t="s">
        <v>682</v>
      </c>
      <c r="J4" s="39" t="s">
        <v>682</v>
      </c>
    </row>
    <row r="5" spans="1:10" ht="15">
      <c r="A5" s="66" t="s">
        <v>683</v>
      </c>
      <c r="B5" s="39">
        <v>0.06</v>
      </c>
      <c r="C5" s="39" t="s">
        <v>682</v>
      </c>
      <c r="D5" s="39">
        <v>6.5000000000000002E-2</v>
      </c>
      <c r="E5" s="39">
        <v>6.0999999999999999E-2</v>
      </c>
      <c r="F5" s="39" t="s">
        <v>682</v>
      </c>
      <c r="G5" s="39" t="s">
        <v>682</v>
      </c>
      <c r="H5" s="39" t="s">
        <v>682</v>
      </c>
      <c r="I5" s="39" t="s">
        <v>682</v>
      </c>
      <c r="J5" s="39" t="s">
        <v>682</v>
      </c>
    </row>
    <row r="6" spans="1:10" ht="19">
      <c r="A6" s="66" t="s">
        <v>921</v>
      </c>
      <c r="B6" s="39">
        <v>0.04</v>
      </c>
      <c r="C6" s="39" t="s">
        <v>682</v>
      </c>
      <c r="D6" s="39">
        <v>0.04</v>
      </c>
      <c r="E6" s="39">
        <v>3.9E-2</v>
      </c>
      <c r="F6" s="39" t="s">
        <v>682</v>
      </c>
      <c r="G6" s="39" t="s">
        <v>682</v>
      </c>
      <c r="H6" s="39" t="s">
        <v>682</v>
      </c>
      <c r="I6" s="39" t="s">
        <v>682</v>
      </c>
      <c r="J6" s="39" t="s">
        <v>682</v>
      </c>
    </row>
    <row r="7" spans="1:10" ht="19">
      <c r="A7" s="66" t="s">
        <v>922</v>
      </c>
      <c r="B7" s="39">
        <v>0.02</v>
      </c>
      <c r="C7" s="39" t="s">
        <v>682</v>
      </c>
      <c r="D7" s="39">
        <v>1.7999999999999999E-2</v>
      </c>
      <c r="E7" s="39">
        <v>0.02</v>
      </c>
      <c r="F7" s="39" t="s">
        <v>682</v>
      </c>
      <c r="G7" s="39" t="s">
        <v>682</v>
      </c>
      <c r="H7" s="39" t="s">
        <v>682</v>
      </c>
      <c r="I7" s="39" t="s">
        <v>682</v>
      </c>
      <c r="J7" s="39" t="s">
        <v>682</v>
      </c>
    </row>
    <row r="8" spans="1:10" ht="15">
      <c r="A8" s="66" t="s">
        <v>684</v>
      </c>
      <c r="B8" s="39">
        <v>0.04</v>
      </c>
      <c r="C8" s="39">
        <v>4.2000000000000003E-2</v>
      </c>
      <c r="D8" s="39">
        <v>4.1000000000000002E-2</v>
      </c>
      <c r="E8" s="39">
        <v>4.1000000000000002E-2</v>
      </c>
      <c r="F8" s="39" t="s">
        <v>682</v>
      </c>
      <c r="G8" s="39" t="s">
        <v>682</v>
      </c>
      <c r="H8" s="39" t="s">
        <v>682</v>
      </c>
      <c r="I8" s="39" t="s">
        <v>682</v>
      </c>
      <c r="J8" s="39" t="s">
        <v>682</v>
      </c>
    </row>
    <row r="9" spans="1:10" ht="15">
      <c r="A9" s="66" t="s">
        <v>685</v>
      </c>
      <c r="B9" s="39">
        <v>6.7000000000000004E-2</v>
      </c>
      <c r="C9" s="39" t="s">
        <v>682</v>
      </c>
      <c r="D9" s="39">
        <v>6.7000000000000004E-2</v>
      </c>
      <c r="E9" s="39">
        <v>6.6000000000000003E-2</v>
      </c>
      <c r="F9" s="39" t="s">
        <v>682</v>
      </c>
      <c r="G9" s="39" t="s">
        <v>682</v>
      </c>
      <c r="H9" s="39" t="s">
        <v>682</v>
      </c>
      <c r="I9" s="39" t="s">
        <v>682</v>
      </c>
      <c r="J9" s="39" t="s">
        <v>682</v>
      </c>
    </row>
    <row r="10" spans="1:10" ht="15">
      <c r="A10" s="66" t="s">
        <v>686</v>
      </c>
      <c r="B10" s="39">
        <v>0.03</v>
      </c>
      <c r="C10" s="39" t="s">
        <v>682</v>
      </c>
      <c r="D10" s="39">
        <v>3.1E-2</v>
      </c>
      <c r="E10" s="39">
        <v>3.5000000000000003E-2</v>
      </c>
      <c r="F10" s="39" t="s">
        <v>682</v>
      </c>
      <c r="G10" s="39" t="s">
        <v>682</v>
      </c>
      <c r="H10" s="39" t="s">
        <v>682</v>
      </c>
      <c r="I10" s="39" t="s">
        <v>682</v>
      </c>
      <c r="J10" s="39" t="s">
        <v>682</v>
      </c>
    </row>
    <row r="11" spans="1:10" ht="15">
      <c r="A11" s="66" t="s">
        <v>687</v>
      </c>
      <c r="B11" s="39">
        <v>4.7E-2</v>
      </c>
      <c r="C11" s="39" t="s">
        <v>682</v>
      </c>
      <c r="D11" s="39">
        <v>4.5999999999999999E-2</v>
      </c>
      <c r="E11" s="39">
        <v>4.4999999999999998E-2</v>
      </c>
      <c r="F11" s="39" t="s">
        <v>682</v>
      </c>
      <c r="G11" s="39" t="s">
        <v>682</v>
      </c>
      <c r="H11" s="39" t="s">
        <v>682</v>
      </c>
      <c r="I11" s="39" t="s">
        <v>682</v>
      </c>
      <c r="J11" s="39" t="s">
        <v>682</v>
      </c>
    </row>
    <row r="12" spans="1:10" ht="15">
      <c r="A12" s="66" t="s">
        <v>688</v>
      </c>
      <c r="B12" s="39">
        <v>2.7E-2</v>
      </c>
      <c r="C12" s="39">
        <v>3.1E-2</v>
      </c>
      <c r="D12" s="39">
        <v>2.3E-2</v>
      </c>
      <c r="E12" s="39">
        <v>2.8000000000000001E-2</v>
      </c>
      <c r="F12" s="39" t="s">
        <v>682</v>
      </c>
      <c r="G12" s="39" t="s">
        <v>682</v>
      </c>
      <c r="H12" s="39" t="s">
        <v>682</v>
      </c>
      <c r="I12" s="39" t="s">
        <v>682</v>
      </c>
      <c r="J12" s="39" t="s">
        <v>682</v>
      </c>
    </row>
    <row r="13" spans="1:10" ht="15">
      <c r="A13" s="66" t="s">
        <v>689</v>
      </c>
      <c r="B13" s="39">
        <v>7.4999999999999997E-2</v>
      </c>
      <c r="C13" s="39" t="s">
        <v>682</v>
      </c>
      <c r="D13" s="39" t="s">
        <v>682</v>
      </c>
      <c r="E13" s="39" t="s">
        <v>682</v>
      </c>
      <c r="F13" s="39">
        <v>7.8E-2</v>
      </c>
      <c r="G13" s="39">
        <v>8.5000000000000006E-2</v>
      </c>
      <c r="H13" s="39" t="s">
        <v>682</v>
      </c>
      <c r="I13" s="39" t="s">
        <v>682</v>
      </c>
      <c r="J13" s="39" t="s">
        <v>682</v>
      </c>
    </row>
    <row r="14" spans="1:10" ht="15">
      <c r="A14" s="66" t="s">
        <v>690</v>
      </c>
      <c r="B14" s="39">
        <v>0.05</v>
      </c>
      <c r="C14" s="39" t="s">
        <v>682</v>
      </c>
      <c r="D14" s="39" t="s">
        <v>682</v>
      </c>
      <c r="E14" s="39" t="s">
        <v>682</v>
      </c>
      <c r="F14" s="39">
        <v>5.8000000000000003E-2</v>
      </c>
      <c r="G14" s="39">
        <v>5.7000000000000002E-2</v>
      </c>
      <c r="H14" s="39" t="s">
        <v>682</v>
      </c>
      <c r="I14" s="39" t="s">
        <v>682</v>
      </c>
      <c r="J14" s="39" t="s">
        <v>682</v>
      </c>
    </row>
    <row r="15" spans="1:10" ht="19">
      <c r="A15" s="66" t="s">
        <v>923</v>
      </c>
      <c r="B15" s="39">
        <v>2.5000000000000001E-2</v>
      </c>
      <c r="C15" s="39" t="s">
        <v>682</v>
      </c>
      <c r="D15" s="39" t="s">
        <v>682</v>
      </c>
      <c r="E15" s="39" t="s">
        <v>682</v>
      </c>
      <c r="F15" s="39">
        <v>3.3000000000000002E-2</v>
      </c>
      <c r="G15" s="39">
        <v>3.2000000000000001E-2</v>
      </c>
      <c r="H15" s="39" t="s">
        <v>682</v>
      </c>
      <c r="I15" s="39" t="s">
        <v>682</v>
      </c>
      <c r="J15" s="39" t="s">
        <v>682</v>
      </c>
    </row>
    <row r="16" spans="1:10" ht="19">
      <c r="A16" s="66" t="s">
        <v>924</v>
      </c>
      <c r="B16" s="39">
        <v>0.05</v>
      </c>
      <c r="C16" s="39" t="s">
        <v>682</v>
      </c>
      <c r="D16" s="39" t="s">
        <v>682</v>
      </c>
      <c r="E16" s="39" t="s">
        <v>682</v>
      </c>
      <c r="F16" s="39">
        <v>5.7000000000000002E-2</v>
      </c>
      <c r="G16" s="39">
        <v>4.7E-2</v>
      </c>
      <c r="H16" s="39" t="s">
        <v>682</v>
      </c>
      <c r="I16" s="39" t="s">
        <v>682</v>
      </c>
      <c r="J16" s="39" t="s">
        <v>682</v>
      </c>
    </row>
    <row r="17" spans="1:10" ht="15">
      <c r="A17" s="66" t="s">
        <v>691</v>
      </c>
      <c r="B17" s="39">
        <v>6.7000000000000004E-2</v>
      </c>
      <c r="C17" s="39" t="s">
        <v>682</v>
      </c>
      <c r="D17" s="39" t="s">
        <v>682</v>
      </c>
      <c r="E17" s="39" t="s">
        <v>682</v>
      </c>
      <c r="F17" s="39" t="s">
        <v>682</v>
      </c>
      <c r="G17" s="39" t="s">
        <v>682</v>
      </c>
      <c r="H17" s="39">
        <v>7.4999999999999997E-2</v>
      </c>
      <c r="I17" s="39" t="s">
        <v>682</v>
      </c>
      <c r="J17" s="39">
        <v>6.0999999999999999E-2</v>
      </c>
    </row>
    <row r="18" spans="1:10" ht="15">
      <c r="A18" s="66" t="s">
        <v>692</v>
      </c>
      <c r="B18" s="39">
        <v>3.3000000000000002E-2</v>
      </c>
      <c r="C18" s="39" t="s">
        <v>682</v>
      </c>
      <c r="D18" s="39" t="s">
        <v>682</v>
      </c>
      <c r="E18" s="39" t="s">
        <v>682</v>
      </c>
      <c r="F18" s="39" t="s">
        <v>682</v>
      </c>
      <c r="G18" s="39" t="s">
        <v>682</v>
      </c>
      <c r="H18" s="39">
        <v>3.5000000000000003E-2</v>
      </c>
      <c r="I18" s="39" t="s">
        <v>682</v>
      </c>
      <c r="J18" s="39">
        <v>3.1E-2</v>
      </c>
    </row>
    <row r="19" spans="1:10" ht="15">
      <c r="A19" s="66" t="s">
        <v>693</v>
      </c>
      <c r="B19" s="39">
        <v>3.3000000000000002E-2</v>
      </c>
      <c r="C19" s="39" t="s">
        <v>682</v>
      </c>
      <c r="D19" s="39" t="s">
        <v>682</v>
      </c>
      <c r="E19" s="39" t="s">
        <v>682</v>
      </c>
      <c r="F19" s="39" t="s">
        <v>682</v>
      </c>
      <c r="G19" s="39" t="s">
        <v>682</v>
      </c>
      <c r="H19" s="39" t="s">
        <v>682</v>
      </c>
      <c r="I19" s="39">
        <v>0.04</v>
      </c>
      <c r="J19" s="39" t="s">
        <v>682</v>
      </c>
    </row>
    <row r="20" spans="1:10" ht="20" thickBot="1">
      <c r="A20" s="67" t="s">
        <v>925</v>
      </c>
      <c r="B20" s="42">
        <v>3.3000000000000002E-2</v>
      </c>
      <c r="C20" s="42" t="s">
        <v>682</v>
      </c>
      <c r="D20" s="42" t="s">
        <v>682</v>
      </c>
      <c r="E20" s="42" t="s">
        <v>682</v>
      </c>
      <c r="F20" s="42" t="s">
        <v>682</v>
      </c>
      <c r="G20" s="42" t="s">
        <v>682</v>
      </c>
      <c r="H20" s="42" t="s">
        <v>682</v>
      </c>
      <c r="I20" s="42" t="s">
        <v>682</v>
      </c>
      <c r="J20" s="42" t="s">
        <v>682</v>
      </c>
    </row>
    <row r="21" spans="1:10">
      <c r="A21" s="213"/>
      <c r="B21" s="213"/>
      <c r="C21" s="213"/>
      <c r="D21" s="213"/>
      <c r="E21" s="213"/>
      <c r="F21" s="213"/>
      <c r="G21" s="213"/>
      <c r="H21" s="213"/>
      <c r="I21" s="213"/>
      <c r="J21" s="213"/>
    </row>
  </sheetData>
  <mergeCells count="4">
    <mergeCell ref="B1:J1"/>
    <mergeCell ref="A1:A3"/>
    <mergeCell ref="D2:E2"/>
    <mergeCell ref="F2:G2"/>
  </mergeCells>
  <phoneticPr fontId="82" type="noConversion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0"/>
  <sheetViews>
    <sheetView workbookViewId="0">
      <selection activeCell="L18" sqref="L18"/>
    </sheetView>
  </sheetViews>
  <sheetFormatPr baseColWidth="10" defaultColWidth="9" defaultRowHeight="14"/>
  <cols>
    <col min="1" max="16384" width="9" style="7"/>
  </cols>
  <sheetData>
    <row r="1" spans="1:9" ht="15" customHeight="1" thickTop="1" thickBot="1">
      <c r="A1" s="307" t="s">
        <v>674</v>
      </c>
      <c r="B1" s="304" t="s">
        <v>675</v>
      </c>
      <c r="C1" s="305"/>
      <c r="D1" s="305"/>
      <c r="E1" s="305"/>
      <c r="F1" s="305"/>
      <c r="G1" s="305"/>
      <c r="H1" s="305"/>
      <c r="I1" s="306"/>
    </row>
    <row r="2" spans="1:9" ht="18.75" customHeight="1" thickBot="1">
      <c r="A2" s="308"/>
      <c r="B2" s="312" t="s">
        <v>680</v>
      </c>
      <c r="C2" s="310" t="s">
        <v>926</v>
      </c>
      <c r="D2" s="311"/>
      <c r="E2" s="310" t="s">
        <v>927</v>
      </c>
      <c r="F2" s="311"/>
      <c r="G2" s="69" t="s">
        <v>928</v>
      </c>
      <c r="H2" s="69" t="s">
        <v>930</v>
      </c>
      <c r="I2" s="69" t="s">
        <v>929</v>
      </c>
    </row>
    <row r="3" spans="1:9" ht="16" thickBot="1">
      <c r="A3" s="308"/>
      <c r="B3" s="313"/>
      <c r="C3" s="42" t="s">
        <v>939</v>
      </c>
      <c r="D3" s="42" t="s">
        <v>940</v>
      </c>
      <c r="E3" s="42" t="s">
        <v>939</v>
      </c>
      <c r="F3" s="42" t="s">
        <v>940</v>
      </c>
      <c r="G3" s="218" t="s">
        <v>938</v>
      </c>
      <c r="H3" s="69" t="s">
        <v>939</v>
      </c>
      <c r="I3" s="69" t="s">
        <v>941</v>
      </c>
    </row>
    <row r="4" spans="1:9" ht="15">
      <c r="A4" s="66" t="s">
        <v>681</v>
      </c>
      <c r="B4" s="39">
        <v>0.08</v>
      </c>
      <c r="C4" s="39">
        <v>7.4999999999999997E-2</v>
      </c>
      <c r="D4" s="39">
        <v>8.1000000000000003E-2</v>
      </c>
      <c r="E4" s="39" t="s">
        <v>682</v>
      </c>
      <c r="F4" s="39" t="s">
        <v>682</v>
      </c>
      <c r="G4" s="39">
        <v>8.7999999999999995E-2</v>
      </c>
      <c r="H4" s="39" t="s">
        <v>682</v>
      </c>
      <c r="I4" s="39" t="s">
        <v>682</v>
      </c>
    </row>
    <row r="5" spans="1:9" ht="15">
      <c r="A5" s="66" t="s">
        <v>683</v>
      </c>
      <c r="B5" s="39">
        <v>0.06</v>
      </c>
      <c r="C5" s="39">
        <v>5.7000000000000002E-2</v>
      </c>
      <c r="D5" s="39">
        <v>6.2E-2</v>
      </c>
      <c r="E5" s="39">
        <v>7.0999999999999994E-2</v>
      </c>
      <c r="F5" s="39">
        <v>6.3E-2</v>
      </c>
      <c r="G5" s="39">
        <v>6.5000000000000002E-2</v>
      </c>
      <c r="H5" s="39" t="s">
        <v>682</v>
      </c>
      <c r="I5" s="39" t="s">
        <v>682</v>
      </c>
    </row>
    <row r="6" spans="1:9" ht="19">
      <c r="A6" s="66" t="s">
        <v>921</v>
      </c>
      <c r="B6" s="39">
        <v>0.04</v>
      </c>
      <c r="C6" s="39">
        <v>3.6999999999999998E-2</v>
      </c>
      <c r="D6" s="39">
        <v>4.2000000000000003E-2</v>
      </c>
      <c r="E6" s="39">
        <v>4.2999999999999997E-2</v>
      </c>
      <c r="F6" s="39">
        <v>4.2000000000000003E-2</v>
      </c>
      <c r="G6" s="39">
        <v>4.1000000000000002E-2</v>
      </c>
      <c r="H6" s="39" t="s">
        <v>682</v>
      </c>
      <c r="I6" s="39" t="s">
        <v>682</v>
      </c>
    </row>
    <row r="7" spans="1:9" ht="19">
      <c r="A7" s="66" t="s">
        <v>922</v>
      </c>
      <c r="B7" s="39">
        <v>0.02</v>
      </c>
      <c r="C7" s="39">
        <v>1.9E-2</v>
      </c>
      <c r="D7" s="39">
        <v>2.1000000000000001E-2</v>
      </c>
      <c r="E7" s="39">
        <v>0.02</v>
      </c>
      <c r="F7" s="39">
        <v>2.1000000000000001E-2</v>
      </c>
      <c r="G7" s="39">
        <v>1.7999999999999999E-2</v>
      </c>
      <c r="H7" s="39" t="s">
        <v>682</v>
      </c>
      <c r="I7" s="39" t="s">
        <v>682</v>
      </c>
    </row>
    <row r="8" spans="1:9" ht="15">
      <c r="A8" s="66" t="s">
        <v>684</v>
      </c>
      <c r="B8" s="39">
        <v>0.04</v>
      </c>
      <c r="C8" s="39" t="s">
        <v>682</v>
      </c>
      <c r="D8" s="39" t="s">
        <v>682</v>
      </c>
      <c r="E8" s="39">
        <v>3.6999999999999998E-2</v>
      </c>
      <c r="F8" s="39">
        <v>3.9E-2</v>
      </c>
      <c r="G8" s="39">
        <v>0.04</v>
      </c>
      <c r="H8" s="39" t="s">
        <v>682</v>
      </c>
      <c r="I8" s="39" t="s">
        <v>682</v>
      </c>
    </row>
    <row r="9" spans="1:9" ht="15">
      <c r="A9" s="66" t="s">
        <v>685</v>
      </c>
      <c r="B9" s="39">
        <v>6.7000000000000004E-2</v>
      </c>
      <c r="C9" s="39" t="s">
        <v>682</v>
      </c>
      <c r="D9" s="39" t="s">
        <v>682</v>
      </c>
      <c r="E9" s="39">
        <v>7.1999999999999995E-2</v>
      </c>
      <c r="F9" s="39">
        <v>6.2E-2</v>
      </c>
      <c r="G9" s="39">
        <v>6.7000000000000004E-2</v>
      </c>
      <c r="H9" s="39" t="s">
        <v>682</v>
      </c>
      <c r="I9" s="39" t="s">
        <v>682</v>
      </c>
    </row>
    <row r="10" spans="1:9" ht="15">
      <c r="A10" s="66" t="s">
        <v>686</v>
      </c>
      <c r="B10" s="39">
        <v>0.03</v>
      </c>
      <c r="C10" s="39" t="s">
        <v>682</v>
      </c>
      <c r="D10" s="39" t="s">
        <v>682</v>
      </c>
      <c r="E10" s="39">
        <v>3.2000000000000001E-2</v>
      </c>
      <c r="F10" s="39">
        <v>3.5999999999999997E-2</v>
      </c>
      <c r="G10" s="39">
        <v>3.7999999999999999E-2</v>
      </c>
      <c r="H10" s="39" t="s">
        <v>682</v>
      </c>
      <c r="I10" s="39" t="s">
        <v>682</v>
      </c>
    </row>
    <row r="11" spans="1:9" ht="15">
      <c r="A11" s="66" t="s">
        <v>687</v>
      </c>
      <c r="B11" s="39">
        <v>4.7E-2</v>
      </c>
      <c r="C11" s="39" t="s">
        <v>682</v>
      </c>
      <c r="D11" s="39" t="s">
        <v>682</v>
      </c>
      <c r="E11" s="39">
        <v>4.7E-2</v>
      </c>
      <c r="F11" s="39">
        <v>4.5999999999999999E-2</v>
      </c>
      <c r="G11" s="39">
        <v>4.2999999999999997E-2</v>
      </c>
      <c r="H11" s="39" t="s">
        <v>682</v>
      </c>
      <c r="I11" s="39" t="s">
        <v>682</v>
      </c>
    </row>
    <row r="12" spans="1:9" ht="15">
      <c r="A12" s="66" t="s">
        <v>688</v>
      </c>
      <c r="B12" s="39">
        <v>2.7E-2</v>
      </c>
      <c r="C12" s="39" t="s">
        <v>682</v>
      </c>
      <c r="D12" s="39" t="s">
        <v>682</v>
      </c>
      <c r="E12" s="39" t="s">
        <v>682</v>
      </c>
      <c r="F12" s="39" t="s">
        <v>682</v>
      </c>
      <c r="G12" s="39">
        <v>2.4E-2</v>
      </c>
      <c r="H12" s="39" t="s">
        <v>682</v>
      </c>
      <c r="I12" s="39" t="s">
        <v>682</v>
      </c>
    </row>
    <row r="13" spans="1:9" ht="15">
      <c r="A13" s="66" t="s">
        <v>689</v>
      </c>
      <c r="B13" s="39">
        <v>7.4999999999999997E-2</v>
      </c>
      <c r="C13" s="39" t="s">
        <v>682</v>
      </c>
      <c r="D13" s="39" t="s">
        <v>682</v>
      </c>
      <c r="E13" s="39" t="s">
        <v>682</v>
      </c>
      <c r="F13" s="39" t="s">
        <v>682</v>
      </c>
      <c r="G13" s="39" t="s">
        <v>682</v>
      </c>
      <c r="H13" s="39" t="s">
        <v>682</v>
      </c>
      <c r="I13" s="39" t="s">
        <v>682</v>
      </c>
    </row>
    <row r="14" spans="1:9" ht="15">
      <c r="A14" s="66" t="s">
        <v>690</v>
      </c>
      <c r="B14" s="39">
        <v>0.05</v>
      </c>
      <c r="C14" s="39" t="s">
        <v>682</v>
      </c>
      <c r="D14" s="39" t="s">
        <v>682</v>
      </c>
      <c r="E14" s="39" t="s">
        <v>682</v>
      </c>
      <c r="F14" s="39" t="s">
        <v>682</v>
      </c>
      <c r="G14" s="39" t="s">
        <v>682</v>
      </c>
      <c r="H14" s="39" t="s">
        <v>682</v>
      </c>
      <c r="I14" s="39" t="s">
        <v>682</v>
      </c>
    </row>
    <row r="15" spans="1:9" ht="19">
      <c r="A15" s="66" t="s">
        <v>923</v>
      </c>
      <c r="B15" s="39">
        <v>2.5000000000000001E-2</v>
      </c>
      <c r="C15" s="39" t="s">
        <v>682</v>
      </c>
      <c r="D15" s="39" t="s">
        <v>682</v>
      </c>
      <c r="E15" s="39" t="s">
        <v>682</v>
      </c>
      <c r="F15" s="39" t="s">
        <v>682</v>
      </c>
      <c r="G15" s="39" t="s">
        <v>682</v>
      </c>
      <c r="H15" s="39" t="s">
        <v>682</v>
      </c>
      <c r="I15" s="39" t="s">
        <v>682</v>
      </c>
    </row>
    <row r="16" spans="1:9" ht="19">
      <c r="A16" s="66" t="s">
        <v>924</v>
      </c>
      <c r="B16" s="39">
        <v>0.05</v>
      </c>
      <c r="C16" s="39" t="s">
        <v>682</v>
      </c>
      <c r="D16" s="39" t="s">
        <v>682</v>
      </c>
      <c r="E16" s="39" t="s">
        <v>682</v>
      </c>
      <c r="F16" s="39" t="s">
        <v>682</v>
      </c>
      <c r="G16" s="39" t="s">
        <v>682</v>
      </c>
      <c r="H16" s="39" t="s">
        <v>682</v>
      </c>
      <c r="I16" s="39" t="s">
        <v>682</v>
      </c>
    </row>
    <row r="17" spans="1:9" ht="15">
      <c r="A17" s="66" t="s">
        <v>691</v>
      </c>
      <c r="B17" s="39">
        <v>6.7000000000000004E-2</v>
      </c>
      <c r="C17" s="39" t="s">
        <v>682</v>
      </c>
      <c r="D17" s="39" t="s">
        <v>682</v>
      </c>
      <c r="E17" s="39" t="s">
        <v>682</v>
      </c>
      <c r="F17" s="39" t="s">
        <v>682</v>
      </c>
      <c r="G17" s="39" t="s">
        <v>682</v>
      </c>
      <c r="H17" s="39">
        <v>7.0000000000000007E-2</v>
      </c>
      <c r="I17" s="39">
        <v>6.6000000000000003E-2</v>
      </c>
    </row>
    <row r="18" spans="1:9" ht="15">
      <c r="A18" s="66" t="s">
        <v>692</v>
      </c>
      <c r="B18" s="39">
        <v>3.3000000000000002E-2</v>
      </c>
      <c r="C18" s="39" t="s">
        <v>682</v>
      </c>
      <c r="D18" s="39" t="s">
        <v>682</v>
      </c>
      <c r="E18" s="39" t="s">
        <v>682</v>
      </c>
      <c r="F18" s="39" t="s">
        <v>682</v>
      </c>
      <c r="G18" s="39" t="s">
        <v>682</v>
      </c>
      <c r="H18" s="39">
        <v>3.1E-2</v>
      </c>
      <c r="I18" s="39" t="s">
        <v>682</v>
      </c>
    </row>
    <row r="19" spans="1:9" ht="15">
      <c r="A19" s="66" t="s">
        <v>693</v>
      </c>
      <c r="B19" s="39">
        <v>3.3000000000000002E-2</v>
      </c>
      <c r="C19" s="39" t="s">
        <v>682</v>
      </c>
      <c r="D19" s="39" t="s">
        <v>682</v>
      </c>
      <c r="E19" s="39" t="s">
        <v>682</v>
      </c>
      <c r="F19" s="39" t="s">
        <v>682</v>
      </c>
      <c r="G19" s="39" t="s">
        <v>682</v>
      </c>
      <c r="H19" s="39" t="s">
        <v>682</v>
      </c>
      <c r="I19" s="39" t="s">
        <v>682</v>
      </c>
    </row>
    <row r="20" spans="1:9" ht="20" thickBot="1">
      <c r="A20" s="67" t="s">
        <v>925</v>
      </c>
      <c r="B20" s="42">
        <v>3.3000000000000002E-2</v>
      </c>
      <c r="C20" s="42" t="s">
        <v>682</v>
      </c>
      <c r="D20" s="42" t="s">
        <v>682</v>
      </c>
      <c r="E20" s="42" t="s">
        <v>682</v>
      </c>
      <c r="F20" s="42" t="s">
        <v>682</v>
      </c>
      <c r="G20" s="42" t="s">
        <v>682</v>
      </c>
      <c r="H20" s="42" t="s">
        <v>682</v>
      </c>
      <c r="I20" s="42" t="s">
        <v>682</v>
      </c>
    </row>
  </sheetData>
  <mergeCells count="5">
    <mergeCell ref="B1:I1"/>
    <mergeCell ref="C2:D2"/>
    <mergeCell ref="E2:F2"/>
    <mergeCell ref="A1:A3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7"/>
  <sheetViews>
    <sheetView workbookViewId="0">
      <selection activeCell="H12" sqref="H12"/>
    </sheetView>
  </sheetViews>
  <sheetFormatPr baseColWidth="10" defaultColWidth="9" defaultRowHeight="14"/>
  <cols>
    <col min="1" max="16384" width="9" style="7"/>
  </cols>
  <sheetData>
    <row r="1" spans="1:12" ht="15" customHeight="1">
      <c r="A1" s="68" t="s">
        <v>674</v>
      </c>
      <c r="B1" s="314" t="s">
        <v>675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12" ht="18.75" customHeight="1" thickBot="1">
      <c r="A2" s="66"/>
      <c r="B2" s="42" t="s">
        <v>680</v>
      </c>
      <c r="C2" s="311" t="s">
        <v>695</v>
      </c>
      <c r="D2" s="311"/>
      <c r="E2" s="311"/>
      <c r="F2" s="69" t="s">
        <v>676</v>
      </c>
      <c r="G2" s="311" t="s">
        <v>677</v>
      </c>
      <c r="H2" s="311"/>
      <c r="I2" s="69" t="s">
        <v>678</v>
      </c>
      <c r="J2" s="311" t="s">
        <v>679</v>
      </c>
      <c r="K2" s="311"/>
      <c r="L2" s="69" t="s">
        <v>696</v>
      </c>
    </row>
    <row r="3" spans="1:12" ht="31" thickBot="1">
      <c r="A3" s="67"/>
      <c r="B3" s="42"/>
      <c r="C3" s="42" t="s">
        <v>697</v>
      </c>
      <c r="D3" s="42" t="s">
        <v>698</v>
      </c>
      <c r="E3" s="42" t="s">
        <v>699</v>
      </c>
      <c r="F3" s="218" t="s">
        <v>27</v>
      </c>
      <c r="G3" s="218" t="s">
        <v>931</v>
      </c>
      <c r="H3" s="218" t="s">
        <v>27</v>
      </c>
      <c r="I3" s="219" t="s">
        <v>939</v>
      </c>
      <c r="J3" s="219" t="s">
        <v>939</v>
      </c>
      <c r="K3" s="219" t="s">
        <v>539</v>
      </c>
      <c r="L3" s="219" t="s">
        <v>27</v>
      </c>
    </row>
    <row r="4" spans="1:12" ht="15">
      <c r="A4" s="66" t="s">
        <v>691</v>
      </c>
      <c r="B4" s="39">
        <v>6.7000000000000004E-2</v>
      </c>
      <c r="C4" s="39">
        <v>6.6000000000000003E-2</v>
      </c>
      <c r="D4" s="39">
        <v>6.8000000000000005E-2</v>
      </c>
      <c r="E4" s="39" t="s">
        <v>682</v>
      </c>
      <c r="F4" s="39">
        <v>6.4000000000000001E-2</v>
      </c>
      <c r="G4" s="39">
        <v>6.3E-2</v>
      </c>
      <c r="H4" s="39">
        <v>7.0999999999999994E-2</v>
      </c>
      <c r="I4" s="39">
        <v>7.9000000000000001E-2</v>
      </c>
      <c r="J4" s="39">
        <v>6.7000000000000004E-2</v>
      </c>
      <c r="K4" s="39">
        <v>6.0999999999999999E-2</v>
      </c>
      <c r="L4" s="39">
        <v>6.3E-2</v>
      </c>
    </row>
    <row r="5" spans="1:12" ht="15">
      <c r="A5" s="66" t="s">
        <v>692</v>
      </c>
      <c r="B5" s="39">
        <v>3.3000000000000002E-2</v>
      </c>
      <c r="C5" s="39" t="s">
        <v>682</v>
      </c>
      <c r="D5" s="39" t="s">
        <v>682</v>
      </c>
      <c r="E5" s="39">
        <v>3.4000000000000002E-2</v>
      </c>
      <c r="F5" s="39">
        <v>3.2000000000000001E-2</v>
      </c>
      <c r="G5" s="39" t="s">
        <v>682</v>
      </c>
      <c r="H5" s="39" t="s">
        <v>682</v>
      </c>
      <c r="I5" s="39" t="s">
        <v>682</v>
      </c>
      <c r="J5" s="39">
        <v>0.03</v>
      </c>
      <c r="K5" s="39">
        <v>2.8000000000000001E-2</v>
      </c>
      <c r="L5" s="39">
        <v>3.3000000000000002E-2</v>
      </c>
    </row>
    <row r="6" spans="1:12" ht="15">
      <c r="A6" s="66" t="s">
        <v>693</v>
      </c>
      <c r="B6" s="39">
        <v>3.3000000000000002E-2</v>
      </c>
      <c r="C6" s="39" t="s">
        <v>682</v>
      </c>
      <c r="D6" s="39" t="s">
        <v>682</v>
      </c>
      <c r="E6" s="39" t="s">
        <v>682</v>
      </c>
      <c r="F6" s="39" t="s">
        <v>682</v>
      </c>
      <c r="G6" s="39" t="s">
        <v>682</v>
      </c>
      <c r="H6" s="39" t="s">
        <v>682</v>
      </c>
      <c r="I6" s="39" t="s">
        <v>682</v>
      </c>
      <c r="J6" s="39" t="s">
        <v>682</v>
      </c>
      <c r="K6" s="39" t="s">
        <v>682</v>
      </c>
      <c r="L6" s="39" t="s">
        <v>682</v>
      </c>
    </row>
    <row r="7" spans="1:12" ht="19">
      <c r="A7" s="67" t="s">
        <v>694</v>
      </c>
      <c r="B7" s="42">
        <v>3.3000000000000002E-2</v>
      </c>
      <c r="C7" s="42" t="s">
        <v>682</v>
      </c>
      <c r="D7" s="42" t="s">
        <v>682</v>
      </c>
      <c r="E7" s="42" t="s">
        <v>682</v>
      </c>
      <c r="F7" s="42" t="s">
        <v>682</v>
      </c>
      <c r="G7" s="42" t="s">
        <v>682</v>
      </c>
      <c r="H7" s="42" t="s">
        <v>682</v>
      </c>
      <c r="I7" s="42" t="s">
        <v>682</v>
      </c>
      <c r="J7" s="42" t="s">
        <v>682</v>
      </c>
      <c r="K7" s="42" t="s">
        <v>682</v>
      </c>
      <c r="L7" s="42" t="s">
        <v>682</v>
      </c>
    </row>
  </sheetData>
  <mergeCells count="4">
    <mergeCell ref="B1:L1"/>
    <mergeCell ref="C2:E2"/>
    <mergeCell ref="G2:H2"/>
    <mergeCell ref="J2:K2"/>
  </mergeCells>
  <phoneticPr fontId="82" type="noConversion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6"/>
  <sheetViews>
    <sheetView workbookViewId="0">
      <selection activeCell="C24" sqref="C24"/>
    </sheetView>
  </sheetViews>
  <sheetFormatPr baseColWidth="10" defaultColWidth="9" defaultRowHeight="14"/>
  <cols>
    <col min="1" max="1" width="21.6640625" style="7" customWidth="1"/>
    <col min="2" max="2" width="26.83203125" style="7" customWidth="1"/>
    <col min="3" max="3" width="15.1640625" style="7" customWidth="1"/>
    <col min="4" max="4" width="22.33203125" style="7" customWidth="1"/>
    <col min="5" max="16384" width="9" style="7"/>
  </cols>
  <sheetData>
    <row r="1" spans="1:4" ht="18" customHeight="1">
      <c r="A1" s="315" t="s">
        <v>914</v>
      </c>
      <c r="B1" s="315"/>
      <c r="C1" s="70" t="s">
        <v>145</v>
      </c>
      <c r="D1" s="70" t="s">
        <v>151</v>
      </c>
    </row>
    <row r="2" spans="1:4">
      <c r="A2" s="71" t="s">
        <v>707</v>
      </c>
      <c r="B2" s="72" t="s">
        <v>708</v>
      </c>
      <c r="C2" s="73" t="s">
        <v>709</v>
      </c>
      <c r="D2" s="73" t="s">
        <v>710</v>
      </c>
    </row>
    <row r="3" spans="1:4">
      <c r="A3" s="74" t="s">
        <v>711</v>
      </c>
      <c r="B3" s="75" t="s">
        <v>141</v>
      </c>
      <c r="C3" s="73" t="s">
        <v>710</v>
      </c>
      <c r="D3" s="73" t="s">
        <v>712</v>
      </c>
    </row>
    <row r="4" spans="1:4">
      <c r="A4" s="74" t="s">
        <v>713</v>
      </c>
      <c r="B4" s="75" t="s">
        <v>142</v>
      </c>
      <c r="C4" s="73" t="s">
        <v>714</v>
      </c>
      <c r="D4" s="73" t="s">
        <v>714</v>
      </c>
    </row>
    <row r="5" spans="1:4">
      <c r="A5" s="74" t="s">
        <v>715</v>
      </c>
      <c r="B5" s="75" t="s">
        <v>138</v>
      </c>
      <c r="C5" s="73" t="s">
        <v>712</v>
      </c>
      <c r="D5" s="73" t="s">
        <v>716</v>
      </c>
    </row>
    <row r="6" spans="1:4">
      <c r="A6" s="74" t="s">
        <v>717</v>
      </c>
      <c r="B6" s="75" t="s">
        <v>718</v>
      </c>
      <c r="C6" s="73" t="s">
        <v>719</v>
      </c>
      <c r="D6" s="73" t="s">
        <v>720</v>
      </c>
    </row>
    <row r="7" spans="1:4">
      <c r="A7" s="74" t="s">
        <v>721</v>
      </c>
      <c r="B7" s="75" t="s">
        <v>144</v>
      </c>
      <c r="C7" s="73" t="s">
        <v>722</v>
      </c>
      <c r="D7" s="73" t="s">
        <v>723</v>
      </c>
    </row>
    <row r="8" spans="1:4">
      <c r="A8" s="74" t="s">
        <v>724</v>
      </c>
      <c r="B8" s="73"/>
      <c r="C8" s="75" t="s">
        <v>718</v>
      </c>
      <c r="D8" s="73" t="s">
        <v>725</v>
      </c>
    </row>
    <row r="9" spans="1:4">
      <c r="A9" s="76" t="s">
        <v>726</v>
      </c>
      <c r="B9" s="73"/>
      <c r="C9" s="73" t="s">
        <v>149</v>
      </c>
      <c r="D9" s="73" t="s">
        <v>727</v>
      </c>
    </row>
    <row r="10" spans="1:4">
      <c r="A10" s="76" t="s">
        <v>728</v>
      </c>
      <c r="B10" s="73"/>
      <c r="C10" s="73" t="s">
        <v>144</v>
      </c>
      <c r="D10" s="73"/>
    </row>
    <row r="11" spans="1:4">
      <c r="A11" s="76" t="s">
        <v>729</v>
      </c>
      <c r="B11" s="73"/>
      <c r="C11" s="73" t="s">
        <v>150</v>
      </c>
      <c r="D11" s="73"/>
    </row>
    <row r="12" spans="1:4" ht="15" customHeight="1">
      <c r="A12" s="77" t="s">
        <v>730</v>
      </c>
      <c r="B12" s="78"/>
      <c r="C12" s="78"/>
      <c r="D12" s="78"/>
    </row>
    <row r="13" spans="1:4">
      <c r="A13" s="74" t="s">
        <v>710</v>
      </c>
      <c r="B13" s="73"/>
      <c r="C13" s="73"/>
      <c r="D13" s="73"/>
    </row>
    <row r="14" spans="1:4">
      <c r="A14" s="74" t="s">
        <v>714</v>
      </c>
      <c r="B14" s="73"/>
      <c r="C14" s="73"/>
      <c r="D14" s="73"/>
    </row>
    <row r="15" spans="1:4">
      <c r="A15" s="74" t="s">
        <v>712</v>
      </c>
      <c r="B15" s="73"/>
      <c r="C15" s="73"/>
      <c r="D15" s="73"/>
    </row>
    <row r="16" spans="1:4">
      <c r="A16" s="79" t="s">
        <v>731</v>
      </c>
      <c r="B16" s="80"/>
      <c r="C16" s="80"/>
      <c r="D16" s="73"/>
    </row>
    <row r="17" spans="1:4" ht="18" customHeight="1">
      <c r="A17" s="81" t="s">
        <v>157</v>
      </c>
      <c r="B17" s="316" t="s">
        <v>895</v>
      </c>
      <c r="C17" s="316"/>
      <c r="D17" s="70" t="s">
        <v>915</v>
      </c>
    </row>
    <row r="18" spans="1:4">
      <c r="A18" s="74" t="s">
        <v>150</v>
      </c>
      <c r="B18" s="73" t="s">
        <v>207</v>
      </c>
      <c r="C18" s="73" t="s">
        <v>732</v>
      </c>
      <c r="D18" s="73" t="s">
        <v>710</v>
      </c>
    </row>
    <row r="19" spans="1:4">
      <c r="A19" s="74" t="s">
        <v>206</v>
      </c>
      <c r="B19" s="73" t="s">
        <v>604</v>
      </c>
      <c r="C19" s="73" t="s">
        <v>733</v>
      </c>
      <c r="D19" s="73" t="s">
        <v>714</v>
      </c>
    </row>
    <row r="20" spans="1:4">
      <c r="A20" s="74" t="s">
        <v>149</v>
      </c>
      <c r="B20" s="73" t="s">
        <v>150</v>
      </c>
      <c r="C20" s="73" t="s">
        <v>734</v>
      </c>
      <c r="D20" s="73" t="s">
        <v>735</v>
      </c>
    </row>
    <row r="21" spans="1:4">
      <c r="A21" s="74" t="s">
        <v>736</v>
      </c>
      <c r="B21" s="73" t="s">
        <v>605</v>
      </c>
      <c r="C21" s="73" t="s">
        <v>737</v>
      </c>
      <c r="D21" s="73" t="s">
        <v>738</v>
      </c>
    </row>
    <row r="22" spans="1:4">
      <c r="A22" s="74" t="s">
        <v>739</v>
      </c>
      <c r="B22" s="73" t="s">
        <v>144</v>
      </c>
      <c r="C22" s="73" t="s">
        <v>740</v>
      </c>
      <c r="D22" s="73" t="s">
        <v>712</v>
      </c>
    </row>
    <row r="23" spans="1:4">
      <c r="A23" s="74" t="s">
        <v>714</v>
      </c>
      <c r="B23" s="73" t="s">
        <v>206</v>
      </c>
      <c r="C23" s="73" t="s">
        <v>741</v>
      </c>
      <c r="D23" s="73" t="s">
        <v>716</v>
      </c>
    </row>
    <row r="24" spans="1:4" ht="17" customHeight="1">
      <c r="A24" s="74" t="s">
        <v>742</v>
      </c>
      <c r="B24" s="73" t="s">
        <v>149</v>
      </c>
      <c r="C24" s="73" t="s">
        <v>743</v>
      </c>
      <c r="D24" s="73" t="s">
        <v>744</v>
      </c>
    </row>
    <row r="25" spans="1:4">
      <c r="A25" s="74"/>
      <c r="B25" s="73" t="s">
        <v>744</v>
      </c>
      <c r="C25" s="73" t="s">
        <v>745</v>
      </c>
      <c r="D25" s="73" t="s">
        <v>149</v>
      </c>
    </row>
    <row r="26" spans="1:4">
      <c r="A26" s="74"/>
      <c r="B26" s="73" t="s">
        <v>716</v>
      </c>
      <c r="C26" s="73" t="s">
        <v>746</v>
      </c>
      <c r="D26" s="73" t="s">
        <v>144</v>
      </c>
    </row>
    <row r="27" spans="1:4">
      <c r="A27" s="74"/>
      <c r="B27" s="73" t="s">
        <v>738</v>
      </c>
      <c r="C27" s="73" t="s">
        <v>747</v>
      </c>
      <c r="D27" s="73" t="s">
        <v>206</v>
      </c>
    </row>
    <row r="28" spans="1:4">
      <c r="A28" s="74"/>
      <c r="B28" s="73" t="s">
        <v>712</v>
      </c>
      <c r="C28" s="73" t="s">
        <v>748</v>
      </c>
      <c r="D28" s="73" t="s">
        <v>150</v>
      </c>
    </row>
    <row r="29" spans="1:4">
      <c r="A29" s="74"/>
      <c r="B29" s="73" t="s">
        <v>735</v>
      </c>
      <c r="C29" s="73" t="s">
        <v>749</v>
      </c>
      <c r="D29" s="73" t="s">
        <v>207</v>
      </c>
    </row>
    <row r="30" spans="1:4">
      <c r="A30" s="74"/>
      <c r="B30" s="73" t="s">
        <v>714</v>
      </c>
      <c r="C30" s="73" t="s">
        <v>750</v>
      </c>
      <c r="D30" s="73"/>
    </row>
    <row r="31" spans="1:4">
      <c r="A31" s="74"/>
      <c r="B31" s="73" t="s">
        <v>710</v>
      </c>
      <c r="C31" s="73" t="s">
        <v>751</v>
      </c>
      <c r="D31" s="73"/>
    </row>
    <row r="32" spans="1:4">
      <c r="A32" s="74"/>
      <c r="B32" s="73" t="s">
        <v>752</v>
      </c>
      <c r="C32" s="73" t="s">
        <v>753</v>
      </c>
      <c r="D32" s="73"/>
    </row>
    <row r="33" spans="1:4">
      <c r="A33" s="74"/>
      <c r="B33" s="73" t="s">
        <v>754</v>
      </c>
      <c r="C33" s="73" t="s">
        <v>755</v>
      </c>
      <c r="D33" s="73"/>
    </row>
    <row r="34" spans="1:4">
      <c r="A34" s="74"/>
      <c r="B34" s="73" t="s">
        <v>756</v>
      </c>
      <c r="C34" s="73" t="s">
        <v>757</v>
      </c>
      <c r="D34" s="73"/>
    </row>
    <row r="35" spans="1:4">
      <c r="A35" s="74"/>
      <c r="B35" s="73" t="s">
        <v>758</v>
      </c>
      <c r="C35" s="73" t="s">
        <v>759</v>
      </c>
      <c r="D35" s="73"/>
    </row>
    <row r="36" spans="1:4">
      <c r="A36" s="71"/>
      <c r="B36" s="72" t="s">
        <v>760</v>
      </c>
      <c r="C36" s="72" t="s">
        <v>761</v>
      </c>
      <c r="D36" s="72"/>
    </row>
  </sheetData>
  <mergeCells count="2">
    <mergeCell ref="A1:B1"/>
    <mergeCell ref="B17:C17"/>
  </mergeCells>
  <phoneticPr fontId="82" type="noConversion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0"/>
  <sheetViews>
    <sheetView workbookViewId="0">
      <selection activeCell="F20" sqref="F20"/>
    </sheetView>
  </sheetViews>
  <sheetFormatPr baseColWidth="10" defaultColWidth="9" defaultRowHeight="14"/>
  <cols>
    <col min="1" max="16384" width="9" style="7"/>
  </cols>
  <sheetData>
    <row r="1" spans="1:13" ht="15" customHeight="1" thickTop="1" thickBot="1">
      <c r="A1" s="317" t="s">
        <v>674</v>
      </c>
      <c r="B1" s="320" t="s">
        <v>762</v>
      </c>
      <c r="C1" s="321"/>
      <c r="D1" s="321"/>
      <c r="E1" s="321"/>
      <c r="F1" s="321"/>
      <c r="G1" s="321"/>
      <c r="H1" s="321"/>
      <c r="I1" s="321"/>
      <c r="J1" s="321"/>
      <c r="K1" s="321"/>
      <c r="L1" s="322"/>
      <c r="M1" s="224"/>
    </row>
    <row r="2" spans="1:13" ht="15" customHeight="1" thickBot="1">
      <c r="A2" s="318"/>
      <c r="B2" s="323" t="s">
        <v>680</v>
      </c>
      <c r="C2" s="221" t="s">
        <v>926</v>
      </c>
      <c r="D2" s="221" t="s">
        <v>927</v>
      </c>
      <c r="E2" s="221" t="s">
        <v>928</v>
      </c>
      <c r="F2" s="221" t="s">
        <v>930</v>
      </c>
      <c r="G2" s="221" t="s">
        <v>929</v>
      </c>
      <c r="H2" s="221" t="s">
        <v>935</v>
      </c>
      <c r="I2" s="221" t="s">
        <v>936</v>
      </c>
      <c r="J2" s="221" t="s">
        <v>932</v>
      </c>
      <c r="K2" s="221" t="s">
        <v>933</v>
      </c>
      <c r="L2" s="221" t="s">
        <v>934</v>
      </c>
      <c r="M2" s="225"/>
    </row>
    <row r="3" spans="1:13" ht="15.75" customHeight="1" thickBot="1">
      <c r="A3" s="319"/>
      <c r="B3" s="324"/>
      <c r="C3" s="41" t="s">
        <v>15</v>
      </c>
      <c r="D3" s="41" t="s">
        <v>10</v>
      </c>
      <c r="E3" s="41" t="s">
        <v>13</v>
      </c>
      <c r="F3" s="41" t="s">
        <v>14</v>
      </c>
      <c r="G3" s="41" t="s">
        <v>15</v>
      </c>
      <c r="H3" s="41" t="s">
        <v>15</v>
      </c>
      <c r="I3" s="41" t="s">
        <v>15</v>
      </c>
      <c r="J3" s="41" t="s">
        <v>10</v>
      </c>
      <c r="K3" s="41" t="s">
        <v>9</v>
      </c>
      <c r="L3" s="41" t="s">
        <v>15</v>
      </c>
      <c r="M3" s="225"/>
    </row>
    <row r="4" spans="1:13" ht="15">
      <c r="A4" s="37" t="s">
        <v>681</v>
      </c>
      <c r="B4" s="210">
        <v>0.04</v>
      </c>
      <c r="C4" s="210" t="s">
        <v>682</v>
      </c>
      <c r="D4" s="210" t="s">
        <v>682</v>
      </c>
      <c r="E4" s="210" t="s">
        <v>682</v>
      </c>
      <c r="F4" s="210" t="s">
        <v>682</v>
      </c>
      <c r="G4" s="210" t="s">
        <v>682</v>
      </c>
      <c r="H4" s="210" t="s">
        <v>682</v>
      </c>
      <c r="I4" s="210" t="s">
        <v>682</v>
      </c>
      <c r="J4" s="210" t="s">
        <v>682</v>
      </c>
      <c r="K4" s="210" t="s">
        <v>682</v>
      </c>
      <c r="L4" s="210" t="s">
        <v>682</v>
      </c>
      <c r="M4" s="223"/>
    </row>
    <row r="5" spans="1:13" ht="15">
      <c r="A5" s="37" t="s">
        <v>683</v>
      </c>
      <c r="B5" s="210">
        <v>0.08</v>
      </c>
      <c r="C5" s="210" t="s">
        <v>682</v>
      </c>
      <c r="D5" s="210" t="s">
        <v>682</v>
      </c>
      <c r="E5" s="210" t="s">
        <v>682</v>
      </c>
      <c r="F5" s="210" t="s">
        <v>682</v>
      </c>
      <c r="G5" s="210" t="s">
        <v>682</v>
      </c>
      <c r="H5" s="210" t="s">
        <v>682</v>
      </c>
      <c r="I5" s="210" t="s">
        <v>682</v>
      </c>
      <c r="J5" s="210" t="s">
        <v>682</v>
      </c>
      <c r="K5" s="210" t="s">
        <v>682</v>
      </c>
      <c r="L5" s="210" t="s">
        <v>682</v>
      </c>
      <c r="M5" s="222"/>
    </row>
    <row r="6" spans="1:13" ht="18">
      <c r="A6" s="37" t="s">
        <v>916</v>
      </c>
      <c r="B6" s="210">
        <v>0.12</v>
      </c>
      <c r="C6" s="210" t="s">
        <v>682</v>
      </c>
      <c r="D6" s="210" t="s">
        <v>682</v>
      </c>
      <c r="E6" s="210" t="s">
        <v>682</v>
      </c>
      <c r="F6" s="210" t="s">
        <v>682</v>
      </c>
      <c r="G6" s="210" t="s">
        <v>682</v>
      </c>
      <c r="H6" s="210" t="s">
        <v>682</v>
      </c>
      <c r="I6" s="210" t="s">
        <v>682</v>
      </c>
      <c r="J6" s="210" t="s">
        <v>682</v>
      </c>
      <c r="K6" s="210" t="s">
        <v>682</v>
      </c>
      <c r="L6" s="210" t="s">
        <v>682</v>
      </c>
      <c r="M6" s="222"/>
    </row>
    <row r="7" spans="1:13" ht="18">
      <c r="A7" s="37" t="s">
        <v>917</v>
      </c>
      <c r="B7" s="210">
        <v>0.16</v>
      </c>
      <c r="C7" s="210" t="s">
        <v>682</v>
      </c>
      <c r="D7" s="210" t="s">
        <v>682</v>
      </c>
      <c r="E7" s="210" t="s">
        <v>682</v>
      </c>
      <c r="F7" s="210" t="s">
        <v>682</v>
      </c>
      <c r="G7" s="210" t="s">
        <v>682</v>
      </c>
      <c r="H7" s="210" t="s">
        <v>682</v>
      </c>
      <c r="I7" s="210" t="s">
        <v>682</v>
      </c>
      <c r="J7" s="210" t="s">
        <v>682</v>
      </c>
      <c r="K7" s="210" t="s">
        <v>682</v>
      </c>
      <c r="L7" s="210" t="s">
        <v>682</v>
      </c>
      <c r="M7" s="222"/>
    </row>
    <row r="8" spans="1:13" ht="15">
      <c r="A8" s="37" t="s">
        <v>684</v>
      </c>
      <c r="B8" s="210">
        <v>0.12</v>
      </c>
      <c r="C8" s="210">
        <v>0.13300000000000001</v>
      </c>
      <c r="D8" s="210">
        <v>0.11600000000000001</v>
      </c>
      <c r="E8" s="211">
        <v>9.7000000000000003E-2</v>
      </c>
      <c r="F8" s="210" t="s">
        <v>682</v>
      </c>
      <c r="G8" s="210">
        <v>0.13200000000000001</v>
      </c>
      <c r="H8" s="210">
        <v>0.16300000000000001</v>
      </c>
      <c r="I8" s="210">
        <v>0.158</v>
      </c>
      <c r="J8" s="210" t="s">
        <v>682</v>
      </c>
      <c r="K8" s="210" t="s">
        <v>682</v>
      </c>
      <c r="L8" s="210">
        <v>0.14499999999999999</v>
      </c>
      <c r="M8" s="25"/>
    </row>
    <row r="9" spans="1:13" ht="15">
      <c r="A9" s="37" t="s">
        <v>685</v>
      </c>
      <c r="B9" s="210">
        <v>6.7000000000000004E-2</v>
      </c>
      <c r="C9" s="210" t="s">
        <v>682</v>
      </c>
      <c r="D9" s="210" t="s">
        <v>682</v>
      </c>
      <c r="E9" s="210" t="s">
        <v>682</v>
      </c>
      <c r="F9" s="210" t="s">
        <v>682</v>
      </c>
      <c r="G9" s="210" t="s">
        <v>682</v>
      </c>
      <c r="H9" s="210" t="s">
        <v>682</v>
      </c>
      <c r="I9" s="210" t="s">
        <v>682</v>
      </c>
      <c r="J9" s="210" t="s">
        <v>682</v>
      </c>
      <c r="K9" s="210" t="s">
        <v>682</v>
      </c>
      <c r="L9" s="210">
        <v>7.3999999999999996E-2</v>
      </c>
      <c r="M9" s="25"/>
    </row>
    <row r="10" spans="1:13" ht="15">
      <c r="A10" s="37" t="s">
        <v>686</v>
      </c>
      <c r="B10" s="210">
        <v>0.14000000000000001</v>
      </c>
      <c r="C10" s="210" t="s">
        <v>682</v>
      </c>
      <c r="D10" s="210">
        <v>0.127</v>
      </c>
      <c r="E10" s="210" t="s">
        <v>682</v>
      </c>
      <c r="F10" s="210" t="s">
        <v>682</v>
      </c>
      <c r="G10" s="210">
        <v>0.127</v>
      </c>
      <c r="H10" s="210" t="s">
        <v>682</v>
      </c>
      <c r="I10" s="210" t="s">
        <v>682</v>
      </c>
      <c r="J10" s="210">
        <v>0.11899999999999999</v>
      </c>
      <c r="K10" s="210">
        <v>0.14399999999999999</v>
      </c>
      <c r="L10" s="210">
        <v>0.112</v>
      </c>
      <c r="M10" s="25"/>
    </row>
    <row r="11" spans="1:13" ht="15">
      <c r="A11" s="37" t="s">
        <v>687</v>
      </c>
      <c r="B11" s="210">
        <v>0.106</v>
      </c>
      <c r="C11" s="210" t="s">
        <v>682</v>
      </c>
      <c r="D11" s="210" t="s">
        <v>682</v>
      </c>
      <c r="E11" s="210" t="s">
        <v>682</v>
      </c>
      <c r="F11" s="210" t="s">
        <v>682</v>
      </c>
      <c r="G11" s="210" t="s">
        <v>682</v>
      </c>
      <c r="H11" s="210" t="s">
        <v>682</v>
      </c>
      <c r="I11" s="210" t="s">
        <v>682</v>
      </c>
      <c r="J11" s="210" t="s">
        <v>682</v>
      </c>
      <c r="K11" s="210" t="s">
        <v>682</v>
      </c>
      <c r="L11" s="210" t="s">
        <v>682</v>
      </c>
      <c r="M11" s="25"/>
    </row>
    <row r="12" spans="1:13" ht="15">
      <c r="A12" s="37" t="s">
        <v>688</v>
      </c>
      <c r="B12" s="210">
        <v>0.14699999999999999</v>
      </c>
      <c r="C12" s="210">
        <v>0.125</v>
      </c>
      <c r="D12" s="210">
        <v>0.158</v>
      </c>
      <c r="E12" s="211">
        <v>0.154</v>
      </c>
      <c r="F12" s="210" t="s">
        <v>682</v>
      </c>
      <c r="G12" s="210">
        <v>0.14199999999999999</v>
      </c>
      <c r="H12" s="210" t="s">
        <v>682</v>
      </c>
      <c r="I12" s="210" t="s">
        <v>682</v>
      </c>
      <c r="J12" s="210" t="s">
        <v>682</v>
      </c>
      <c r="K12" s="210" t="s">
        <v>682</v>
      </c>
      <c r="L12" s="210" t="s">
        <v>682</v>
      </c>
      <c r="M12" s="25"/>
    </row>
    <row r="13" spans="1:13" ht="15">
      <c r="A13" s="37" t="s">
        <v>689</v>
      </c>
      <c r="B13" s="210">
        <v>0.05</v>
      </c>
      <c r="C13" s="210" t="s">
        <v>682</v>
      </c>
      <c r="D13" s="210" t="s">
        <v>682</v>
      </c>
      <c r="E13" s="210" t="s">
        <v>682</v>
      </c>
      <c r="F13" s="210">
        <v>6.6000000000000003E-2</v>
      </c>
      <c r="G13" s="210" t="s">
        <v>682</v>
      </c>
      <c r="H13" s="210" t="s">
        <v>682</v>
      </c>
      <c r="I13" s="210" t="s">
        <v>682</v>
      </c>
      <c r="J13" s="210" t="s">
        <v>682</v>
      </c>
      <c r="K13" s="210" t="s">
        <v>682</v>
      </c>
      <c r="L13" s="210" t="s">
        <v>682</v>
      </c>
      <c r="M13" s="25"/>
    </row>
    <row r="14" spans="1:13" ht="15">
      <c r="A14" s="37" t="s">
        <v>690</v>
      </c>
      <c r="B14" s="210">
        <v>0.1</v>
      </c>
      <c r="C14" s="210" t="s">
        <v>682</v>
      </c>
      <c r="D14" s="210" t="s">
        <v>682</v>
      </c>
      <c r="E14" s="210" t="s">
        <v>682</v>
      </c>
      <c r="F14" s="210">
        <v>0.111</v>
      </c>
      <c r="G14" s="210" t="s">
        <v>682</v>
      </c>
      <c r="H14" s="210" t="s">
        <v>682</v>
      </c>
      <c r="I14" s="210" t="s">
        <v>682</v>
      </c>
      <c r="J14" s="210" t="s">
        <v>682</v>
      </c>
      <c r="K14" s="210" t="s">
        <v>682</v>
      </c>
      <c r="L14" s="210" t="s">
        <v>682</v>
      </c>
      <c r="M14" s="220"/>
    </row>
    <row r="15" spans="1:13" ht="18">
      <c r="A15" s="37" t="s">
        <v>918</v>
      </c>
      <c r="B15" s="210">
        <v>0.15</v>
      </c>
      <c r="C15" s="210" t="s">
        <v>682</v>
      </c>
      <c r="D15" s="210" t="s">
        <v>682</v>
      </c>
      <c r="E15" s="210" t="s">
        <v>682</v>
      </c>
      <c r="F15" s="210" t="s">
        <v>682</v>
      </c>
      <c r="G15" s="210" t="s">
        <v>682</v>
      </c>
      <c r="H15" s="210" t="s">
        <v>682</v>
      </c>
      <c r="I15" s="210" t="s">
        <v>682</v>
      </c>
      <c r="J15" s="210" t="s">
        <v>682</v>
      </c>
      <c r="K15" s="210" t="s">
        <v>682</v>
      </c>
      <c r="L15" s="210" t="s">
        <v>682</v>
      </c>
      <c r="M15" s="220"/>
    </row>
    <row r="16" spans="1:13" ht="19" thickBot="1">
      <c r="A16" s="40" t="s">
        <v>919</v>
      </c>
      <c r="B16" s="212">
        <v>0.1</v>
      </c>
      <c r="C16" s="212" t="s">
        <v>682</v>
      </c>
      <c r="D16" s="212" t="s">
        <v>682</v>
      </c>
      <c r="E16" s="212" t="s">
        <v>682</v>
      </c>
      <c r="F16" s="212" t="s">
        <v>682</v>
      </c>
      <c r="G16" s="212" t="s">
        <v>682</v>
      </c>
      <c r="H16" s="212" t="s">
        <v>682</v>
      </c>
      <c r="I16" s="212" t="s">
        <v>682</v>
      </c>
      <c r="J16" s="212" t="s">
        <v>682</v>
      </c>
      <c r="K16" s="212" t="s">
        <v>682</v>
      </c>
      <c r="L16" s="212" t="s">
        <v>682</v>
      </c>
      <c r="M16" s="220"/>
    </row>
    <row r="17" spans="1:13">
      <c r="A17" s="226"/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0"/>
    </row>
    <row r="18" spans="1:13">
      <c r="A18" s="214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</row>
    <row r="19" spans="1:13">
      <c r="A19" s="214"/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</row>
    <row r="20" spans="1:13">
      <c r="A20" s="214"/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</row>
  </sheetData>
  <mergeCells count="3">
    <mergeCell ref="A1:A3"/>
    <mergeCell ref="B1:L1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5"/>
  <sheetViews>
    <sheetView workbookViewId="0">
      <selection activeCell="C13" sqref="C13"/>
    </sheetView>
  </sheetViews>
  <sheetFormatPr baseColWidth="10" defaultColWidth="9" defaultRowHeight="14"/>
  <cols>
    <col min="1" max="16384" width="9" style="7"/>
  </cols>
  <sheetData>
    <row r="1" spans="1:10" ht="17.25" customHeight="1" thickTop="1" thickBot="1">
      <c r="A1" s="325" t="s">
        <v>674</v>
      </c>
      <c r="B1" s="327" t="s">
        <v>762</v>
      </c>
      <c r="C1" s="328"/>
      <c r="D1" s="328"/>
      <c r="E1" s="328"/>
      <c r="F1" s="328"/>
      <c r="G1" s="328"/>
      <c r="H1" s="328"/>
      <c r="I1" s="329"/>
      <c r="J1" s="216"/>
    </row>
    <row r="2" spans="1:10" ht="18" thickBot="1">
      <c r="A2" s="326"/>
      <c r="B2" s="330" t="s">
        <v>680</v>
      </c>
      <c r="C2" s="206" t="s">
        <v>926</v>
      </c>
      <c r="D2" s="206" t="s">
        <v>927</v>
      </c>
      <c r="E2" s="206" t="s">
        <v>928</v>
      </c>
      <c r="F2" s="206" t="s">
        <v>930</v>
      </c>
      <c r="G2" s="206" t="s">
        <v>937</v>
      </c>
      <c r="H2" s="206" t="s">
        <v>935</v>
      </c>
      <c r="I2" s="206" t="s">
        <v>936</v>
      </c>
      <c r="J2" s="215"/>
    </row>
    <row r="3" spans="1:10" ht="18" thickBot="1">
      <c r="A3" s="326"/>
      <c r="B3" s="331"/>
      <c r="C3" s="42" t="s">
        <v>15</v>
      </c>
      <c r="D3" s="42" t="s">
        <v>22</v>
      </c>
      <c r="E3" s="42" t="s">
        <v>10</v>
      </c>
      <c r="F3" s="42" t="s">
        <v>9</v>
      </c>
      <c r="G3" s="42" t="s">
        <v>14</v>
      </c>
      <c r="H3" s="19" t="s">
        <v>15</v>
      </c>
      <c r="I3" s="19" t="s">
        <v>14</v>
      </c>
      <c r="J3" s="215"/>
    </row>
    <row r="4" spans="1:10" ht="17">
      <c r="A4" s="16" t="s">
        <v>691</v>
      </c>
      <c r="B4" s="45">
        <v>6.7000000000000004E-2</v>
      </c>
      <c r="C4" s="45" t="s">
        <v>682</v>
      </c>
      <c r="D4" s="45">
        <v>8.7999999999999995E-2</v>
      </c>
      <c r="E4" s="45" t="s">
        <v>682</v>
      </c>
      <c r="F4" s="45">
        <v>7.6999999999999999E-2</v>
      </c>
      <c r="G4" s="45" t="s">
        <v>682</v>
      </c>
      <c r="H4" s="45" t="s">
        <v>682</v>
      </c>
      <c r="I4" s="45" t="s">
        <v>682</v>
      </c>
      <c r="J4" s="215"/>
    </row>
    <row r="5" spans="1:10" ht="17">
      <c r="A5" s="16" t="s">
        <v>692</v>
      </c>
      <c r="B5" s="45">
        <v>0.13300000000000001</v>
      </c>
      <c r="C5" s="45">
        <v>0.155</v>
      </c>
      <c r="D5" s="45">
        <v>0.14499999999999999</v>
      </c>
      <c r="E5" s="45">
        <v>0.10100000000000001</v>
      </c>
      <c r="F5" s="45">
        <v>0.113</v>
      </c>
      <c r="G5" s="45">
        <v>0.192</v>
      </c>
      <c r="H5" s="45">
        <v>0.128</v>
      </c>
      <c r="I5" s="45">
        <v>0.184</v>
      </c>
      <c r="J5" s="215"/>
    </row>
    <row r="6" spans="1:10" ht="17">
      <c r="A6" s="16" t="s">
        <v>693</v>
      </c>
      <c r="B6" s="45">
        <v>0.13300000000000001</v>
      </c>
      <c r="C6" s="45">
        <v>0.114</v>
      </c>
      <c r="D6" s="45">
        <v>0.14799999999999999</v>
      </c>
      <c r="E6" s="45">
        <v>0.10299999999999999</v>
      </c>
      <c r="F6" s="45">
        <v>0.104</v>
      </c>
      <c r="G6" s="45">
        <v>0.16900000000000001</v>
      </c>
      <c r="H6" s="45">
        <v>0.14099999999999999</v>
      </c>
      <c r="I6" s="45">
        <v>0.154</v>
      </c>
      <c r="J6" s="215"/>
    </row>
    <row r="7" spans="1:10" ht="20" thickBot="1">
      <c r="A7" s="205" t="s">
        <v>920</v>
      </c>
      <c r="B7" s="19">
        <v>0.13300000000000001</v>
      </c>
      <c r="C7" s="19">
        <v>0.157</v>
      </c>
      <c r="D7" s="19">
        <v>0.14299999999999999</v>
      </c>
      <c r="E7" s="19">
        <v>8.8999999999999996E-2</v>
      </c>
      <c r="F7" s="19">
        <v>0.124</v>
      </c>
      <c r="G7" s="19" t="s">
        <v>682</v>
      </c>
      <c r="H7" s="19" t="s">
        <v>682</v>
      </c>
      <c r="I7" s="19" t="s">
        <v>682</v>
      </c>
      <c r="J7" s="215"/>
    </row>
    <row r="8" spans="1:10" ht="16">
      <c r="A8" s="215"/>
      <c r="B8" s="215"/>
      <c r="C8" s="215"/>
      <c r="D8" s="215"/>
      <c r="E8" s="215"/>
      <c r="F8" s="215"/>
      <c r="G8" s="215"/>
      <c r="H8" s="215"/>
      <c r="I8" s="215"/>
      <c r="J8" s="215"/>
    </row>
    <row r="9" spans="1:10" ht="16">
      <c r="A9" s="215"/>
      <c r="B9" s="215"/>
      <c r="C9" s="215"/>
      <c r="D9" s="215"/>
      <c r="E9" s="215"/>
      <c r="F9" s="215"/>
      <c r="G9" s="215"/>
      <c r="H9" s="215"/>
      <c r="I9" s="215"/>
      <c r="J9" s="215"/>
    </row>
    <row r="10" spans="1:10" ht="16">
      <c r="A10" s="215"/>
      <c r="B10" s="215"/>
      <c r="C10" s="215"/>
      <c r="D10" s="215"/>
      <c r="E10" s="215"/>
      <c r="F10" s="215"/>
      <c r="G10" s="215"/>
      <c r="H10" s="215"/>
      <c r="I10" s="215"/>
      <c r="J10" s="215"/>
    </row>
    <row r="11" spans="1:10" ht="16">
      <c r="A11" s="215"/>
      <c r="B11" s="215"/>
      <c r="C11" s="215"/>
      <c r="D11" s="215"/>
      <c r="E11" s="215"/>
      <c r="F11" s="215"/>
      <c r="G11" s="215"/>
      <c r="H11" s="215"/>
      <c r="I11" s="215"/>
      <c r="J11" s="215"/>
    </row>
    <row r="12" spans="1:10" ht="16">
      <c r="A12" s="215"/>
      <c r="B12" s="215"/>
      <c r="C12" s="215"/>
      <c r="D12" s="215"/>
      <c r="E12" s="215"/>
      <c r="F12" s="215"/>
      <c r="G12" s="215"/>
      <c r="H12" s="215"/>
      <c r="I12" s="215"/>
      <c r="J12" s="215"/>
    </row>
    <row r="13" spans="1:10" ht="16">
      <c r="A13" s="215"/>
      <c r="B13" s="215"/>
      <c r="C13" s="215"/>
      <c r="D13" s="215"/>
      <c r="E13" s="215"/>
      <c r="F13" s="215"/>
      <c r="G13" s="215"/>
      <c r="H13" s="215"/>
      <c r="I13" s="215"/>
      <c r="J13" s="215"/>
    </row>
    <row r="14" spans="1:10" ht="16">
      <c r="A14" s="215"/>
      <c r="B14" s="215"/>
      <c r="C14" s="215"/>
      <c r="D14" s="215"/>
      <c r="E14" s="215"/>
      <c r="F14" s="215"/>
      <c r="G14" s="215"/>
      <c r="H14" s="215"/>
      <c r="I14" s="215"/>
      <c r="J14" s="215"/>
    </row>
    <row r="15" spans="1:10" ht="16">
      <c r="A15" s="215"/>
      <c r="B15" s="215"/>
      <c r="C15" s="215"/>
      <c r="D15" s="215"/>
      <c r="E15" s="215"/>
      <c r="F15" s="215"/>
      <c r="G15" s="215"/>
      <c r="H15" s="215"/>
      <c r="I15" s="215"/>
      <c r="J15" s="215"/>
    </row>
  </sheetData>
  <mergeCells count="3">
    <mergeCell ref="A1:A3"/>
    <mergeCell ref="B1:I1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topLeftCell="A43" workbookViewId="0">
      <selection activeCell="D3" sqref="D3"/>
    </sheetView>
  </sheetViews>
  <sheetFormatPr baseColWidth="10" defaultColWidth="8.83203125" defaultRowHeight="15"/>
  <cols>
    <col min="3" max="3" width="21.1640625" bestFit="1" customWidth="1"/>
  </cols>
  <sheetData>
    <row r="1" spans="1:9" ht="18">
      <c r="A1" s="198" t="s">
        <v>895</v>
      </c>
      <c r="B1" s="24"/>
      <c r="C1" s="126"/>
      <c r="D1" s="24"/>
      <c r="E1" s="125" t="s">
        <v>170</v>
      </c>
      <c r="F1" s="125" t="s">
        <v>171</v>
      </c>
      <c r="G1" s="127"/>
      <c r="H1" s="127"/>
      <c r="I1" s="106"/>
    </row>
    <row r="2" spans="1:9" ht="16">
      <c r="A2" s="106"/>
      <c r="B2" s="261" t="s">
        <v>14</v>
      </c>
      <c r="C2" s="183" t="s">
        <v>172</v>
      </c>
      <c r="D2" s="127">
        <v>1.667</v>
      </c>
      <c r="E2" s="99">
        <v>-5.39852942105263</v>
      </c>
      <c r="F2" s="99">
        <v>-4.1060484210526296</v>
      </c>
      <c r="G2" s="201"/>
      <c r="H2" s="127"/>
      <c r="I2" s="106"/>
    </row>
    <row r="3" spans="1:9" ht="16">
      <c r="A3" s="106"/>
      <c r="B3" s="261"/>
      <c r="C3" s="183" t="s">
        <v>173</v>
      </c>
      <c r="D3" s="127">
        <v>2.5</v>
      </c>
      <c r="E3" s="99">
        <v>-5.2694974210526304</v>
      </c>
      <c r="F3" s="99">
        <v>-3.86410842105263</v>
      </c>
      <c r="G3" s="201"/>
      <c r="H3" s="127"/>
      <c r="I3" s="106"/>
    </row>
    <row r="4" spans="1:9" ht="16">
      <c r="A4" s="106"/>
      <c r="B4" s="261"/>
      <c r="C4" s="183" t="s">
        <v>174</v>
      </c>
      <c r="D4" s="127">
        <v>2.9169999999999998</v>
      </c>
      <c r="E4" s="99">
        <v>-5.1324004210526297</v>
      </c>
      <c r="F4" s="99">
        <v>-3.62217842105263</v>
      </c>
      <c r="G4" s="201"/>
      <c r="H4" s="127"/>
      <c r="I4" s="106"/>
    </row>
    <row r="5" spans="1:9" ht="16">
      <c r="A5" s="106"/>
      <c r="B5" s="261"/>
      <c r="C5" s="183" t="s">
        <v>175</v>
      </c>
      <c r="D5" s="127">
        <v>3</v>
      </c>
      <c r="E5" s="99">
        <v>-5.1324004210526297</v>
      </c>
      <c r="F5" s="99">
        <v>-3.6705584210526299</v>
      </c>
      <c r="G5" s="201"/>
      <c r="H5" s="127"/>
      <c r="I5" s="106"/>
    </row>
    <row r="6" spans="1:9" ht="16">
      <c r="A6" s="106"/>
      <c r="B6" s="261"/>
      <c r="C6" s="183" t="s">
        <v>176</v>
      </c>
      <c r="D6" s="127">
        <v>3.5</v>
      </c>
      <c r="E6" s="99">
        <v>-5.2211104210526296</v>
      </c>
      <c r="F6" s="99">
        <v>-3.6786284210526299</v>
      </c>
      <c r="G6" s="201"/>
      <c r="H6" s="127"/>
      <c r="I6" s="106"/>
    </row>
    <row r="7" spans="1:9" ht="16">
      <c r="A7" s="106"/>
      <c r="B7" s="261"/>
      <c r="C7" s="183" t="s">
        <v>159</v>
      </c>
      <c r="D7" s="127">
        <v>3.5830000000000002</v>
      </c>
      <c r="E7" s="99">
        <v>-4.89852942105263</v>
      </c>
      <c r="F7" s="99">
        <v>-3.61410842105263</v>
      </c>
      <c r="G7" s="201"/>
      <c r="H7" s="127"/>
      <c r="I7" s="106"/>
    </row>
    <row r="8" spans="1:9" ht="16">
      <c r="A8" s="106"/>
      <c r="B8" s="261"/>
      <c r="C8" s="183" t="s">
        <v>163</v>
      </c>
      <c r="D8" s="127">
        <v>4.4169999999999998</v>
      </c>
      <c r="E8" s="99">
        <v>-4.8259494210526297</v>
      </c>
      <c r="F8" s="99">
        <v>-3.4044284210526299</v>
      </c>
      <c r="G8" s="201"/>
      <c r="H8" s="127"/>
      <c r="I8" s="106"/>
    </row>
    <row r="9" spans="1:9" ht="16">
      <c r="A9" s="106"/>
      <c r="B9" s="261"/>
      <c r="C9" s="185" t="s">
        <v>177</v>
      </c>
      <c r="D9" s="127">
        <v>4.6669999999999998</v>
      </c>
      <c r="E9" s="99">
        <v>-4.8904654210526299</v>
      </c>
      <c r="F9" s="99">
        <v>-3.5253984210526301</v>
      </c>
      <c r="G9" s="201"/>
      <c r="H9" s="127"/>
      <c r="I9" s="106"/>
    </row>
    <row r="10" spans="1:9" ht="16">
      <c r="A10" s="106"/>
      <c r="B10" s="261"/>
      <c r="C10" s="183" t="s">
        <v>138</v>
      </c>
      <c r="D10" s="127">
        <v>5.5</v>
      </c>
      <c r="E10" s="99">
        <v>-4.69691642105263</v>
      </c>
      <c r="F10" s="99">
        <v>-3.4689484210526298</v>
      </c>
      <c r="G10" s="201"/>
      <c r="H10" s="127"/>
      <c r="I10" s="106"/>
    </row>
    <row r="11" spans="1:9" ht="16">
      <c r="A11" s="106"/>
      <c r="B11" s="261"/>
      <c r="C11" s="183" t="s">
        <v>178</v>
      </c>
      <c r="D11" s="127">
        <v>5.5</v>
      </c>
      <c r="E11" s="99">
        <v>-4.7372394210526299</v>
      </c>
      <c r="F11" s="99">
        <v>-3.33991842105263</v>
      </c>
      <c r="G11" s="201"/>
      <c r="H11" s="127"/>
      <c r="I11" s="106"/>
    </row>
    <row r="12" spans="1:9" ht="16">
      <c r="A12" s="106"/>
      <c r="B12" s="261"/>
      <c r="C12" s="183" t="s">
        <v>137</v>
      </c>
      <c r="D12" s="127">
        <v>5.8330000000000002</v>
      </c>
      <c r="E12" s="99">
        <v>-4.6807874210526297</v>
      </c>
      <c r="F12" s="99">
        <v>-3.1705584210526299</v>
      </c>
      <c r="G12" s="201"/>
      <c r="H12" s="127"/>
      <c r="I12" s="106"/>
    </row>
    <row r="13" spans="1:9" ht="16">
      <c r="A13" s="106"/>
      <c r="B13" s="261"/>
      <c r="C13" s="185" t="s">
        <v>179</v>
      </c>
      <c r="D13" s="127">
        <v>6.4169999999999998</v>
      </c>
      <c r="E13" s="99">
        <v>-4.4630454210526302</v>
      </c>
      <c r="F13" s="99">
        <v>-3.1786284210526299</v>
      </c>
      <c r="G13" s="201"/>
      <c r="H13" s="127"/>
      <c r="I13" s="106"/>
    </row>
    <row r="14" spans="1:9" ht="16">
      <c r="A14" s="106"/>
      <c r="B14" s="261"/>
      <c r="C14" s="183" t="s">
        <v>136</v>
      </c>
      <c r="D14" s="127">
        <v>6.6669999999999998</v>
      </c>
      <c r="E14" s="99">
        <v>-4.44691642105263</v>
      </c>
      <c r="F14" s="99">
        <v>-2.9608884210526298</v>
      </c>
      <c r="G14" s="201"/>
      <c r="H14" s="127"/>
      <c r="I14" s="106"/>
    </row>
    <row r="15" spans="1:9" ht="16">
      <c r="A15" s="106"/>
      <c r="B15" s="261"/>
      <c r="C15" s="183" t="s">
        <v>135</v>
      </c>
      <c r="D15" s="127">
        <v>7.5</v>
      </c>
      <c r="E15" s="99">
        <v>-4.2856264210526298</v>
      </c>
      <c r="F15" s="99">
        <v>-3.0012084210526302</v>
      </c>
      <c r="G15" s="201"/>
      <c r="H15" s="127"/>
      <c r="I15" s="106"/>
    </row>
    <row r="16" spans="1:9" ht="16">
      <c r="A16" s="106"/>
      <c r="B16" s="261"/>
      <c r="C16" s="185" t="s">
        <v>180</v>
      </c>
      <c r="D16" s="127">
        <v>7.5</v>
      </c>
      <c r="E16" s="99">
        <v>-4.2211104210526296</v>
      </c>
      <c r="F16" s="99">
        <v>-2.9205584210526299</v>
      </c>
      <c r="G16" s="201"/>
      <c r="H16" s="127"/>
      <c r="I16" s="106"/>
    </row>
    <row r="17" spans="1:9" ht="16">
      <c r="A17" s="106"/>
      <c r="B17" s="261"/>
      <c r="C17" s="185" t="s">
        <v>181</v>
      </c>
      <c r="D17" s="127">
        <v>3.3330000000000002</v>
      </c>
      <c r="E17" s="99">
        <v>-5.2614334210526303</v>
      </c>
      <c r="F17" s="99">
        <v>-3.8237884210526301</v>
      </c>
      <c r="G17" s="201"/>
      <c r="H17" s="127"/>
      <c r="I17" s="106"/>
    </row>
    <row r="18" spans="1:9" ht="16">
      <c r="A18" s="106"/>
      <c r="B18" s="261"/>
      <c r="C18" s="183" t="s">
        <v>182</v>
      </c>
      <c r="D18" s="127">
        <v>5</v>
      </c>
      <c r="E18" s="99">
        <v>-4.8340134210526298</v>
      </c>
      <c r="F18" s="99">
        <v>-3.3802384210526299</v>
      </c>
      <c r="G18" s="201"/>
      <c r="H18" s="127"/>
      <c r="I18" s="106"/>
    </row>
    <row r="19" spans="1:9" ht="16">
      <c r="A19" s="106"/>
      <c r="B19" s="261"/>
      <c r="C19" s="185" t="s">
        <v>183</v>
      </c>
      <c r="D19" s="127">
        <v>6.5</v>
      </c>
      <c r="E19" s="99">
        <v>-4.6082074210526303</v>
      </c>
      <c r="F19" s="99">
        <v>-3.0012084210526302</v>
      </c>
      <c r="G19" s="201"/>
      <c r="H19" s="127"/>
      <c r="I19" s="106"/>
    </row>
    <row r="20" spans="1:9" ht="16">
      <c r="A20" s="106"/>
      <c r="B20" s="261"/>
      <c r="C20" s="185" t="s">
        <v>184</v>
      </c>
      <c r="D20" s="127">
        <v>6.5</v>
      </c>
      <c r="E20" s="99">
        <v>-4.3017554210526301</v>
      </c>
      <c r="F20" s="99">
        <v>-3.1463684210526299</v>
      </c>
      <c r="G20" s="201"/>
      <c r="H20" s="127"/>
      <c r="I20" s="106"/>
    </row>
    <row r="21" spans="1:9" ht="16">
      <c r="A21" s="106"/>
      <c r="B21" s="261"/>
      <c r="C21" s="183" t="s">
        <v>185</v>
      </c>
      <c r="D21" s="127">
        <v>2.0830000000000002</v>
      </c>
      <c r="E21" s="99">
        <v>-5.3098204210526303</v>
      </c>
      <c r="F21" s="99">
        <v>-3.8963684210526299</v>
      </c>
      <c r="G21" s="201"/>
      <c r="H21" s="127"/>
      <c r="I21" s="106"/>
    </row>
    <row r="22" spans="1:9" ht="16">
      <c r="A22" s="106"/>
      <c r="B22" s="261"/>
      <c r="C22" s="183" t="s">
        <v>186</v>
      </c>
      <c r="D22" s="127">
        <v>2.5</v>
      </c>
      <c r="E22" s="99">
        <v>-5.2372394210526299</v>
      </c>
      <c r="F22" s="99">
        <v>-3.7753984210526301</v>
      </c>
      <c r="G22" s="201"/>
      <c r="H22" s="127"/>
      <c r="I22" s="106"/>
    </row>
    <row r="23" spans="1:9" ht="16">
      <c r="A23" s="106"/>
      <c r="B23" s="261"/>
      <c r="C23" s="183" t="s">
        <v>187</v>
      </c>
      <c r="D23" s="127">
        <v>2.67</v>
      </c>
      <c r="E23" s="99">
        <v>-5.1243364210526297</v>
      </c>
      <c r="F23" s="99">
        <v>-3.6786284210526299</v>
      </c>
      <c r="G23" s="201"/>
      <c r="H23" s="127"/>
      <c r="I23" s="106"/>
    </row>
    <row r="24" spans="1:9" ht="16">
      <c r="A24" s="106"/>
      <c r="B24" s="261"/>
      <c r="C24" s="183" t="s">
        <v>188</v>
      </c>
      <c r="D24" s="127">
        <v>3.25</v>
      </c>
      <c r="E24" s="99">
        <v>-5.0840136210526303</v>
      </c>
      <c r="F24" s="99">
        <v>-3.6544284210526299</v>
      </c>
      <c r="G24" s="201"/>
      <c r="H24" s="127"/>
      <c r="I24" s="106"/>
    </row>
    <row r="25" spans="1:9" ht="16">
      <c r="A25" s="106"/>
      <c r="B25" s="261"/>
      <c r="C25" s="185" t="s">
        <v>189</v>
      </c>
      <c r="D25" s="127">
        <v>4.25</v>
      </c>
      <c r="E25" s="99">
        <v>-4.8904654210526299</v>
      </c>
      <c r="F25" s="99">
        <v>-3.5173384210526302</v>
      </c>
      <c r="G25" s="201"/>
      <c r="H25" s="127"/>
      <c r="I25" s="106"/>
    </row>
    <row r="26" spans="1:9" ht="16">
      <c r="A26" s="106"/>
      <c r="B26" s="261"/>
      <c r="C26" s="183" t="s">
        <v>190</v>
      </c>
      <c r="D26" s="127">
        <v>5</v>
      </c>
      <c r="E26" s="99">
        <v>-4.7614334210526303</v>
      </c>
      <c r="F26" s="99">
        <v>-3.5092684210526301</v>
      </c>
      <c r="G26" s="201"/>
      <c r="H26" s="127"/>
      <c r="I26" s="106"/>
    </row>
    <row r="27" spans="1:9" ht="16">
      <c r="A27" s="106"/>
      <c r="B27" s="261"/>
      <c r="C27" s="183" t="s">
        <v>191</v>
      </c>
      <c r="D27" s="127">
        <v>5.1669999999999998</v>
      </c>
      <c r="E27" s="99">
        <v>-4.7130454210526302</v>
      </c>
      <c r="F27" s="99">
        <v>-3.37217842105263</v>
      </c>
      <c r="G27" s="201"/>
      <c r="H27" s="127"/>
      <c r="I27" s="106"/>
    </row>
    <row r="28" spans="1:9" ht="16">
      <c r="A28" s="106"/>
      <c r="B28" s="261"/>
      <c r="C28" s="185" t="s">
        <v>192</v>
      </c>
      <c r="D28" s="127">
        <v>6.3330000000000002</v>
      </c>
      <c r="E28" s="99">
        <v>-4.3904654210526299</v>
      </c>
      <c r="F28" s="99">
        <v>-3.0495984210526301</v>
      </c>
      <c r="G28" s="201"/>
      <c r="H28" s="127"/>
      <c r="I28" s="106"/>
    </row>
    <row r="29" spans="1:9" ht="16">
      <c r="A29" s="106"/>
      <c r="B29" s="261"/>
      <c r="C29" s="185" t="s">
        <v>193</v>
      </c>
      <c r="D29" s="127">
        <v>6.9169999999999998</v>
      </c>
      <c r="E29" s="99">
        <v>-4.39852942105263</v>
      </c>
      <c r="F29" s="99">
        <v>-3.0737884210526301</v>
      </c>
      <c r="G29" s="201"/>
      <c r="H29" s="127"/>
      <c r="I29" s="106"/>
    </row>
    <row r="30" spans="1:9" ht="16">
      <c r="A30" s="106"/>
      <c r="B30" s="261"/>
      <c r="C30" s="185" t="s">
        <v>194</v>
      </c>
      <c r="D30" s="127">
        <v>7.5</v>
      </c>
      <c r="E30" s="99">
        <v>-4.2775624210526297</v>
      </c>
      <c r="F30" s="99">
        <v>-3.0012084210526302</v>
      </c>
      <c r="G30" s="201"/>
      <c r="H30" s="127"/>
      <c r="I30" s="106"/>
    </row>
    <row r="31" spans="1:9" ht="16">
      <c r="A31" s="106"/>
      <c r="B31" s="261"/>
      <c r="C31" s="185" t="s">
        <v>195</v>
      </c>
      <c r="D31" s="127">
        <v>4.0830000000000002</v>
      </c>
      <c r="E31" s="99">
        <v>-5.0033684210526301</v>
      </c>
      <c r="F31" s="99">
        <v>-3.59797842105263</v>
      </c>
      <c r="G31" s="201"/>
      <c r="H31" s="127"/>
      <c r="I31" s="106"/>
    </row>
    <row r="32" spans="1:9" ht="16">
      <c r="A32" s="106"/>
      <c r="B32" s="261"/>
      <c r="C32" s="183" t="s">
        <v>196</v>
      </c>
      <c r="D32" s="127">
        <v>5</v>
      </c>
      <c r="E32" s="99">
        <v>-4.6888524210526299</v>
      </c>
      <c r="F32" s="99">
        <v>-3.4205584210526299</v>
      </c>
      <c r="G32" s="201"/>
      <c r="H32" s="127"/>
      <c r="I32" s="106"/>
    </row>
    <row r="33" spans="1:9" ht="16">
      <c r="A33" s="106"/>
      <c r="B33" s="261"/>
      <c r="C33" s="183" t="s">
        <v>197</v>
      </c>
      <c r="D33" s="127">
        <v>6.6669999999999998</v>
      </c>
      <c r="E33" s="99">
        <v>-4.5759494210526297</v>
      </c>
      <c r="F33" s="99">
        <v>-3.2592684210526301</v>
      </c>
      <c r="G33" s="201"/>
      <c r="H33" s="127"/>
      <c r="I33" s="106"/>
    </row>
    <row r="34" spans="1:9" ht="16">
      <c r="A34" s="106"/>
      <c r="B34" s="261"/>
      <c r="C34" s="185" t="s">
        <v>198</v>
      </c>
      <c r="D34" s="127">
        <v>3.1669999999999998</v>
      </c>
      <c r="E34" s="99">
        <v>-4.9791749210526302</v>
      </c>
      <c r="F34" s="99">
        <v>-3.5334684210526301</v>
      </c>
      <c r="G34" s="201"/>
      <c r="H34" s="127"/>
      <c r="I34" s="106"/>
    </row>
    <row r="35" spans="1:9" ht="16">
      <c r="A35" s="106"/>
      <c r="B35" s="261"/>
      <c r="C35" s="183" t="s">
        <v>199</v>
      </c>
      <c r="D35" s="127">
        <v>4.5</v>
      </c>
      <c r="E35" s="99">
        <v>-4.7049814210526302</v>
      </c>
      <c r="F35" s="99">
        <v>-3.34797842105263</v>
      </c>
      <c r="G35" s="201"/>
      <c r="H35" s="127"/>
      <c r="I35" s="106"/>
    </row>
    <row r="36" spans="1:9" ht="16">
      <c r="A36" s="106"/>
      <c r="B36" s="261"/>
      <c r="C36" s="185" t="s">
        <v>200</v>
      </c>
      <c r="D36" s="127">
        <v>6.5</v>
      </c>
      <c r="E36" s="99">
        <v>-4.29369142105263</v>
      </c>
      <c r="F36" s="99">
        <v>-3.0415284210526301</v>
      </c>
      <c r="G36" s="201"/>
      <c r="H36" s="127"/>
      <c r="I36" s="106"/>
    </row>
    <row r="37" spans="1:9" ht="16">
      <c r="A37" s="106"/>
      <c r="B37" s="261"/>
      <c r="C37" s="185" t="s">
        <v>201</v>
      </c>
      <c r="D37" s="127">
        <v>7.5</v>
      </c>
      <c r="E37" s="99">
        <v>-4.2775624210526297</v>
      </c>
      <c r="F37" s="99">
        <v>-3.0173384210526302</v>
      </c>
      <c r="G37" s="201"/>
      <c r="H37" s="127"/>
      <c r="I37" s="106"/>
    </row>
    <row r="38" spans="1:9" ht="16">
      <c r="A38" s="106"/>
      <c r="B38" s="261"/>
      <c r="C38" s="183" t="s">
        <v>202</v>
      </c>
      <c r="D38" s="127">
        <v>4</v>
      </c>
      <c r="E38" s="99">
        <v>-4.9953039010526297</v>
      </c>
      <c r="F38" s="99">
        <v>-3.63830842105263</v>
      </c>
      <c r="G38" s="201"/>
      <c r="H38" s="127"/>
      <c r="I38" s="106"/>
    </row>
    <row r="39" spans="1:9" ht="16">
      <c r="A39" s="106"/>
      <c r="B39" s="261"/>
      <c r="C39" s="183" t="s">
        <v>203</v>
      </c>
      <c r="D39" s="127">
        <v>6</v>
      </c>
      <c r="E39" s="99">
        <v>-4.7533684210526301</v>
      </c>
      <c r="F39" s="99">
        <v>-3.35604842105263</v>
      </c>
      <c r="G39" s="201"/>
      <c r="H39" s="127"/>
      <c r="I39" s="106"/>
    </row>
    <row r="40" spans="1:9" ht="18">
      <c r="A40" s="198" t="s">
        <v>896</v>
      </c>
      <c r="B40" s="24"/>
      <c r="C40" s="126"/>
      <c r="D40" s="24"/>
      <c r="E40" s="125" t="s">
        <v>170</v>
      </c>
      <c r="F40" s="125" t="s">
        <v>204</v>
      </c>
      <c r="G40" s="125" t="s">
        <v>171</v>
      </c>
      <c r="H40" s="99"/>
      <c r="I40" s="106"/>
    </row>
    <row r="41" spans="1:9" ht="16">
      <c r="A41" s="106"/>
      <c r="B41" s="261" t="s">
        <v>15</v>
      </c>
      <c r="C41" s="126" t="s">
        <v>135</v>
      </c>
      <c r="D41" s="127">
        <v>7.5</v>
      </c>
      <c r="E41" s="127">
        <v>-4.4933800000000002</v>
      </c>
      <c r="F41" s="127">
        <v>-3.46177</v>
      </c>
      <c r="G41" s="127">
        <v>-2.9301599999999999</v>
      </c>
      <c r="H41" s="99"/>
      <c r="I41" s="106"/>
    </row>
    <row r="42" spans="1:9" ht="16">
      <c r="A42" s="106"/>
      <c r="B42" s="261"/>
      <c r="C42" s="126" t="s">
        <v>136</v>
      </c>
      <c r="D42" s="127">
        <v>6.6669999999999998</v>
      </c>
      <c r="E42" s="127">
        <v>-4.99857</v>
      </c>
      <c r="F42" s="127">
        <v>-3.91086</v>
      </c>
      <c r="G42" s="127">
        <v>-3.3523800000000001</v>
      </c>
      <c r="H42" s="99"/>
      <c r="I42" s="106"/>
    </row>
    <row r="43" spans="1:9" ht="16">
      <c r="A43" s="106"/>
      <c r="B43" s="261"/>
      <c r="C43" s="126" t="s">
        <v>205</v>
      </c>
      <c r="D43" s="127">
        <v>6.4169999999999998</v>
      </c>
      <c r="E43" s="127">
        <v>-4.8552999999999997</v>
      </c>
      <c r="F43" s="127">
        <v>-3.7909700000000002</v>
      </c>
      <c r="G43" s="127">
        <v>-3.1330800000000001</v>
      </c>
      <c r="H43" s="99"/>
      <c r="I43" s="106"/>
    </row>
    <row r="44" spans="1:9" ht="16">
      <c r="A44" s="106"/>
      <c r="B44" s="261"/>
      <c r="C44" s="126" t="s">
        <v>178</v>
      </c>
      <c r="D44" s="127">
        <v>5.5</v>
      </c>
      <c r="E44" s="127">
        <v>-4.9576399999999996</v>
      </c>
      <c r="F44" s="127">
        <v>-3.8553000000000002</v>
      </c>
      <c r="G44" s="127">
        <v>-3.3435999999999999</v>
      </c>
      <c r="H44" s="99"/>
      <c r="I44" s="106"/>
    </row>
    <row r="45" spans="1:9" ht="16">
      <c r="A45" s="106"/>
      <c r="B45" s="261"/>
      <c r="C45" s="126" t="s">
        <v>137</v>
      </c>
      <c r="D45" s="127">
        <v>5.8330000000000002</v>
      </c>
      <c r="E45" s="127">
        <v>-4.9722600000000003</v>
      </c>
      <c r="F45" s="127">
        <v>-3.9283999999999999</v>
      </c>
      <c r="G45" s="127">
        <v>-3.3143600000000002</v>
      </c>
      <c r="H45" s="99"/>
      <c r="I45" s="106"/>
    </row>
    <row r="46" spans="1:9" ht="16">
      <c r="A46" s="106"/>
      <c r="B46" s="261"/>
      <c r="C46" s="126" t="s">
        <v>138</v>
      </c>
      <c r="D46" s="127">
        <v>5.5</v>
      </c>
      <c r="E46" s="127">
        <v>-5.0716700000000001</v>
      </c>
      <c r="F46" s="127">
        <v>-4.0102700000000002</v>
      </c>
      <c r="G46" s="127">
        <v>-3.32314</v>
      </c>
      <c r="H46" s="99"/>
      <c r="I46" s="106"/>
    </row>
    <row r="47" spans="1:9" ht="16">
      <c r="A47" s="106"/>
      <c r="B47" s="261"/>
      <c r="C47" s="126" t="s">
        <v>149</v>
      </c>
      <c r="D47" s="127">
        <v>4.4169999999999998</v>
      </c>
      <c r="E47" s="127">
        <v>-5.0930600000000004</v>
      </c>
      <c r="F47" s="127">
        <v>-4.0031999999999996</v>
      </c>
      <c r="G47" s="127">
        <v>-3.3626200000000002</v>
      </c>
      <c r="H47" s="99"/>
      <c r="I47" s="106"/>
    </row>
    <row r="48" spans="1:9" ht="16">
      <c r="A48" s="106"/>
      <c r="B48" s="261"/>
      <c r="C48" s="126" t="s">
        <v>143</v>
      </c>
      <c r="D48" s="127">
        <v>4.6669999999999998</v>
      </c>
      <c r="E48" s="127">
        <v>-5.1133499999999996</v>
      </c>
      <c r="F48" s="127">
        <v>-4.0408799999999996</v>
      </c>
      <c r="G48" s="127">
        <v>-3.3887100000000001</v>
      </c>
      <c r="H48" s="99"/>
      <c r="I48" s="106"/>
    </row>
    <row r="49" spans="1:9" ht="16">
      <c r="A49" s="106"/>
      <c r="B49" s="261"/>
      <c r="C49" s="126" t="s">
        <v>144</v>
      </c>
      <c r="D49" s="127">
        <v>3.5</v>
      </c>
      <c r="E49" s="127">
        <v>-5.1336399999999998</v>
      </c>
      <c r="F49" s="127">
        <v>-4.0843600000000002</v>
      </c>
      <c r="G49" s="127">
        <v>-3.3974099999999998</v>
      </c>
      <c r="H49" s="99"/>
      <c r="I49" s="106"/>
    </row>
    <row r="50" spans="1:9" ht="16">
      <c r="A50" s="106"/>
      <c r="B50" s="261"/>
      <c r="C50" s="126" t="s">
        <v>206</v>
      </c>
      <c r="D50" s="127">
        <v>3.5830000000000002</v>
      </c>
      <c r="E50" s="127">
        <v>-5.4350899999999998</v>
      </c>
      <c r="F50" s="127">
        <v>-4.3597200000000003</v>
      </c>
      <c r="G50" s="127">
        <v>-3.6176900000000001</v>
      </c>
      <c r="H50" s="99"/>
      <c r="I50" s="106"/>
    </row>
    <row r="51" spans="1:9" ht="16">
      <c r="A51" s="106"/>
      <c r="B51" s="261"/>
      <c r="C51" s="126" t="s">
        <v>150</v>
      </c>
      <c r="D51" s="127">
        <v>2.9169999999999998</v>
      </c>
      <c r="E51" s="127">
        <v>-5.5423299999999998</v>
      </c>
      <c r="F51" s="127">
        <v>-4.5510299999999999</v>
      </c>
      <c r="G51" s="127">
        <v>-3.7800099999999999</v>
      </c>
      <c r="H51" s="99"/>
      <c r="I51" s="106"/>
    </row>
    <row r="52" spans="1:9" ht="16">
      <c r="A52" s="106"/>
      <c r="B52" s="261"/>
      <c r="C52" s="126" t="s">
        <v>207</v>
      </c>
      <c r="D52" s="127">
        <v>1.667</v>
      </c>
      <c r="E52" s="127">
        <v>-5.4901600000000004</v>
      </c>
      <c r="F52" s="127">
        <v>-4.4176900000000003</v>
      </c>
      <c r="G52" s="127">
        <v>-3.6350899999999999</v>
      </c>
      <c r="H52" s="99"/>
      <c r="I52" s="106"/>
    </row>
    <row r="53" spans="1:9" ht="18">
      <c r="A53" s="198" t="s">
        <v>897</v>
      </c>
      <c r="B53" s="24"/>
      <c r="C53" s="126"/>
      <c r="D53" s="24"/>
      <c r="E53" s="125" t="s">
        <v>208</v>
      </c>
      <c r="F53" s="125" t="s">
        <v>170</v>
      </c>
      <c r="G53" s="125" t="s">
        <v>204</v>
      </c>
      <c r="H53" s="125" t="s">
        <v>171</v>
      </c>
      <c r="I53" s="106"/>
    </row>
    <row r="54" spans="1:9" ht="16">
      <c r="A54" s="106"/>
      <c r="B54" s="259" t="s">
        <v>22</v>
      </c>
      <c r="C54" s="126" t="s">
        <v>135</v>
      </c>
      <c r="D54" s="127">
        <v>7.5</v>
      </c>
      <c r="E54" s="127"/>
      <c r="F54" s="127">
        <v>-5.0942223037417502</v>
      </c>
      <c r="G54" s="127">
        <v>-4.2062912692589904</v>
      </c>
      <c r="H54" s="127">
        <v>-3.4735326485693299</v>
      </c>
      <c r="I54" s="106"/>
    </row>
    <row r="55" spans="1:9" ht="16">
      <c r="A55" s="106"/>
      <c r="B55" s="259"/>
      <c r="C55" s="126" t="s">
        <v>136</v>
      </c>
      <c r="D55" s="127">
        <v>6.6669999999999998</v>
      </c>
      <c r="E55" s="127"/>
      <c r="F55" s="127">
        <v>-5.3516330720418104</v>
      </c>
      <c r="G55" s="127">
        <v>-4.4335044170710498</v>
      </c>
      <c r="H55" s="127">
        <v>-3.8165453527435602</v>
      </c>
      <c r="I55" s="106"/>
    </row>
    <row r="56" spans="1:9" ht="16">
      <c r="A56" s="106"/>
      <c r="B56" s="259"/>
      <c r="C56" s="126" t="s">
        <v>205</v>
      </c>
      <c r="D56" s="127">
        <v>6.4169999999999998</v>
      </c>
      <c r="E56" s="127"/>
      <c r="F56" s="127">
        <v>-5.3984166977727996</v>
      </c>
      <c r="G56" s="127">
        <v>-4.3896447679482398</v>
      </c>
      <c r="H56" s="127">
        <v>-3.6908143585915201</v>
      </c>
      <c r="I56" s="106"/>
    </row>
    <row r="57" spans="1:9" ht="16">
      <c r="A57" s="106"/>
      <c r="B57" s="259"/>
      <c r="C57" s="126" t="s">
        <v>178</v>
      </c>
      <c r="D57" s="127">
        <v>5.5</v>
      </c>
      <c r="E57" s="127"/>
      <c r="F57" s="127">
        <v>-5.5592354112231002</v>
      </c>
      <c r="G57" s="127">
        <v>-4.5563114346149103</v>
      </c>
      <c r="H57" s="127">
        <v>-3.95104827672017</v>
      </c>
      <c r="I57" s="106"/>
    </row>
    <row r="58" spans="1:9" ht="16">
      <c r="A58" s="106"/>
      <c r="B58" s="259"/>
      <c r="C58" s="126" t="s">
        <v>137</v>
      </c>
      <c r="D58" s="127">
        <v>5.8330000000000002</v>
      </c>
      <c r="E58" s="127">
        <v>-5.7170768811112502</v>
      </c>
      <c r="F58" s="127">
        <v>-5.4656681597611101</v>
      </c>
      <c r="G58" s="127">
        <v>-4.4832120194102298</v>
      </c>
      <c r="H58" s="127">
        <v>-3.9685921363692902</v>
      </c>
      <c r="I58" s="106"/>
    </row>
    <row r="59" spans="1:9" ht="16">
      <c r="A59" s="106"/>
      <c r="B59" s="259"/>
      <c r="C59" s="126" t="s">
        <v>138</v>
      </c>
      <c r="D59" s="127">
        <v>5.5</v>
      </c>
      <c r="E59" s="127">
        <v>-5.8592511472674103</v>
      </c>
      <c r="F59" s="127">
        <v>-5.6995862884160804</v>
      </c>
      <c r="G59" s="127">
        <v>-4.6966623118078896</v>
      </c>
      <c r="H59" s="127">
        <v>-4.1294108498195898</v>
      </c>
      <c r="I59" s="106"/>
    </row>
    <row r="60" spans="1:9" ht="16">
      <c r="A60" s="106"/>
      <c r="B60" s="259"/>
      <c r="C60" s="126" t="s">
        <v>149</v>
      </c>
      <c r="D60" s="127">
        <v>4.4169999999999998</v>
      </c>
      <c r="E60" s="127"/>
      <c r="F60" s="127">
        <v>-5.5986201048412001</v>
      </c>
      <c r="G60" s="127">
        <v>-4.6391998149861298</v>
      </c>
      <c r="H60" s="127">
        <v>-4.0131128584643898</v>
      </c>
      <c r="I60" s="106"/>
    </row>
    <row r="61" spans="1:9" ht="16">
      <c r="A61" s="106"/>
      <c r="B61" s="259"/>
      <c r="C61" s="126" t="s">
        <v>143</v>
      </c>
      <c r="D61" s="127">
        <v>4.6669999999999998</v>
      </c>
      <c r="E61" s="127">
        <v>-5.7525798396911298</v>
      </c>
      <c r="F61" s="127">
        <v>-5.6536925686093102</v>
      </c>
      <c r="G61" s="127">
        <v>-4.6681853222324996</v>
      </c>
      <c r="H61" s="127">
        <v>-4.1435476410730798</v>
      </c>
      <c r="I61" s="106"/>
    </row>
    <row r="62" spans="1:9" ht="16">
      <c r="A62" s="106"/>
      <c r="B62" s="259"/>
      <c r="C62" s="126" t="s">
        <v>144</v>
      </c>
      <c r="D62" s="127">
        <v>3.5</v>
      </c>
      <c r="E62" s="127"/>
      <c r="F62" s="127">
        <v>-5.7116635831020703</v>
      </c>
      <c r="G62" s="127">
        <v>-4.8391998149861299</v>
      </c>
      <c r="H62" s="127">
        <v>-4.2449969164354</v>
      </c>
      <c r="I62" s="106"/>
    </row>
    <row r="63" spans="1:9" ht="16">
      <c r="A63" s="106"/>
      <c r="B63" s="259"/>
      <c r="C63" s="126" t="s">
        <v>206</v>
      </c>
      <c r="D63" s="127">
        <v>3.5830000000000002</v>
      </c>
      <c r="E63" s="127">
        <v>-5.9123431533005997</v>
      </c>
      <c r="F63" s="127">
        <v>-5.7783302497687297</v>
      </c>
      <c r="G63" s="127">
        <v>-4.8449969164353996</v>
      </c>
      <c r="H63" s="127">
        <v>-4.1754316990440996</v>
      </c>
      <c r="I63" s="106"/>
    </row>
    <row r="64" spans="1:9" ht="16">
      <c r="A64" s="106"/>
      <c r="B64" s="259"/>
      <c r="C64" s="126" t="s">
        <v>150</v>
      </c>
      <c r="D64" s="127">
        <v>2.9169999999999998</v>
      </c>
      <c r="E64" s="127">
        <v>-6.0760512400856097</v>
      </c>
      <c r="F64" s="127">
        <v>-5.8942722787542401</v>
      </c>
      <c r="G64" s="127">
        <v>-4.9145621338267098</v>
      </c>
      <c r="H64" s="127">
        <v>-4.3203592352759799</v>
      </c>
      <c r="I64" s="106"/>
    </row>
    <row r="65" spans="1:9" ht="16">
      <c r="A65" s="106"/>
      <c r="B65" s="259"/>
      <c r="C65" s="126" t="s">
        <v>207</v>
      </c>
      <c r="D65" s="127">
        <v>1.667</v>
      </c>
      <c r="E65" s="127">
        <v>-6.0867021276595699</v>
      </c>
      <c r="F65" s="127">
        <v>-6.0681853222325</v>
      </c>
      <c r="G65" s="127">
        <v>-5.0942722787542403</v>
      </c>
      <c r="H65" s="127">
        <v>-4.4247070613629402</v>
      </c>
      <c r="I65" s="106"/>
    </row>
    <row r="66" spans="1:9" ht="18">
      <c r="A66" s="198" t="s">
        <v>898</v>
      </c>
      <c r="B66" s="24"/>
      <c r="C66" s="126"/>
      <c r="D66" s="24"/>
      <c r="E66" s="125" t="s">
        <v>170</v>
      </c>
      <c r="F66" s="125" t="s">
        <v>204</v>
      </c>
      <c r="G66" s="125" t="s">
        <v>171</v>
      </c>
      <c r="H66" s="99"/>
      <c r="I66" s="106"/>
    </row>
    <row r="67" spans="1:9" ht="16">
      <c r="A67" s="106"/>
      <c r="B67" s="259" t="s">
        <v>10</v>
      </c>
      <c r="C67" s="126" t="s">
        <v>135</v>
      </c>
      <c r="D67" s="127">
        <v>7.5</v>
      </c>
      <c r="E67" s="127">
        <v>-5.2538777979431304</v>
      </c>
      <c r="F67" s="127">
        <v>-4.3113490623109501</v>
      </c>
      <c r="G67" s="127">
        <v>-3.6044525105868099</v>
      </c>
      <c r="H67" s="99"/>
      <c r="I67" s="106"/>
    </row>
    <row r="68" spans="1:9" ht="16">
      <c r="A68" s="106"/>
      <c r="B68" s="259"/>
      <c r="C68" s="126" t="s">
        <v>205</v>
      </c>
      <c r="D68" s="127">
        <v>6.4169999999999998</v>
      </c>
      <c r="E68" s="127">
        <v>-5.3676608187134498</v>
      </c>
      <c r="F68" s="127">
        <v>-4.30625730994152</v>
      </c>
      <c r="G68" s="127">
        <v>-3.9495321637426901</v>
      </c>
      <c r="H68" s="99"/>
      <c r="I68" s="106"/>
    </row>
    <row r="69" spans="1:9" ht="16">
      <c r="A69" s="106"/>
      <c r="B69" s="259"/>
      <c r="C69" s="126" t="s">
        <v>178</v>
      </c>
      <c r="D69" s="127">
        <v>5.5</v>
      </c>
      <c r="E69" s="127">
        <v>-5.6337426900584804</v>
      </c>
      <c r="F69" s="127">
        <v>-4.5606432748537999</v>
      </c>
      <c r="G69" s="127">
        <v>-3.81210526315789</v>
      </c>
      <c r="H69" s="99"/>
      <c r="I69" s="106"/>
    </row>
    <row r="70" spans="1:9" ht="16">
      <c r="A70" s="106"/>
      <c r="B70" s="259"/>
      <c r="C70" s="126" t="s">
        <v>137</v>
      </c>
      <c r="D70" s="127">
        <v>5.8330000000000002</v>
      </c>
      <c r="E70" s="127">
        <v>-5.5898830409356703</v>
      </c>
      <c r="F70" s="127">
        <v>-4.5401754385964903</v>
      </c>
      <c r="G70" s="127">
        <v>-3.92321637426901</v>
      </c>
      <c r="H70" s="99"/>
      <c r="I70" s="106"/>
    </row>
    <row r="71" spans="1:9" ht="16">
      <c r="A71" s="106"/>
      <c r="B71" s="259"/>
      <c r="C71" s="126" t="s">
        <v>138</v>
      </c>
      <c r="D71" s="127">
        <v>5.5</v>
      </c>
      <c r="E71" s="127">
        <v>-5.70976608187134</v>
      </c>
      <c r="F71" s="127">
        <v>-4.6512865497076001</v>
      </c>
      <c r="G71" s="127">
        <v>-3.9670760233918099</v>
      </c>
      <c r="H71" s="99"/>
      <c r="I71" s="106"/>
    </row>
    <row r="72" spans="1:9" ht="16">
      <c r="A72" s="106"/>
      <c r="B72" s="259"/>
      <c r="C72" s="126" t="s">
        <v>149</v>
      </c>
      <c r="D72" s="127">
        <v>4.4169999999999998</v>
      </c>
      <c r="E72" s="127">
        <v>-5.6436079328756703</v>
      </c>
      <c r="F72" s="127">
        <v>-4.5740427154843601</v>
      </c>
      <c r="G72" s="127">
        <v>-3.86389778794813</v>
      </c>
      <c r="H72" s="99"/>
      <c r="I72" s="106"/>
    </row>
    <row r="73" spans="1:9" ht="16">
      <c r="A73" s="106"/>
      <c r="B73" s="259"/>
      <c r="C73" s="126" t="s">
        <v>143</v>
      </c>
      <c r="D73" s="127">
        <v>4.6669999999999998</v>
      </c>
      <c r="E73" s="127">
        <v>-5.6030282227307397</v>
      </c>
      <c r="F73" s="127">
        <v>-4.6957818459191403</v>
      </c>
      <c r="G73" s="127">
        <v>-3.8407093821510299</v>
      </c>
      <c r="H73" s="99"/>
      <c r="I73" s="106"/>
    </row>
    <row r="74" spans="1:9" ht="16">
      <c r="A74" s="106"/>
      <c r="B74" s="259"/>
      <c r="C74" s="126" t="s">
        <v>144</v>
      </c>
      <c r="D74" s="127">
        <v>3.5</v>
      </c>
      <c r="E74" s="127">
        <v>-5.7914340198321899</v>
      </c>
      <c r="F74" s="127">
        <v>-4.8378108314263901</v>
      </c>
      <c r="G74" s="127">
        <v>-4.1711441647597196</v>
      </c>
      <c r="H74" s="99"/>
      <c r="I74" s="106"/>
    </row>
    <row r="75" spans="1:9" ht="16">
      <c r="A75" s="106"/>
      <c r="B75" s="259"/>
      <c r="C75" s="126" t="s">
        <v>207</v>
      </c>
      <c r="D75" s="127">
        <v>1.667</v>
      </c>
      <c r="E75" s="127">
        <v>-5.8696948893974099</v>
      </c>
      <c r="F75" s="127">
        <v>-4.7537528604119004</v>
      </c>
      <c r="G75" s="127">
        <v>-4.3102745995423302</v>
      </c>
      <c r="H75" s="99"/>
      <c r="I75" s="106"/>
    </row>
    <row r="76" spans="1:9" ht="18">
      <c r="A76" s="198" t="s">
        <v>899</v>
      </c>
      <c r="B76" s="24"/>
      <c r="C76" s="126"/>
      <c r="D76" s="24"/>
      <c r="E76" s="125" t="s">
        <v>208</v>
      </c>
      <c r="F76" s="125" t="s">
        <v>170</v>
      </c>
      <c r="G76" s="125" t="s">
        <v>204</v>
      </c>
      <c r="H76" s="125" t="s">
        <v>171</v>
      </c>
      <c r="I76" s="106"/>
    </row>
    <row r="77" spans="1:9" ht="16">
      <c r="A77" s="106"/>
      <c r="B77" s="261" t="s">
        <v>9</v>
      </c>
      <c r="C77" s="126" t="s">
        <v>135</v>
      </c>
      <c r="D77" s="127">
        <v>7.5</v>
      </c>
      <c r="E77" s="127"/>
      <c r="F77" s="127">
        <v>-5.0610820244328103</v>
      </c>
      <c r="G77" s="127">
        <v>-4.1731509899500496</v>
      </c>
      <c r="H77" s="127">
        <v>-3.6099325991454601</v>
      </c>
      <c r="I77" s="106"/>
    </row>
    <row r="78" spans="1:9" ht="16">
      <c r="A78" s="106"/>
      <c r="B78" s="261"/>
      <c r="C78" s="126" t="s">
        <v>136</v>
      </c>
      <c r="D78" s="127">
        <v>6.6669999999999998</v>
      </c>
      <c r="E78" s="127"/>
      <c r="F78" s="127">
        <v>-5.32716389577784</v>
      </c>
      <c r="G78" s="127">
        <v>-4.4061112641989002</v>
      </c>
      <c r="H78" s="127">
        <v>-3.7569884571813499</v>
      </c>
      <c r="I78" s="106"/>
    </row>
    <row r="79" spans="1:9" ht="16">
      <c r="A79" s="106"/>
      <c r="B79" s="261"/>
      <c r="C79" s="126" t="s">
        <v>205</v>
      </c>
      <c r="D79" s="127">
        <v>6.4169999999999998</v>
      </c>
      <c r="E79" s="127"/>
      <c r="F79" s="127">
        <v>-5.46751477297083</v>
      </c>
      <c r="G79" s="127">
        <v>-4.4265791004562098</v>
      </c>
      <c r="H79" s="127">
        <v>-3.6107896267719899</v>
      </c>
      <c r="I79" s="106"/>
    </row>
    <row r="80" spans="1:9" ht="16">
      <c r="A80" s="106"/>
      <c r="B80" s="261"/>
      <c r="C80" s="126" t="s">
        <v>178</v>
      </c>
      <c r="D80" s="127">
        <v>5.5</v>
      </c>
      <c r="E80" s="127"/>
      <c r="F80" s="127">
        <v>-5.5932457671228697</v>
      </c>
      <c r="G80" s="127">
        <v>-4.6721931355439201</v>
      </c>
      <c r="H80" s="127">
        <v>-3.8300878723860299</v>
      </c>
      <c r="I80" s="106"/>
    </row>
    <row r="81" spans="1:9" ht="16">
      <c r="A81" s="106"/>
      <c r="B81" s="261"/>
      <c r="C81" s="126" t="s">
        <v>137</v>
      </c>
      <c r="D81" s="127">
        <v>5.8330000000000002</v>
      </c>
      <c r="E81" s="127">
        <v>-5.8549934425890902</v>
      </c>
      <c r="F81" s="127">
        <v>-5.5406141881754998</v>
      </c>
      <c r="G81" s="127">
        <v>-4.5493861180000703</v>
      </c>
      <c r="H81" s="127">
        <v>-3.9675147729708198</v>
      </c>
      <c r="I81" s="106"/>
    </row>
    <row r="82" spans="1:9" ht="16">
      <c r="A82" s="106"/>
      <c r="B82" s="261"/>
      <c r="C82" s="126" t="s">
        <v>138</v>
      </c>
      <c r="D82" s="127">
        <v>5.5</v>
      </c>
      <c r="E82" s="127">
        <v>-5.9588337952982204</v>
      </c>
      <c r="F82" s="127">
        <v>-5.47921067940357</v>
      </c>
      <c r="G82" s="127">
        <v>-4.5113744220936303</v>
      </c>
      <c r="H82" s="127">
        <v>-3.8534796852515298</v>
      </c>
      <c r="I82" s="106"/>
    </row>
    <row r="83" spans="1:9" ht="16">
      <c r="A83" s="106"/>
      <c r="B83" s="261"/>
      <c r="C83" s="126" t="s">
        <v>149</v>
      </c>
      <c r="D83" s="127">
        <v>4.4169999999999998</v>
      </c>
      <c r="E83" s="127">
        <v>-6.1666305234569396</v>
      </c>
      <c r="F83" s="127">
        <v>-5.5857197055922301</v>
      </c>
      <c r="G83" s="127">
        <v>-4.5654298505197701</v>
      </c>
      <c r="H83" s="127">
        <v>-3.9074588360270202</v>
      </c>
      <c r="I83" s="106"/>
    </row>
    <row r="84" spans="1:9" ht="16">
      <c r="A84" s="106"/>
      <c r="B84" s="261"/>
      <c r="C84" s="126" t="s">
        <v>143</v>
      </c>
      <c r="D84" s="127">
        <v>4.6669999999999998</v>
      </c>
      <c r="E84" s="127">
        <v>-6.1646581368691704</v>
      </c>
      <c r="F84" s="127">
        <v>-5.6465892708096304</v>
      </c>
      <c r="G84" s="127">
        <v>-4.6465892708096304</v>
      </c>
      <c r="H84" s="127">
        <v>-4.0842704302299104</v>
      </c>
      <c r="I84" s="106"/>
    </row>
    <row r="85" spans="1:9" ht="16">
      <c r="A85" s="106"/>
      <c r="B85" s="261"/>
      <c r="C85" s="126" t="s">
        <v>144</v>
      </c>
      <c r="D85" s="127">
        <v>3.5</v>
      </c>
      <c r="E85" s="127"/>
      <c r="F85" s="127">
        <v>-5.6958646331284699</v>
      </c>
      <c r="G85" s="127">
        <v>-4.8002124592154196</v>
      </c>
      <c r="H85" s="127">
        <v>-4.1277486910994803</v>
      </c>
      <c r="I85" s="106"/>
    </row>
    <row r="86" spans="1:9" ht="16">
      <c r="A86" s="106"/>
      <c r="B86" s="261"/>
      <c r="C86" s="126" t="s">
        <v>206</v>
      </c>
      <c r="D86" s="127">
        <v>3.5830000000000002</v>
      </c>
      <c r="E86" s="127">
        <v>-6.0660388074806102</v>
      </c>
      <c r="F86" s="127">
        <v>-5.5190530389255699</v>
      </c>
      <c r="G86" s="127">
        <v>-4.6436907200849902</v>
      </c>
      <c r="H86" s="127">
        <v>-3.8610820244328101</v>
      </c>
      <c r="I86" s="106"/>
    </row>
    <row r="87" spans="1:9" ht="16">
      <c r="A87" s="106"/>
      <c r="B87" s="261"/>
      <c r="C87" s="126" t="s">
        <v>150</v>
      </c>
      <c r="D87" s="127">
        <v>2.9169999999999998</v>
      </c>
      <c r="E87" s="127">
        <v>-6.2238297345023099</v>
      </c>
      <c r="F87" s="127">
        <v>-5.71905303892557</v>
      </c>
      <c r="G87" s="127">
        <v>-4.9248501403748399</v>
      </c>
      <c r="H87" s="127">
        <v>-4.0929660824038301</v>
      </c>
      <c r="I87" s="106"/>
    </row>
    <row r="88" spans="1:9" ht="16">
      <c r="A88" s="106"/>
      <c r="B88" s="261"/>
      <c r="C88" s="126" t="s">
        <v>207</v>
      </c>
      <c r="D88" s="127">
        <v>1.667</v>
      </c>
      <c r="E88" s="127">
        <v>-6.2274612462786196</v>
      </c>
      <c r="F88" s="127">
        <v>-5.9480385461719401</v>
      </c>
      <c r="G88" s="127">
        <v>-4.9828211548676</v>
      </c>
      <c r="H88" s="127">
        <v>-4.2697776766067301</v>
      </c>
      <c r="I88" s="106"/>
    </row>
    <row r="89" spans="1:9">
      <c r="A89" s="106"/>
      <c r="B89" s="24"/>
      <c r="C89" s="199"/>
      <c r="D89" s="106"/>
      <c r="E89" s="106"/>
      <c r="F89" s="106"/>
      <c r="G89" s="106"/>
      <c r="H89" s="106"/>
      <c r="I89" s="106"/>
    </row>
  </sheetData>
  <mergeCells count="5">
    <mergeCell ref="B2:B39"/>
    <mergeCell ref="B41:B52"/>
    <mergeCell ref="B54:B65"/>
    <mergeCell ref="B67:B75"/>
    <mergeCell ref="B77:B88"/>
  </mergeCells>
  <phoneticPr fontId="82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9"/>
  <sheetViews>
    <sheetView workbookViewId="0">
      <selection activeCell="E16" sqref="E16"/>
    </sheetView>
  </sheetViews>
  <sheetFormatPr baseColWidth="10" defaultColWidth="9" defaultRowHeight="14"/>
  <cols>
    <col min="1" max="2" width="9" style="7"/>
    <col min="3" max="3" width="9" style="55"/>
    <col min="4" max="16384" width="9" style="7"/>
  </cols>
  <sheetData>
    <row r="1" spans="1:6" ht="15.75" customHeight="1">
      <c r="A1" s="332" t="s">
        <v>763</v>
      </c>
      <c r="B1" s="332"/>
      <c r="C1" s="333" t="s">
        <v>764</v>
      </c>
      <c r="D1" s="334"/>
      <c r="E1" s="334"/>
      <c r="F1" s="334"/>
    </row>
    <row r="2" spans="1:6">
      <c r="A2" s="56" t="s">
        <v>539</v>
      </c>
      <c r="B2" s="57" t="s">
        <v>2</v>
      </c>
      <c r="C2" s="58" t="s">
        <v>539</v>
      </c>
      <c r="D2" s="57" t="s">
        <v>2</v>
      </c>
      <c r="E2" s="59" t="s">
        <v>8</v>
      </c>
      <c r="F2" s="57" t="s">
        <v>2</v>
      </c>
    </row>
    <row r="3" spans="1:6">
      <c r="A3" s="60" t="s">
        <v>17</v>
      </c>
      <c r="B3" s="61">
        <v>19.3</v>
      </c>
      <c r="C3" s="62" t="s">
        <v>17</v>
      </c>
      <c r="D3" s="61">
        <v>18.920000000000002</v>
      </c>
      <c r="E3" s="61" t="s">
        <v>18</v>
      </c>
      <c r="F3" s="61">
        <v>28.47</v>
      </c>
    </row>
    <row r="4" spans="1:6">
      <c r="A4" s="60" t="s">
        <v>18</v>
      </c>
      <c r="B4" s="61">
        <v>23.59</v>
      </c>
      <c r="C4" s="62" t="s">
        <v>18</v>
      </c>
      <c r="D4" s="61">
        <v>23.12</v>
      </c>
      <c r="E4" s="61" t="s">
        <v>19</v>
      </c>
      <c r="F4" s="61">
        <v>32</v>
      </c>
    </row>
    <row r="5" spans="1:6">
      <c r="A5" s="60" t="s">
        <v>19</v>
      </c>
      <c r="B5" s="61">
        <v>28.05</v>
      </c>
      <c r="C5" s="62" t="s">
        <v>19</v>
      </c>
      <c r="D5" s="61">
        <v>27.5</v>
      </c>
      <c r="E5" s="61" t="s">
        <v>20</v>
      </c>
      <c r="F5" s="61">
        <v>35.51</v>
      </c>
    </row>
    <row r="6" spans="1:6">
      <c r="A6" s="60" t="s">
        <v>41</v>
      </c>
      <c r="B6" s="61">
        <v>20.260000000000002</v>
      </c>
      <c r="C6" s="62" t="s">
        <v>41</v>
      </c>
      <c r="D6" s="61">
        <v>19.86</v>
      </c>
      <c r="E6" s="61" t="s">
        <v>21</v>
      </c>
      <c r="F6" s="61">
        <v>39.76</v>
      </c>
    </row>
    <row r="7" spans="1:6">
      <c r="A7" s="60" t="s">
        <v>42</v>
      </c>
      <c r="B7" s="61">
        <v>25.18</v>
      </c>
      <c r="C7" s="62" t="s">
        <v>42</v>
      </c>
      <c r="D7" s="61">
        <v>24.68</v>
      </c>
      <c r="E7" s="61" t="s">
        <v>40</v>
      </c>
      <c r="F7" s="61">
        <v>40.98</v>
      </c>
    </row>
    <row r="8" spans="1:6">
      <c r="A8" s="60" t="s">
        <v>43</v>
      </c>
      <c r="B8" s="61">
        <v>28.28</v>
      </c>
      <c r="C8" s="62" t="s">
        <v>43</v>
      </c>
      <c r="D8" s="61">
        <v>27.72</v>
      </c>
      <c r="E8" s="61" t="s">
        <v>22</v>
      </c>
      <c r="F8" s="61">
        <v>43.63</v>
      </c>
    </row>
    <row r="9" spans="1:6">
      <c r="A9" s="60" t="s">
        <v>45</v>
      </c>
      <c r="B9" s="61">
        <v>37.28</v>
      </c>
      <c r="C9" s="62" t="s">
        <v>45</v>
      </c>
      <c r="D9" s="61">
        <v>36.54</v>
      </c>
      <c r="E9" s="61" t="s">
        <v>9</v>
      </c>
      <c r="F9" s="61">
        <v>46.25</v>
      </c>
    </row>
    <row r="10" spans="1:6">
      <c r="A10" s="60" t="s">
        <v>11</v>
      </c>
      <c r="B10" s="61">
        <v>40.74</v>
      </c>
      <c r="C10" s="62" t="s">
        <v>11</v>
      </c>
      <c r="D10" s="61">
        <v>39.94</v>
      </c>
      <c r="E10" s="51" t="s">
        <v>682</v>
      </c>
      <c r="F10" s="51" t="s">
        <v>682</v>
      </c>
    </row>
    <row r="11" spans="1:6">
      <c r="A11" s="60" t="s">
        <v>12</v>
      </c>
      <c r="B11" s="61">
        <v>45.45</v>
      </c>
      <c r="C11" s="62" t="s">
        <v>12</v>
      </c>
      <c r="D11" s="61">
        <v>44.56</v>
      </c>
      <c r="E11" s="51" t="s">
        <v>682</v>
      </c>
      <c r="F11" s="51" t="s">
        <v>682</v>
      </c>
    </row>
    <row r="12" spans="1:6">
      <c r="A12" s="60" t="s">
        <v>57</v>
      </c>
      <c r="B12" s="61">
        <v>21.21</v>
      </c>
      <c r="C12" s="62" t="s">
        <v>57</v>
      </c>
      <c r="D12" s="61">
        <v>20.8</v>
      </c>
      <c r="E12" s="51" t="s">
        <v>682</v>
      </c>
      <c r="F12" s="51" t="s">
        <v>682</v>
      </c>
    </row>
    <row r="13" spans="1:6">
      <c r="A13" s="60" t="s">
        <v>46</v>
      </c>
      <c r="B13" s="61">
        <v>29.1</v>
      </c>
      <c r="C13" s="62" t="s">
        <v>46</v>
      </c>
      <c r="D13" s="61">
        <v>28.53</v>
      </c>
      <c r="E13" s="51" t="s">
        <v>682</v>
      </c>
      <c r="F13" s="51" t="s">
        <v>682</v>
      </c>
    </row>
    <row r="14" spans="1:6">
      <c r="A14" s="60" t="s">
        <v>47</v>
      </c>
      <c r="B14" s="61">
        <v>27.98</v>
      </c>
      <c r="C14" s="62" t="s">
        <v>47</v>
      </c>
      <c r="D14" s="61">
        <v>27.43</v>
      </c>
      <c r="E14" s="51" t="s">
        <v>682</v>
      </c>
      <c r="F14" s="51" t="s">
        <v>682</v>
      </c>
    </row>
    <row r="15" spans="1:6">
      <c r="A15" s="52" t="s">
        <v>682</v>
      </c>
      <c r="B15" s="51" t="s">
        <v>682</v>
      </c>
      <c r="C15" s="62" t="s">
        <v>48</v>
      </c>
      <c r="D15" s="61">
        <v>34.64</v>
      </c>
      <c r="E15" s="51" t="s">
        <v>682</v>
      </c>
      <c r="F15" s="51" t="s">
        <v>682</v>
      </c>
    </row>
    <row r="16" spans="1:6">
      <c r="A16" s="60" t="s">
        <v>49</v>
      </c>
      <c r="B16" s="61">
        <v>37.28</v>
      </c>
      <c r="C16" s="62" t="s">
        <v>49</v>
      </c>
      <c r="D16" s="61">
        <v>36.54</v>
      </c>
      <c r="E16" s="51" t="s">
        <v>682</v>
      </c>
      <c r="F16" s="51" t="s">
        <v>682</v>
      </c>
    </row>
    <row r="17" spans="1:6">
      <c r="A17" s="60" t="s">
        <v>25</v>
      </c>
      <c r="B17" s="61">
        <v>41.39</v>
      </c>
      <c r="C17" s="62" t="s">
        <v>25</v>
      </c>
      <c r="D17" s="61">
        <v>40.58</v>
      </c>
      <c r="E17" s="51" t="s">
        <v>682</v>
      </c>
      <c r="F17" s="51" t="s">
        <v>682</v>
      </c>
    </row>
    <row r="18" spans="1:6">
      <c r="A18" s="60" t="s">
        <v>14</v>
      </c>
      <c r="B18" s="61">
        <v>44.74</v>
      </c>
      <c r="C18" s="62" t="s">
        <v>14</v>
      </c>
      <c r="D18" s="61">
        <v>43.86</v>
      </c>
      <c r="E18" s="51" t="s">
        <v>682</v>
      </c>
      <c r="F18" s="51" t="s">
        <v>682</v>
      </c>
    </row>
    <row r="19" spans="1:6">
      <c r="A19" s="63" t="s">
        <v>15</v>
      </c>
      <c r="B19" s="64">
        <v>46.41</v>
      </c>
      <c r="C19" s="65" t="s">
        <v>15</v>
      </c>
      <c r="D19" s="64">
        <v>45.5</v>
      </c>
      <c r="E19" s="54" t="s">
        <v>682</v>
      </c>
      <c r="F19" s="54" t="s">
        <v>682</v>
      </c>
    </row>
  </sheetData>
  <mergeCells count="2">
    <mergeCell ref="A1:B1"/>
    <mergeCell ref="C1:F1"/>
  </mergeCells>
  <phoneticPr fontId="82" type="noConversion"/>
  <hyperlinks>
    <hyperlink ref="A1" r:id="rId1" tooltip="mailto:Pd-X@Pd" xr:uid="{00000000-0004-0000-1A00-000000000000}"/>
    <hyperlink ref="C1" r:id="rId2" tooltip="mailto:Pt-X@Pt" xr:uid="{00000000-0004-0000-1A00-000001000000}"/>
  </hyperlinks>
  <pageMargins left="0.75" right="0.75" top="1" bottom="1" header="0.5" footer="0.5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7"/>
  <sheetViews>
    <sheetView workbookViewId="0">
      <selection activeCell="L7" sqref="L7"/>
    </sheetView>
  </sheetViews>
  <sheetFormatPr baseColWidth="10" defaultColWidth="9" defaultRowHeight="14"/>
  <cols>
    <col min="1" max="16384" width="9" style="7"/>
  </cols>
  <sheetData>
    <row r="1" spans="1:6" ht="18">
      <c r="A1" s="8" t="s">
        <v>71</v>
      </c>
      <c r="B1" s="49" t="s">
        <v>2</v>
      </c>
      <c r="C1" s="9" t="s">
        <v>765</v>
      </c>
      <c r="D1" s="49" t="s">
        <v>2</v>
      </c>
      <c r="E1" s="9" t="s">
        <v>766</v>
      </c>
      <c r="F1" s="49" t="s">
        <v>2</v>
      </c>
    </row>
    <row r="2" spans="1:6" ht="18">
      <c r="A2" s="50" t="s">
        <v>213</v>
      </c>
      <c r="B2" s="12">
        <v>8.92</v>
      </c>
      <c r="C2" s="12" t="s">
        <v>767</v>
      </c>
      <c r="D2" s="12">
        <v>16.18</v>
      </c>
      <c r="E2" s="12" t="s">
        <v>768</v>
      </c>
      <c r="F2" s="12">
        <v>12.07</v>
      </c>
    </row>
    <row r="3" spans="1:6" ht="18">
      <c r="A3" s="50" t="s">
        <v>72</v>
      </c>
      <c r="B3" s="12">
        <v>9.6999999999999993</v>
      </c>
      <c r="C3" s="12" t="s">
        <v>769</v>
      </c>
      <c r="D3" s="12">
        <v>13.61</v>
      </c>
      <c r="E3" s="12" t="s">
        <v>770</v>
      </c>
      <c r="F3" s="12">
        <v>12.9</v>
      </c>
    </row>
    <row r="4" spans="1:6" ht="18">
      <c r="A4" s="50" t="s">
        <v>73</v>
      </c>
      <c r="B4" s="12">
        <v>10.45</v>
      </c>
      <c r="C4" s="12" t="s">
        <v>771</v>
      </c>
      <c r="D4" s="12">
        <v>12.26</v>
      </c>
      <c r="E4" s="12" t="s">
        <v>772</v>
      </c>
      <c r="F4" s="12">
        <v>13.67</v>
      </c>
    </row>
    <row r="5" spans="1:6" ht="18">
      <c r="A5" s="50" t="s">
        <v>74</v>
      </c>
      <c r="B5" s="12">
        <v>11.15</v>
      </c>
      <c r="C5" s="12" t="s">
        <v>773</v>
      </c>
      <c r="D5" s="12">
        <v>16.7</v>
      </c>
      <c r="E5" s="12" t="s">
        <v>774</v>
      </c>
      <c r="F5" s="12">
        <v>14.53</v>
      </c>
    </row>
    <row r="6" spans="1:6" ht="18">
      <c r="A6" s="50" t="s">
        <v>75</v>
      </c>
      <c r="B6" s="12">
        <v>11.82</v>
      </c>
      <c r="C6" s="12" t="s">
        <v>775</v>
      </c>
      <c r="D6" s="12">
        <v>13.95</v>
      </c>
      <c r="E6" s="12" t="s">
        <v>776</v>
      </c>
      <c r="F6" s="12">
        <v>14.83</v>
      </c>
    </row>
    <row r="7" spans="1:6" ht="18">
      <c r="A7" s="50" t="s">
        <v>76</v>
      </c>
      <c r="B7" s="12">
        <v>12.58</v>
      </c>
      <c r="C7" s="12" t="s">
        <v>777</v>
      </c>
      <c r="D7" s="12">
        <v>13.47</v>
      </c>
      <c r="E7" s="12" t="s">
        <v>778</v>
      </c>
      <c r="F7" s="12">
        <v>15.37</v>
      </c>
    </row>
    <row r="8" spans="1:6" ht="18">
      <c r="A8" s="50" t="s">
        <v>77</v>
      </c>
      <c r="B8" s="12">
        <v>12.8</v>
      </c>
      <c r="C8" s="12" t="s">
        <v>779</v>
      </c>
      <c r="D8" s="12">
        <v>13.09</v>
      </c>
      <c r="E8" s="12" t="s">
        <v>780</v>
      </c>
      <c r="F8" s="12">
        <v>15.88</v>
      </c>
    </row>
    <row r="9" spans="1:6" ht="18">
      <c r="A9" s="50" t="s">
        <v>78</v>
      </c>
      <c r="B9" s="12">
        <v>13.25</v>
      </c>
      <c r="C9" s="12" t="s">
        <v>781</v>
      </c>
      <c r="D9" s="12">
        <v>16.3</v>
      </c>
      <c r="E9" s="12" t="s">
        <v>782</v>
      </c>
      <c r="F9" s="12">
        <v>16.41</v>
      </c>
    </row>
    <row r="10" spans="1:6" ht="18">
      <c r="A10" s="50" t="s">
        <v>79</v>
      </c>
      <c r="B10" s="12">
        <v>13.69</v>
      </c>
      <c r="C10" s="12" t="s">
        <v>783</v>
      </c>
      <c r="D10" s="12">
        <v>11.65</v>
      </c>
      <c r="E10" s="12" t="s">
        <v>784</v>
      </c>
      <c r="F10" s="12">
        <v>11.89</v>
      </c>
    </row>
    <row r="11" spans="1:6" ht="18">
      <c r="A11" s="50" t="s">
        <v>80</v>
      </c>
      <c r="B11" s="12">
        <v>14.14</v>
      </c>
      <c r="C11" s="51" t="s">
        <v>682</v>
      </c>
      <c r="D11" s="51" t="s">
        <v>682</v>
      </c>
      <c r="E11" s="12" t="s">
        <v>785</v>
      </c>
      <c r="F11" s="12">
        <v>12.71</v>
      </c>
    </row>
    <row r="12" spans="1:6" ht="18">
      <c r="A12" s="52" t="s">
        <v>682</v>
      </c>
      <c r="B12" s="51" t="s">
        <v>682</v>
      </c>
      <c r="C12" s="51" t="s">
        <v>682</v>
      </c>
      <c r="D12" s="51" t="s">
        <v>682</v>
      </c>
      <c r="E12" s="12" t="s">
        <v>786</v>
      </c>
      <c r="F12" s="12">
        <v>13.47</v>
      </c>
    </row>
    <row r="13" spans="1:6" ht="18">
      <c r="A13" s="52" t="s">
        <v>682</v>
      </c>
      <c r="B13" s="51" t="s">
        <v>682</v>
      </c>
      <c r="C13" s="51" t="s">
        <v>682</v>
      </c>
      <c r="D13" s="51" t="s">
        <v>682</v>
      </c>
      <c r="E13" s="12" t="s">
        <v>787</v>
      </c>
      <c r="F13" s="12">
        <v>14.32</v>
      </c>
    </row>
    <row r="14" spans="1:6" ht="18">
      <c r="A14" s="52" t="s">
        <v>682</v>
      </c>
      <c r="B14" s="51" t="s">
        <v>682</v>
      </c>
      <c r="C14" s="51" t="s">
        <v>682</v>
      </c>
      <c r="D14" s="51" t="s">
        <v>682</v>
      </c>
      <c r="E14" s="12" t="s">
        <v>788</v>
      </c>
      <c r="F14" s="12">
        <v>14.62</v>
      </c>
    </row>
    <row r="15" spans="1:6" ht="18">
      <c r="A15" s="52" t="s">
        <v>682</v>
      </c>
      <c r="B15" s="51" t="s">
        <v>682</v>
      </c>
      <c r="C15" s="51" t="s">
        <v>682</v>
      </c>
      <c r="D15" s="51" t="s">
        <v>682</v>
      </c>
      <c r="E15" s="12" t="s">
        <v>789</v>
      </c>
      <c r="F15" s="12">
        <v>15.65</v>
      </c>
    </row>
    <row r="16" spans="1:6" ht="18">
      <c r="A16" s="52" t="s">
        <v>682</v>
      </c>
      <c r="B16" s="51" t="s">
        <v>682</v>
      </c>
      <c r="C16" s="51" t="s">
        <v>682</v>
      </c>
      <c r="D16" s="51" t="s">
        <v>682</v>
      </c>
      <c r="E16" s="12" t="s">
        <v>790</v>
      </c>
      <c r="F16" s="12">
        <v>16.170000000000002</v>
      </c>
    </row>
    <row r="17" spans="1:6" ht="18">
      <c r="A17" s="52" t="s">
        <v>682</v>
      </c>
      <c r="B17" s="51" t="s">
        <v>682</v>
      </c>
      <c r="C17" s="51" t="s">
        <v>682</v>
      </c>
      <c r="D17" s="51" t="s">
        <v>682</v>
      </c>
      <c r="E17" s="12" t="s">
        <v>791</v>
      </c>
      <c r="F17" s="12">
        <v>13.17</v>
      </c>
    </row>
    <row r="18" spans="1:6" ht="18">
      <c r="A18" s="52" t="s">
        <v>682</v>
      </c>
      <c r="B18" s="51" t="s">
        <v>682</v>
      </c>
      <c r="C18" s="51" t="s">
        <v>682</v>
      </c>
      <c r="D18" s="51" t="s">
        <v>682</v>
      </c>
      <c r="E18" s="12" t="s">
        <v>792</v>
      </c>
      <c r="F18" s="12">
        <v>13.96</v>
      </c>
    </row>
    <row r="19" spans="1:6" ht="18">
      <c r="A19" s="52" t="s">
        <v>682</v>
      </c>
      <c r="B19" s="51" t="s">
        <v>682</v>
      </c>
      <c r="C19" s="51" t="s">
        <v>682</v>
      </c>
      <c r="D19" s="51" t="s">
        <v>682</v>
      </c>
      <c r="E19" s="12" t="s">
        <v>793</v>
      </c>
      <c r="F19" s="12">
        <v>14.84</v>
      </c>
    </row>
    <row r="20" spans="1:6" ht="18">
      <c r="A20" s="52" t="s">
        <v>682</v>
      </c>
      <c r="B20" s="51" t="s">
        <v>682</v>
      </c>
      <c r="C20" s="51" t="s">
        <v>682</v>
      </c>
      <c r="D20" s="51" t="s">
        <v>682</v>
      </c>
      <c r="E20" s="12" t="s">
        <v>794</v>
      </c>
      <c r="F20" s="12">
        <v>15.15</v>
      </c>
    </row>
    <row r="21" spans="1:6" ht="18">
      <c r="A21" s="52" t="s">
        <v>682</v>
      </c>
      <c r="B21" s="51" t="s">
        <v>682</v>
      </c>
      <c r="C21" s="51" t="s">
        <v>682</v>
      </c>
      <c r="D21" s="51" t="s">
        <v>682</v>
      </c>
      <c r="E21" s="12" t="s">
        <v>795</v>
      </c>
      <c r="F21" s="12">
        <v>15.69</v>
      </c>
    </row>
    <row r="22" spans="1:6" ht="18">
      <c r="A22" s="52" t="s">
        <v>682</v>
      </c>
      <c r="B22" s="51" t="s">
        <v>682</v>
      </c>
      <c r="C22" s="51" t="s">
        <v>682</v>
      </c>
      <c r="D22" s="51" t="s">
        <v>682</v>
      </c>
      <c r="E22" s="12" t="s">
        <v>796</v>
      </c>
      <c r="F22" s="12">
        <v>16.22</v>
      </c>
    </row>
    <row r="23" spans="1:6" ht="18">
      <c r="A23" s="52" t="s">
        <v>682</v>
      </c>
      <c r="B23" s="51" t="s">
        <v>682</v>
      </c>
      <c r="C23" s="51" t="s">
        <v>682</v>
      </c>
      <c r="D23" s="51" t="s">
        <v>682</v>
      </c>
      <c r="E23" s="12" t="s">
        <v>797</v>
      </c>
      <c r="F23" s="12">
        <v>16.760000000000002</v>
      </c>
    </row>
    <row r="24" spans="1:6" ht="18">
      <c r="A24" s="52" t="s">
        <v>682</v>
      </c>
      <c r="B24" s="51" t="s">
        <v>682</v>
      </c>
      <c r="C24" s="51" t="s">
        <v>682</v>
      </c>
      <c r="D24" s="51" t="s">
        <v>682</v>
      </c>
      <c r="E24" s="12" t="s">
        <v>798</v>
      </c>
      <c r="F24" s="12">
        <v>14.73</v>
      </c>
    </row>
    <row r="25" spans="1:6" ht="18">
      <c r="A25" s="52" t="s">
        <v>682</v>
      </c>
      <c r="B25" s="51" t="s">
        <v>682</v>
      </c>
      <c r="C25" s="51" t="s">
        <v>682</v>
      </c>
      <c r="D25" s="51" t="s">
        <v>682</v>
      </c>
      <c r="E25" s="12" t="s">
        <v>799</v>
      </c>
      <c r="F25" s="12">
        <v>15.04</v>
      </c>
    </row>
    <row r="26" spans="1:6" ht="18">
      <c r="A26" s="52" t="s">
        <v>682</v>
      </c>
      <c r="B26" s="51" t="s">
        <v>682</v>
      </c>
      <c r="C26" s="51" t="s">
        <v>682</v>
      </c>
      <c r="D26" s="51" t="s">
        <v>682</v>
      </c>
      <c r="E26" s="12" t="s">
        <v>800</v>
      </c>
      <c r="F26" s="12">
        <v>16.63</v>
      </c>
    </row>
    <row r="27" spans="1:6" ht="18">
      <c r="A27" s="53" t="s">
        <v>682</v>
      </c>
      <c r="B27" s="54" t="s">
        <v>682</v>
      </c>
      <c r="C27" s="54" t="s">
        <v>682</v>
      </c>
      <c r="D27" s="54" t="s">
        <v>682</v>
      </c>
      <c r="E27" s="15" t="s">
        <v>801</v>
      </c>
      <c r="F27" s="15">
        <v>16.37</v>
      </c>
    </row>
  </sheetData>
  <phoneticPr fontId="82" type="noConversion"/>
  <pageMargins left="0.75" right="0.75" top="1" bottom="1" header="0.5" footer="0.5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6"/>
  <sheetViews>
    <sheetView workbookViewId="0">
      <selection activeCell="D22" sqref="D22"/>
    </sheetView>
  </sheetViews>
  <sheetFormatPr baseColWidth="10" defaultColWidth="9" defaultRowHeight="14"/>
  <cols>
    <col min="1" max="16384" width="9" style="7"/>
  </cols>
  <sheetData>
    <row r="1" spans="1:7" ht="15" customHeight="1">
      <c r="A1" s="68" t="s">
        <v>674</v>
      </c>
      <c r="B1" s="335" t="s">
        <v>675</v>
      </c>
      <c r="C1" s="335"/>
      <c r="D1" s="335"/>
      <c r="E1" s="335"/>
      <c r="F1" s="335"/>
      <c r="G1" s="335"/>
    </row>
    <row r="2" spans="1:7" ht="15" customHeight="1">
      <c r="A2" s="90"/>
      <c r="B2" s="39" t="s">
        <v>680</v>
      </c>
      <c r="C2" s="336" t="s">
        <v>695</v>
      </c>
      <c r="D2" s="336"/>
      <c r="E2" s="91" t="s">
        <v>676</v>
      </c>
      <c r="F2" s="91" t="s">
        <v>677</v>
      </c>
      <c r="G2" s="91" t="s">
        <v>678</v>
      </c>
    </row>
    <row r="3" spans="1:7" ht="15">
      <c r="A3" s="92"/>
      <c r="B3" s="89"/>
      <c r="C3" s="89" t="s">
        <v>14</v>
      </c>
      <c r="D3" s="89" t="s">
        <v>12</v>
      </c>
      <c r="E3" s="89" t="s">
        <v>14</v>
      </c>
      <c r="F3" s="89" t="s">
        <v>14</v>
      </c>
      <c r="G3" s="91" t="s">
        <v>14</v>
      </c>
    </row>
    <row r="4" spans="1:7" ht="17">
      <c r="A4" s="86" t="s">
        <v>681</v>
      </c>
      <c r="B4" s="45">
        <v>0.08</v>
      </c>
      <c r="C4" s="87" t="s">
        <v>682</v>
      </c>
      <c r="D4" s="87" t="s">
        <v>682</v>
      </c>
      <c r="E4" s="87">
        <v>8.3000000000000004E-2</v>
      </c>
      <c r="F4" s="87" t="s">
        <v>682</v>
      </c>
      <c r="G4" s="87">
        <v>0.08</v>
      </c>
    </row>
    <row r="5" spans="1:7" ht="17">
      <c r="A5" s="86" t="s">
        <v>683</v>
      </c>
      <c r="B5" s="45">
        <v>0.06</v>
      </c>
      <c r="C5" s="87" t="s">
        <v>682</v>
      </c>
      <c r="D5" s="87" t="s">
        <v>682</v>
      </c>
      <c r="E5" s="87">
        <v>8.2000000000000003E-2</v>
      </c>
      <c r="F5" s="87" t="s">
        <v>682</v>
      </c>
      <c r="G5" s="87" t="s">
        <v>682</v>
      </c>
    </row>
    <row r="6" spans="1:7" ht="19">
      <c r="A6" s="86" t="s">
        <v>700</v>
      </c>
      <c r="B6" s="45">
        <v>0.04</v>
      </c>
      <c r="C6" s="87" t="s">
        <v>682</v>
      </c>
      <c r="D6" s="87" t="s">
        <v>682</v>
      </c>
      <c r="E6" s="87">
        <v>3.5999999999999997E-2</v>
      </c>
      <c r="F6" s="87" t="s">
        <v>682</v>
      </c>
      <c r="G6" s="87" t="s">
        <v>682</v>
      </c>
    </row>
    <row r="7" spans="1:7" ht="19">
      <c r="A7" s="86" t="s">
        <v>701</v>
      </c>
      <c r="B7" s="45">
        <v>0.02</v>
      </c>
      <c r="C7" s="87" t="s">
        <v>682</v>
      </c>
      <c r="D7" s="87" t="s">
        <v>682</v>
      </c>
      <c r="E7" s="87">
        <v>2.5999999999999999E-2</v>
      </c>
      <c r="F7" s="87" t="s">
        <v>682</v>
      </c>
      <c r="G7" s="87" t="s">
        <v>682</v>
      </c>
    </row>
    <row r="8" spans="1:7" ht="17">
      <c r="A8" s="86" t="s">
        <v>684</v>
      </c>
      <c r="B8" s="45">
        <v>0.04</v>
      </c>
      <c r="C8" s="87">
        <v>3.9E-2</v>
      </c>
      <c r="D8" s="87">
        <v>3.4000000000000002E-2</v>
      </c>
      <c r="E8" s="87">
        <v>3.2000000000000001E-2</v>
      </c>
      <c r="F8" s="87" t="s">
        <v>682</v>
      </c>
      <c r="G8" s="87" t="s">
        <v>682</v>
      </c>
    </row>
    <row r="9" spans="1:7" ht="17">
      <c r="A9" s="86" t="s">
        <v>689</v>
      </c>
      <c r="B9" s="45">
        <v>7.4999999999999997E-2</v>
      </c>
      <c r="C9" s="87" t="s">
        <v>682</v>
      </c>
      <c r="D9" s="87" t="s">
        <v>682</v>
      </c>
      <c r="E9" s="87">
        <v>7.2999999999999995E-2</v>
      </c>
      <c r="F9" s="87" t="s">
        <v>682</v>
      </c>
      <c r="G9" s="87">
        <v>7.8E-2</v>
      </c>
    </row>
    <row r="10" spans="1:7" ht="17">
      <c r="A10" s="86" t="s">
        <v>690</v>
      </c>
      <c r="B10" s="45">
        <v>0.05</v>
      </c>
      <c r="C10" s="87" t="s">
        <v>682</v>
      </c>
      <c r="D10" s="87" t="s">
        <v>682</v>
      </c>
      <c r="E10" s="87">
        <v>6.3E-2</v>
      </c>
      <c r="F10" s="87" t="s">
        <v>682</v>
      </c>
      <c r="G10" s="87" t="s">
        <v>682</v>
      </c>
    </row>
    <row r="11" spans="1:7" ht="19">
      <c r="A11" s="86" t="s">
        <v>702</v>
      </c>
      <c r="B11" s="45">
        <v>2.5000000000000001E-2</v>
      </c>
      <c r="C11" s="87" t="s">
        <v>682</v>
      </c>
      <c r="D11" s="87" t="s">
        <v>682</v>
      </c>
      <c r="E11" s="87">
        <v>2.1999999999999999E-2</v>
      </c>
      <c r="F11" s="87" t="s">
        <v>682</v>
      </c>
      <c r="G11" s="87" t="s">
        <v>682</v>
      </c>
    </row>
    <row r="12" spans="1:7" ht="17">
      <c r="A12" s="86" t="s">
        <v>691</v>
      </c>
      <c r="B12" s="45">
        <v>6.7000000000000004E-2</v>
      </c>
      <c r="C12" s="87" t="s">
        <v>682</v>
      </c>
      <c r="D12" s="87" t="s">
        <v>682</v>
      </c>
      <c r="E12" s="87" t="s">
        <v>682</v>
      </c>
      <c r="F12" s="87" t="s">
        <v>682</v>
      </c>
      <c r="G12" s="87">
        <v>6.8000000000000005E-2</v>
      </c>
    </row>
    <row r="13" spans="1:7" ht="17">
      <c r="A13" s="86" t="s">
        <v>692</v>
      </c>
      <c r="B13" s="45">
        <v>3.3000000000000002E-2</v>
      </c>
      <c r="C13" s="87" t="s">
        <v>682</v>
      </c>
      <c r="D13" s="87" t="s">
        <v>682</v>
      </c>
      <c r="E13" s="87" t="s">
        <v>682</v>
      </c>
      <c r="F13" s="87">
        <v>4.7E-2</v>
      </c>
      <c r="G13" s="87" t="s">
        <v>682</v>
      </c>
    </row>
    <row r="14" spans="1:7" ht="17">
      <c r="A14" s="86" t="s">
        <v>703</v>
      </c>
      <c r="B14" s="87">
        <v>0.05</v>
      </c>
      <c r="C14" s="87" t="s">
        <v>682</v>
      </c>
      <c r="D14" s="87" t="s">
        <v>682</v>
      </c>
      <c r="E14" s="87" t="s">
        <v>682</v>
      </c>
      <c r="F14" s="87" t="s">
        <v>682</v>
      </c>
      <c r="G14" s="87">
        <v>5.2999999999999999E-2</v>
      </c>
    </row>
    <row r="15" spans="1:7" ht="17">
      <c r="A15" s="86" t="s">
        <v>704</v>
      </c>
      <c r="B15" s="87">
        <v>0.05</v>
      </c>
      <c r="C15" s="87" t="s">
        <v>682</v>
      </c>
      <c r="D15" s="87" t="s">
        <v>682</v>
      </c>
      <c r="E15" s="87" t="s">
        <v>682</v>
      </c>
      <c r="F15" s="87" t="s">
        <v>682</v>
      </c>
      <c r="G15" s="87">
        <v>4.9000000000000002E-2</v>
      </c>
    </row>
    <row r="16" spans="1:7" ht="17">
      <c r="A16" s="83" t="s">
        <v>705</v>
      </c>
      <c r="B16" s="84">
        <v>7.4999999999999997E-2</v>
      </c>
      <c r="C16" s="84" t="s">
        <v>682</v>
      </c>
      <c r="D16" s="84" t="s">
        <v>682</v>
      </c>
      <c r="E16" s="84" t="s">
        <v>682</v>
      </c>
      <c r="F16" s="84" t="s">
        <v>682</v>
      </c>
      <c r="G16" s="84">
        <v>7.3999999999999996E-2</v>
      </c>
    </row>
  </sheetData>
  <mergeCells count="2">
    <mergeCell ref="B1:G1"/>
    <mergeCell ref="C2:D2"/>
  </mergeCells>
  <phoneticPr fontId="82" type="noConversion"/>
  <pageMargins left="0.75" right="0.75" top="1" bottom="1" header="0.5" footer="0.5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6"/>
  <sheetViews>
    <sheetView workbookViewId="0">
      <selection activeCell="C12" sqref="C12"/>
    </sheetView>
  </sheetViews>
  <sheetFormatPr baseColWidth="10" defaultColWidth="9" defaultRowHeight="14"/>
  <cols>
    <col min="1" max="16384" width="9" style="7"/>
  </cols>
  <sheetData>
    <row r="1" spans="1:7" ht="15" customHeight="1">
      <c r="A1" s="68" t="s">
        <v>674</v>
      </c>
      <c r="B1" s="335" t="s">
        <v>675</v>
      </c>
      <c r="C1" s="335"/>
      <c r="D1" s="335"/>
      <c r="E1" s="335"/>
      <c r="F1" s="335"/>
      <c r="G1" s="335"/>
    </row>
    <row r="2" spans="1:7" ht="17">
      <c r="A2" s="83"/>
      <c r="B2" s="84" t="s">
        <v>680</v>
      </c>
      <c r="C2" s="85" t="s">
        <v>695</v>
      </c>
      <c r="D2" s="85" t="s">
        <v>676</v>
      </c>
      <c r="E2" s="85" t="s">
        <v>677</v>
      </c>
      <c r="F2" s="85" t="s">
        <v>678</v>
      </c>
      <c r="G2" s="85" t="s">
        <v>679</v>
      </c>
    </row>
    <row r="3" spans="1:7" ht="17">
      <c r="A3" s="86" t="s">
        <v>691</v>
      </c>
      <c r="B3" s="87">
        <v>1.3340000000000001</v>
      </c>
      <c r="C3" s="87">
        <v>1.371</v>
      </c>
      <c r="D3" s="87">
        <v>1.298</v>
      </c>
      <c r="E3" s="87">
        <v>1.38</v>
      </c>
      <c r="F3" s="87">
        <v>1.4870000000000001</v>
      </c>
      <c r="G3" s="87">
        <v>1.3580000000000001</v>
      </c>
    </row>
    <row r="4" spans="1:7" ht="17">
      <c r="A4" s="86" t="s">
        <v>692</v>
      </c>
      <c r="B4" s="87">
        <v>0.66700000000000004</v>
      </c>
      <c r="C4" s="87">
        <v>0.69499999999999995</v>
      </c>
      <c r="D4" s="87">
        <v>0.63100000000000001</v>
      </c>
      <c r="E4" s="87">
        <v>0.69199999999999995</v>
      </c>
      <c r="F4" s="87">
        <v>0.873</v>
      </c>
      <c r="G4" s="87">
        <v>0.76700000000000002</v>
      </c>
    </row>
    <row r="5" spans="1:7" ht="17">
      <c r="A5" s="86" t="s">
        <v>693</v>
      </c>
      <c r="B5" s="87">
        <v>0.66700000000000004</v>
      </c>
      <c r="C5" s="87">
        <v>0.59</v>
      </c>
      <c r="D5" s="88" t="s">
        <v>682</v>
      </c>
      <c r="E5" s="87">
        <v>0.57899999999999996</v>
      </c>
      <c r="F5" s="88" t="s">
        <v>682</v>
      </c>
      <c r="G5" s="88" t="s">
        <v>682</v>
      </c>
    </row>
    <row r="6" spans="1:7" ht="19">
      <c r="A6" s="83" t="s">
        <v>706</v>
      </c>
      <c r="B6" s="84">
        <v>0.66700000000000004</v>
      </c>
      <c r="C6" s="89" t="s">
        <v>682</v>
      </c>
      <c r="D6" s="89" t="s">
        <v>682</v>
      </c>
      <c r="E6" s="89" t="s">
        <v>682</v>
      </c>
      <c r="F6" s="84">
        <v>0.79500000000000004</v>
      </c>
      <c r="G6" s="89" t="s">
        <v>682</v>
      </c>
    </row>
  </sheetData>
  <mergeCells count="1">
    <mergeCell ref="B1:G1"/>
  </mergeCells>
  <phoneticPr fontId="82" type="noConversion"/>
  <pageMargins left="0.75" right="0.75" top="1" bottom="1" header="0.5" footer="0.5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5"/>
  <sheetViews>
    <sheetView workbookViewId="0">
      <selection activeCell="E19" sqref="E19"/>
    </sheetView>
  </sheetViews>
  <sheetFormatPr baseColWidth="10" defaultColWidth="9" defaultRowHeight="14"/>
  <cols>
    <col min="1" max="1" width="14" style="7" customWidth="1"/>
    <col min="2" max="2" width="14.83203125" style="7" customWidth="1"/>
    <col min="3" max="3" width="13.5" style="24" customWidth="1"/>
    <col min="4" max="4" width="15.6640625" style="7" customWidth="1"/>
    <col min="5" max="16384" width="9" style="7"/>
  </cols>
  <sheetData>
    <row r="1" spans="1:8" ht="33.75" customHeight="1">
      <c r="A1" s="43" t="s">
        <v>802</v>
      </c>
      <c r="B1" s="44" t="s">
        <v>803</v>
      </c>
      <c r="C1" s="337" t="s">
        <v>804</v>
      </c>
      <c r="D1" s="337"/>
    </row>
    <row r="2" spans="1:8" ht="18" customHeight="1">
      <c r="A2" s="338" t="s">
        <v>684</v>
      </c>
      <c r="B2" s="339" t="s">
        <v>257</v>
      </c>
      <c r="C2" s="340" t="s">
        <v>805</v>
      </c>
      <c r="D2" s="341" t="s">
        <v>806</v>
      </c>
    </row>
    <row r="3" spans="1:8" ht="15" customHeight="1">
      <c r="A3" s="338"/>
      <c r="B3" s="339"/>
      <c r="C3" s="340"/>
      <c r="D3" s="341"/>
    </row>
    <row r="4" spans="1:8" hidden="1">
      <c r="A4" s="338"/>
      <c r="B4" s="339"/>
      <c r="C4" s="340"/>
      <c r="D4" s="341"/>
    </row>
    <row r="5" spans="1:8" ht="19">
      <c r="A5" s="338"/>
      <c r="B5" s="339"/>
      <c r="C5" s="45" t="s">
        <v>807</v>
      </c>
      <c r="D5" s="39" t="s">
        <v>808</v>
      </c>
    </row>
    <row r="6" spans="1:8" ht="19">
      <c r="A6" s="338"/>
      <c r="B6" s="339"/>
      <c r="C6" s="45" t="s">
        <v>809</v>
      </c>
      <c r="D6" s="39" t="s">
        <v>810</v>
      </c>
    </row>
    <row r="7" spans="1:8" ht="15">
      <c r="A7" s="338"/>
      <c r="B7" s="339"/>
      <c r="C7" s="39" t="s">
        <v>682</v>
      </c>
      <c r="D7" s="39" t="s">
        <v>811</v>
      </c>
    </row>
    <row r="8" spans="1:8" ht="18" customHeight="1">
      <c r="A8" s="331"/>
      <c r="B8" s="340"/>
      <c r="C8" s="42" t="s">
        <v>682</v>
      </c>
      <c r="D8" s="42" t="s">
        <v>812</v>
      </c>
    </row>
    <row r="9" spans="1:8" ht="15.75" customHeight="1">
      <c r="A9" s="338" t="s">
        <v>692</v>
      </c>
      <c r="B9" s="339" t="s">
        <v>270</v>
      </c>
      <c r="C9" s="46" t="s">
        <v>813</v>
      </c>
      <c r="D9" s="46" t="s">
        <v>814</v>
      </c>
    </row>
    <row r="10" spans="1:8" ht="36">
      <c r="A10" s="338"/>
      <c r="B10" s="339"/>
      <c r="C10" s="45" t="s">
        <v>815</v>
      </c>
      <c r="D10" s="45" t="s">
        <v>816</v>
      </c>
    </row>
    <row r="11" spans="1:8" ht="17">
      <c r="A11" s="338"/>
      <c r="B11" s="339"/>
      <c r="C11" s="46"/>
      <c r="D11" s="45" t="s">
        <v>817</v>
      </c>
    </row>
    <row r="12" spans="1:8" ht="17">
      <c r="A12" s="338"/>
      <c r="B12" s="339"/>
      <c r="C12" s="46"/>
      <c r="D12" s="45" t="s">
        <v>818</v>
      </c>
    </row>
    <row r="13" spans="1:8" ht="17">
      <c r="A13" s="338"/>
      <c r="B13" s="339"/>
      <c r="C13" s="47"/>
      <c r="D13" s="45" t="s">
        <v>819</v>
      </c>
      <c r="H13" s="24"/>
    </row>
    <row r="14" spans="1:8" ht="17">
      <c r="A14" s="338"/>
      <c r="B14" s="339"/>
      <c r="C14" s="39" t="s">
        <v>682</v>
      </c>
      <c r="D14" s="45" t="s">
        <v>820</v>
      </c>
    </row>
    <row r="15" spans="1:8" ht="17">
      <c r="A15" s="331"/>
      <c r="B15" s="340"/>
      <c r="C15" s="42" t="s">
        <v>682</v>
      </c>
      <c r="D15" s="48" t="s">
        <v>821</v>
      </c>
    </row>
  </sheetData>
  <mergeCells count="7">
    <mergeCell ref="C1:D1"/>
    <mergeCell ref="A2:A8"/>
    <mergeCell ref="A9:A15"/>
    <mergeCell ref="B2:B8"/>
    <mergeCell ref="B9:B15"/>
    <mergeCell ref="C2:C4"/>
    <mergeCell ref="D2:D4"/>
  </mergeCells>
  <phoneticPr fontId="82" type="noConversion"/>
  <hyperlinks>
    <hyperlink ref="D5" r:id="rId1" tooltip="mailto:Pd-X@Pd" xr:uid="{00000000-0004-0000-1E00-000000000000}"/>
    <hyperlink ref="D6" r:id="rId2" tooltip="mailto:Pd-X@Pd" xr:uid="{00000000-0004-0000-1E00-000001000000}"/>
    <hyperlink ref="D7" r:id="rId3" tooltip="mailto:Pd-X@Pd" xr:uid="{00000000-0004-0000-1E00-000002000000}"/>
    <hyperlink ref="D8" r:id="rId4" tooltip="mailto:Pd-X@Pd" xr:uid="{00000000-0004-0000-1E00-000003000000}"/>
  </hyperlinks>
  <pageMargins left="0.75" right="0.75" top="1" bottom="1" header="0.5" footer="0.5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8"/>
  <sheetViews>
    <sheetView workbookViewId="0">
      <selection activeCell="M39" sqref="M39"/>
    </sheetView>
  </sheetViews>
  <sheetFormatPr baseColWidth="10" defaultColWidth="9" defaultRowHeight="14"/>
  <cols>
    <col min="1" max="1" width="15.6640625" style="7" customWidth="1"/>
    <col min="2" max="2" width="9" style="7"/>
    <col min="3" max="3" width="11.33203125" style="7" customWidth="1"/>
    <col min="4" max="4" width="9" style="7"/>
    <col min="5" max="5" width="11.1640625" style="7" customWidth="1"/>
    <col min="6" max="16384" width="9" style="7"/>
  </cols>
  <sheetData>
    <row r="1" spans="1:5" ht="16.5" customHeight="1">
      <c r="A1" s="342" t="s">
        <v>822</v>
      </c>
      <c r="B1" s="337" t="s">
        <v>823</v>
      </c>
      <c r="C1" s="337"/>
      <c r="D1" s="343" t="s">
        <v>824</v>
      </c>
      <c r="E1" s="344"/>
    </row>
    <row r="2" spans="1:5">
      <c r="A2" s="342"/>
      <c r="B2" s="337"/>
      <c r="C2" s="337"/>
      <c r="D2" s="345"/>
      <c r="E2" s="346"/>
    </row>
    <row r="3" spans="1:5" ht="34">
      <c r="A3" s="36"/>
      <c r="B3" s="35" t="s">
        <v>680</v>
      </c>
      <c r="C3" s="35" t="s">
        <v>825</v>
      </c>
      <c r="D3" s="34" t="s">
        <v>680</v>
      </c>
      <c r="E3" s="34" t="s">
        <v>825</v>
      </c>
    </row>
    <row r="4" spans="1:5" ht="15">
      <c r="A4" s="37" t="s">
        <v>826</v>
      </c>
      <c r="B4" s="38">
        <v>-2.7E-2</v>
      </c>
      <c r="C4" s="38">
        <v>-1.0999999999999999E-2</v>
      </c>
      <c r="D4" s="38">
        <v>5.3999999999999999E-2</v>
      </c>
      <c r="E4" s="39" t="s">
        <v>682</v>
      </c>
    </row>
    <row r="5" spans="1:5" ht="15">
      <c r="A5" s="37" t="s">
        <v>827</v>
      </c>
      <c r="B5" s="38">
        <v>-1.2999999999999999E-2</v>
      </c>
      <c r="C5" s="38">
        <v>-1.2E-2</v>
      </c>
      <c r="D5" s="38">
        <v>2.5999999999999999E-2</v>
      </c>
      <c r="E5" s="39" t="s">
        <v>682</v>
      </c>
    </row>
    <row r="6" spans="1:5" ht="15">
      <c r="A6" s="37" t="s">
        <v>828</v>
      </c>
      <c r="B6" s="38">
        <v>0.01</v>
      </c>
      <c r="C6" s="38">
        <v>8.0000000000000002E-3</v>
      </c>
      <c r="D6" s="38">
        <v>-0.02</v>
      </c>
      <c r="E6" s="39" t="s">
        <v>682</v>
      </c>
    </row>
    <row r="7" spans="1:5" ht="15">
      <c r="A7" s="37" t="s">
        <v>829</v>
      </c>
      <c r="B7" s="38">
        <v>-1.2999999999999999E-2</v>
      </c>
      <c r="C7" s="38">
        <v>-0.01</v>
      </c>
      <c r="D7" s="38">
        <v>2.5999999999999999E-2</v>
      </c>
      <c r="E7" s="39" t="s">
        <v>682</v>
      </c>
    </row>
    <row r="8" spans="1:5" ht="18">
      <c r="A8" s="40" t="s">
        <v>830</v>
      </c>
      <c r="B8" s="41">
        <v>0.02</v>
      </c>
      <c r="C8" s="41">
        <v>1.9E-2</v>
      </c>
      <c r="D8" s="41">
        <v>-0.04</v>
      </c>
      <c r="E8" s="42" t="s">
        <v>682</v>
      </c>
    </row>
  </sheetData>
  <mergeCells count="3">
    <mergeCell ref="A1:A2"/>
    <mergeCell ref="B1:C2"/>
    <mergeCell ref="D1:E2"/>
  </mergeCells>
  <phoneticPr fontId="82" type="noConversion"/>
  <pageMargins left="0.75" right="0.75" top="1" bottom="1" header="0.5" footer="0.5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8"/>
  <sheetViews>
    <sheetView workbookViewId="0">
      <selection activeCell="J37" sqref="J37"/>
    </sheetView>
  </sheetViews>
  <sheetFormatPr baseColWidth="10" defaultColWidth="9" defaultRowHeight="14"/>
  <cols>
    <col min="1" max="1" width="14.33203125" style="7" customWidth="1"/>
    <col min="2" max="2" width="17" style="7" customWidth="1"/>
    <col min="3" max="16384" width="9" style="7"/>
  </cols>
  <sheetData>
    <row r="1" spans="1:5" ht="19">
      <c r="A1" s="20" t="s">
        <v>806</v>
      </c>
      <c r="B1" s="21" t="s">
        <v>831</v>
      </c>
      <c r="C1" s="21" t="s">
        <v>832</v>
      </c>
      <c r="D1" s="22" t="s">
        <v>833</v>
      </c>
      <c r="E1" s="20" t="s">
        <v>834</v>
      </c>
    </row>
    <row r="2" spans="1:5">
      <c r="A2" s="23" t="s">
        <v>835</v>
      </c>
      <c r="B2" s="24">
        <v>1</v>
      </c>
      <c r="C2" s="24">
        <v>4</v>
      </c>
      <c r="D2" s="25">
        <v>4</v>
      </c>
      <c r="E2" s="24" t="s">
        <v>834</v>
      </c>
    </row>
    <row r="3" spans="1:5">
      <c r="A3" s="26" t="s">
        <v>836</v>
      </c>
      <c r="B3" s="27">
        <v>1</v>
      </c>
      <c r="C3" s="27">
        <v>6</v>
      </c>
      <c r="D3" s="28">
        <v>3</v>
      </c>
      <c r="E3" s="27" t="s">
        <v>834</v>
      </c>
    </row>
    <row r="4" spans="1:5" ht="19.5" customHeight="1">
      <c r="A4" s="29" t="s">
        <v>837</v>
      </c>
      <c r="B4" s="30" t="s">
        <v>838</v>
      </c>
      <c r="C4" s="347" t="s">
        <v>839</v>
      </c>
      <c r="D4" s="347"/>
      <c r="E4" s="31" t="s">
        <v>840</v>
      </c>
    </row>
    <row r="5" spans="1:5" ht="15" customHeight="1">
      <c r="A5" s="24" t="s">
        <v>71</v>
      </c>
      <c r="B5" s="24">
        <v>1</v>
      </c>
      <c r="C5" s="264">
        <v>5</v>
      </c>
      <c r="D5" s="264"/>
      <c r="E5" s="24" t="s">
        <v>834</v>
      </c>
    </row>
    <row r="6" spans="1:5" ht="20.25" customHeight="1">
      <c r="A6" s="27" t="s">
        <v>841</v>
      </c>
      <c r="B6" s="27">
        <v>1</v>
      </c>
      <c r="C6" s="348">
        <v>5</v>
      </c>
      <c r="D6" s="348"/>
      <c r="E6" s="27">
        <v>1</v>
      </c>
    </row>
    <row r="7" spans="1:5" ht="19.5" customHeight="1">
      <c r="A7" s="32" t="s">
        <v>842</v>
      </c>
      <c r="B7" s="30" t="s">
        <v>843</v>
      </c>
      <c r="C7" s="347" t="s">
        <v>839</v>
      </c>
      <c r="D7" s="347"/>
      <c r="E7" s="31" t="s">
        <v>844</v>
      </c>
    </row>
    <row r="8" spans="1:5" ht="21" customHeight="1">
      <c r="A8" s="33" t="s">
        <v>845</v>
      </c>
      <c r="B8" s="27">
        <v>1</v>
      </c>
      <c r="C8" s="348">
        <v>5</v>
      </c>
      <c r="D8" s="348"/>
      <c r="E8" s="27">
        <v>1</v>
      </c>
    </row>
  </sheetData>
  <mergeCells count="5">
    <mergeCell ref="C4:D4"/>
    <mergeCell ref="C5:D5"/>
    <mergeCell ref="C6:D6"/>
    <mergeCell ref="C7:D7"/>
    <mergeCell ref="C8:D8"/>
  </mergeCells>
  <phoneticPr fontId="82" type="noConversion"/>
  <hyperlinks>
    <hyperlink ref="A2" r:id="rId1" tooltip="mailto:A-B@A(100)" xr:uid="{00000000-0004-0000-2000-000000000000}"/>
    <hyperlink ref="A3" r:id="rId2" tooltip="mailto:A-B@A(111)" xr:uid="{00000000-0004-0000-2000-000001000000}"/>
  </hyperlinks>
  <pageMargins left="0.75" right="0.75" top="1" bottom="1" header="0.5" footer="0.5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6"/>
  <sheetViews>
    <sheetView workbookViewId="0">
      <selection activeCell="B22" sqref="B22"/>
    </sheetView>
  </sheetViews>
  <sheetFormatPr baseColWidth="10" defaultColWidth="9" defaultRowHeight="14"/>
  <cols>
    <col min="1" max="1" width="46.1640625" style="7" customWidth="1"/>
    <col min="2" max="2" width="30.5" style="7" customWidth="1"/>
    <col min="3" max="16384" width="9" style="7"/>
  </cols>
  <sheetData>
    <row r="1" spans="1:2" ht="16">
      <c r="A1" s="8" t="s">
        <v>846</v>
      </c>
      <c r="B1" s="9" t="s">
        <v>847</v>
      </c>
    </row>
    <row r="2" spans="1:2" ht="84.75" customHeight="1">
      <c r="A2" s="10" t="s">
        <v>848</v>
      </c>
      <c r="B2" s="11" t="s">
        <v>849</v>
      </c>
    </row>
    <row r="3" spans="1:2" ht="94.5" customHeight="1">
      <c r="A3" s="10" t="s">
        <v>850</v>
      </c>
      <c r="B3" s="12" t="s">
        <v>851</v>
      </c>
    </row>
    <row r="4" spans="1:2" ht="94" customHeight="1">
      <c r="A4" s="10" t="s">
        <v>852</v>
      </c>
      <c r="B4" s="11" t="s">
        <v>853</v>
      </c>
    </row>
    <row r="5" spans="1:2" ht="36">
      <c r="A5" s="10" t="s">
        <v>854</v>
      </c>
      <c r="B5" s="12" t="s">
        <v>855</v>
      </c>
    </row>
    <row r="6" spans="1:2" ht="68">
      <c r="A6" s="13" t="s">
        <v>856</v>
      </c>
      <c r="B6" s="352" t="s">
        <v>857</v>
      </c>
    </row>
    <row r="7" spans="1:2" ht="79" customHeight="1">
      <c r="A7" s="10" t="s">
        <v>858</v>
      </c>
      <c r="B7" s="352"/>
    </row>
    <row r="8" spans="1:2" ht="57" customHeight="1">
      <c r="A8" s="14" t="s">
        <v>859</v>
      </c>
      <c r="B8" s="15" t="s">
        <v>860</v>
      </c>
    </row>
    <row r="9" spans="1:2" ht="94.5" customHeight="1">
      <c r="A9" s="16" t="s">
        <v>861</v>
      </c>
      <c r="B9" s="4" t="s">
        <v>862</v>
      </c>
    </row>
    <row r="10" spans="1:2" ht="18">
      <c r="A10" s="338" t="s">
        <v>863</v>
      </c>
      <c r="B10" s="17" t="s">
        <v>864</v>
      </c>
    </row>
    <row r="11" spans="1:2" ht="16">
      <c r="A11" s="338"/>
      <c r="B11" s="6" t="s">
        <v>684</v>
      </c>
    </row>
    <row r="12" spans="1:2" ht="115" customHeight="1">
      <c r="A12" s="18" t="s">
        <v>865</v>
      </c>
      <c r="B12" s="6" t="s">
        <v>864</v>
      </c>
    </row>
    <row r="13" spans="1:2" ht="66" customHeight="1">
      <c r="A13" s="338" t="s">
        <v>866</v>
      </c>
      <c r="B13" s="6" t="s">
        <v>864</v>
      </c>
    </row>
    <row r="14" spans="1:2" ht="15.75" customHeight="1">
      <c r="A14" s="338"/>
      <c r="B14" s="6" t="s">
        <v>684</v>
      </c>
    </row>
    <row r="15" spans="1:2" ht="37" customHeight="1">
      <c r="A15" s="18" t="s">
        <v>867</v>
      </c>
      <c r="B15" s="6" t="s">
        <v>868</v>
      </c>
    </row>
    <row r="16" spans="1:2" ht="34">
      <c r="A16" s="16" t="s">
        <v>869</v>
      </c>
      <c r="B16" s="6" t="s">
        <v>870</v>
      </c>
    </row>
    <row r="17" spans="1:2" ht="40" customHeight="1">
      <c r="A17" s="14" t="s">
        <v>871</v>
      </c>
      <c r="B17" s="19" t="s">
        <v>872</v>
      </c>
    </row>
    <row r="18" spans="1:2">
      <c r="A18" s="349" t="s">
        <v>873</v>
      </c>
      <c r="B18" s="353" t="s">
        <v>855</v>
      </c>
    </row>
    <row r="19" spans="1:2" ht="30" customHeight="1">
      <c r="A19" s="350"/>
      <c r="B19" s="353"/>
    </row>
    <row r="20" spans="1:2">
      <c r="A20" s="349" t="s">
        <v>874</v>
      </c>
      <c r="B20" s="351" t="s">
        <v>875</v>
      </c>
    </row>
    <row r="21" spans="1:2" ht="24" customHeight="1">
      <c r="A21" s="350"/>
      <c r="B21" s="351"/>
    </row>
    <row r="22" spans="1:2" ht="40" customHeight="1">
      <c r="A22" s="14" t="s">
        <v>876</v>
      </c>
      <c r="B22" s="15" t="s">
        <v>877</v>
      </c>
    </row>
    <row r="23" spans="1:2">
      <c r="A23" s="349" t="s">
        <v>878</v>
      </c>
      <c r="B23" s="351" t="s">
        <v>877</v>
      </c>
    </row>
    <row r="24" spans="1:2" ht="27" customHeight="1">
      <c r="A24" s="350"/>
      <c r="B24" s="351"/>
    </row>
    <row r="25" spans="1:2">
      <c r="A25" s="349" t="s">
        <v>879</v>
      </c>
      <c r="B25" s="351" t="s">
        <v>875</v>
      </c>
    </row>
    <row r="26" spans="1:2" ht="24" customHeight="1">
      <c r="A26" s="350"/>
      <c r="B26" s="351"/>
    </row>
    <row r="27" spans="1:2">
      <c r="A27" s="349" t="s">
        <v>880</v>
      </c>
      <c r="B27" s="351" t="s">
        <v>881</v>
      </c>
    </row>
    <row r="28" spans="1:2" ht="23" customHeight="1">
      <c r="A28" s="350"/>
      <c r="B28" s="351"/>
    </row>
    <row r="29" spans="1:2" ht="51">
      <c r="A29" s="14" t="s">
        <v>882</v>
      </c>
      <c r="B29" s="15" t="s">
        <v>883</v>
      </c>
    </row>
    <row r="30" spans="1:2" ht="34">
      <c r="A30" s="14" t="s">
        <v>859</v>
      </c>
      <c r="B30" s="15" t="s">
        <v>860</v>
      </c>
    </row>
    <row r="31" spans="1:2" ht="18">
      <c r="A31" s="349" t="s">
        <v>884</v>
      </c>
      <c r="B31" s="15" t="s">
        <v>885</v>
      </c>
    </row>
    <row r="32" spans="1:2" ht="16">
      <c r="A32" s="350"/>
      <c r="B32" s="15" t="s">
        <v>684</v>
      </c>
    </row>
    <row r="33" spans="1:2">
      <c r="A33" s="349" t="s">
        <v>886</v>
      </c>
      <c r="B33" s="351" t="s">
        <v>887</v>
      </c>
    </row>
    <row r="34" spans="1:2" ht="27" customHeight="1">
      <c r="A34" s="350"/>
      <c r="B34" s="351"/>
    </row>
    <row r="35" spans="1:2">
      <c r="A35" s="349" t="s">
        <v>888</v>
      </c>
      <c r="B35" s="351" t="s">
        <v>887</v>
      </c>
    </row>
    <row r="36" spans="1:2" ht="21" customHeight="1">
      <c r="A36" s="350"/>
      <c r="B36" s="351"/>
    </row>
  </sheetData>
  <mergeCells count="18">
    <mergeCell ref="B27:B28"/>
    <mergeCell ref="B33:B34"/>
    <mergeCell ref="B35:B36"/>
    <mergeCell ref="B6:B7"/>
    <mergeCell ref="B18:B19"/>
    <mergeCell ref="B20:B21"/>
    <mergeCell ref="B23:B24"/>
    <mergeCell ref="B25:B26"/>
    <mergeCell ref="A25:A26"/>
    <mergeCell ref="A27:A28"/>
    <mergeCell ref="A31:A32"/>
    <mergeCell ref="A33:A34"/>
    <mergeCell ref="A35:A36"/>
    <mergeCell ref="A10:A11"/>
    <mergeCell ref="A13:A14"/>
    <mergeCell ref="A18:A19"/>
    <mergeCell ref="A20:A21"/>
    <mergeCell ref="A23:A24"/>
  </mergeCells>
  <phoneticPr fontId="82" type="noConversion"/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7"/>
  <sheetViews>
    <sheetView workbookViewId="0"/>
  </sheetViews>
  <sheetFormatPr baseColWidth="10" defaultColWidth="9" defaultRowHeight="15"/>
  <cols>
    <col min="1" max="1" width="35" customWidth="1"/>
    <col min="2" max="2" width="28.1640625" customWidth="1"/>
  </cols>
  <sheetData>
    <row r="1" spans="1:2" ht="16">
      <c r="A1" s="1" t="s">
        <v>889</v>
      </c>
      <c r="B1" s="2" t="s">
        <v>890</v>
      </c>
    </row>
    <row r="2" spans="1:2" ht="18">
      <c r="A2" s="3" t="s">
        <v>891</v>
      </c>
      <c r="B2" s="4" t="s">
        <v>892</v>
      </c>
    </row>
    <row r="3" spans="1:2" ht="18">
      <c r="A3" s="3" t="s">
        <v>893</v>
      </c>
      <c r="B3" s="4" t="s">
        <v>868</v>
      </c>
    </row>
    <row r="4" spans="1:2" ht="18">
      <c r="A4" s="3" t="s">
        <v>691</v>
      </c>
      <c r="B4" s="4" t="s">
        <v>894</v>
      </c>
    </row>
    <row r="5" spans="1:2" ht="16">
      <c r="A5" s="3" t="s">
        <v>692</v>
      </c>
      <c r="B5" s="4" t="s">
        <v>692</v>
      </c>
    </row>
    <row r="6" spans="1:2" ht="16">
      <c r="A6" s="3" t="s">
        <v>693</v>
      </c>
      <c r="B6" s="4" t="s">
        <v>693</v>
      </c>
    </row>
    <row r="7" spans="1:2" ht="18">
      <c r="A7" s="5" t="s">
        <v>706</v>
      </c>
      <c r="B7" s="6" t="s">
        <v>706</v>
      </c>
    </row>
  </sheetData>
  <phoneticPr fontId="8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2"/>
  <sheetViews>
    <sheetView workbookViewId="0">
      <selection activeCell="G94" sqref="G94"/>
    </sheetView>
  </sheetViews>
  <sheetFormatPr baseColWidth="10" defaultColWidth="8.83203125" defaultRowHeight="15"/>
  <sheetData>
    <row r="1" spans="1:9" ht="18">
      <c r="A1" s="198" t="s">
        <v>900</v>
      </c>
      <c r="B1" s="24"/>
      <c r="C1" s="106"/>
      <c r="D1" s="111" t="s">
        <v>2</v>
      </c>
      <c r="E1" s="111" t="s">
        <v>7</v>
      </c>
      <c r="F1" s="99"/>
      <c r="G1" s="99"/>
      <c r="H1" s="99"/>
      <c r="I1" s="99"/>
    </row>
    <row r="2" spans="1:9">
      <c r="A2" s="106"/>
      <c r="B2" s="264" t="s">
        <v>56</v>
      </c>
      <c r="C2" s="170" t="s">
        <v>17</v>
      </c>
      <c r="D2" s="99">
        <v>18.924109999999999</v>
      </c>
      <c r="E2" s="99">
        <v>-0.68</v>
      </c>
      <c r="F2" s="106"/>
      <c r="G2" s="106"/>
      <c r="H2" s="99"/>
      <c r="I2" s="99"/>
    </row>
    <row r="3" spans="1:9">
      <c r="A3" s="106"/>
      <c r="B3" s="264"/>
      <c r="C3" s="170" t="s">
        <v>18</v>
      </c>
      <c r="D3" s="99">
        <v>23.124919999999999</v>
      </c>
      <c r="E3" s="99">
        <v>-0.77</v>
      </c>
      <c r="F3" s="106"/>
      <c r="G3" s="106"/>
      <c r="H3" s="99"/>
      <c r="I3" s="99"/>
    </row>
    <row r="4" spans="1:9">
      <c r="A4" s="106"/>
      <c r="B4" s="264"/>
      <c r="C4" s="170" t="s">
        <v>19</v>
      </c>
      <c r="D4" s="99">
        <v>27.495360000000002</v>
      </c>
      <c r="E4" s="99">
        <v>-0.88</v>
      </c>
      <c r="F4" s="106"/>
      <c r="G4" s="106"/>
      <c r="H4" s="99"/>
      <c r="I4" s="99"/>
    </row>
    <row r="5" spans="1:9">
      <c r="A5" s="106"/>
      <c r="B5" s="264"/>
      <c r="C5" s="170" t="s">
        <v>41</v>
      </c>
      <c r="D5" s="99">
        <v>19.860220000000002</v>
      </c>
      <c r="E5" s="99">
        <v>-0.79</v>
      </c>
      <c r="F5" s="106"/>
      <c r="G5" s="106"/>
      <c r="H5" s="99"/>
      <c r="I5" s="99"/>
    </row>
    <row r="6" spans="1:9">
      <c r="A6" s="106"/>
      <c r="B6" s="264"/>
      <c r="C6" s="170" t="s">
        <v>42</v>
      </c>
      <c r="D6" s="99">
        <v>24.681850000000001</v>
      </c>
      <c r="E6" s="99">
        <v>-0.89</v>
      </c>
      <c r="F6" s="106"/>
      <c r="G6" s="106"/>
      <c r="H6" s="99"/>
      <c r="I6" s="99"/>
    </row>
    <row r="7" spans="1:9">
      <c r="A7" s="106"/>
      <c r="B7" s="264"/>
      <c r="C7" s="170" t="s">
        <v>43</v>
      </c>
      <c r="D7" s="99">
        <v>27.723310000000001</v>
      </c>
      <c r="E7" s="99">
        <v>-1.06</v>
      </c>
      <c r="F7" s="106"/>
      <c r="G7" s="106"/>
      <c r="H7" s="99"/>
      <c r="I7" s="99"/>
    </row>
    <row r="8" spans="1:9">
      <c r="A8" s="106"/>
      <c r="B8" s="264"/>
      <c r="C8" s="170" t="s">
        <v>45</v>
      </c>
      <c r="D8" s="99">
        <v>36.5441</v>
      </c>
      <c r="E8" s="99">
        <v>-1.43</v>
      </c>
      <c r="F8" s="106"/>
      <c r="G8" s="106"/>
      <c r="H8" s="99"/>
      <c r="I8" s="99"/>
    </row>
    <row r="9" spans="1:9">
      <c r="A9" s="106"/>
      <c r="B9" s="264"/>
      <c r="C9" s="170" t="s">
        <v>11</v>
      </c>
      <c r="D9" s="99">
        <v>39.938510000000001</v>
      </c>
      <c r="E9" s="99">
        <v>-1.49</v>
      </c>
      <c r="F9" s="106"/>
      <c r="G9" s="106"/>
      <c r="H9" s="99"/>
      <c r="I9" s="99"/>
    </row>
    <row r="10" spans="1:9">
      <c r="A10" s="106"/>
      <c r="B10" s="264"/>
      <c r="C10" s="170" t="s">
        <v>12</v>
      </c>
      <c r="D10" s="99">
        <v>44.561459999999997</v>
      </c>
      <c r="E10" s="99">
        <v>-1.64</v>
      </c>
      <c r="F10" s="106"/>
      <c r="G10" s="106"/>
      <c r="H10" s="99"/>
      <c r="I10" s="99"/>
    </row>
    <row r="11" spans="1:9">
      <c r="A11" s="106"/>
      <c r="B11" s="264"/>
      <c r="C11" s="170" t="s">
        <v>57</v>
      </c>
      <c r="D11" s="99">
        <v>20.795500000000001</v>
      </c>
      <c r="E11" s="99">
        <v>-0.72</v>
      </c>
      <c r="F11" s="106"/>
      <c r="G11" s="106"/>
      <c r="H11" s="99"/>
      <c r="I11" s="99"/>
    </row>
    <row r="12" spans="1:9">
      <c r="A12" s="106"/>
      <c r="B12" s="264"/>
      <c r="C12" s="170" t="s">
        <v>46</v>
      </c>
      <c r="D12" s="99">
        <v>28.53004</v>
      </c>
      <c r="E12" s="99">
        <v>-1.04</v>
      </c>
      <c r="F12" s="106"/>
      <c r="G12" s="106"/>
      <c r="H12" s="99"/>
      <c r="I12" s="99"/>
    </row>
    <row r="13" spans="1:9">
      <c r="A13" s="106"/>
      <c r="B13" s="264"/>
      <c r="C13" s="170" t="s">
        <v>47</v>
      </c>
      <c r="D13" s="99">
        <v>27.428989999999999</v>
      </c>
      <c r="E13" s="99">
        <v>-1.08</v>
      </c>
      <c r="F13" s="106"/>
      <c r="G13" s="106"/>
      <c r="H13" s="99"/>
      <c r="I13" s="99"/>
    </row>
    <row r="14" spans="1:9">
      <c r="A14" s="106"/>
      <c r="B14" s="264"/>
      <c r="C14" s="170" t="s">
        <v>48</v>
      </c>
      <c r="D14" s="99">
        <v>34.639069999999997</v>
      </c>
      <c r="E14" s="99">
        <v>-1.2</v>
      </c>
      <c r="F14" s="106"/>
      <c r="G14" s="106"/>
      <c r="H14" s="99"/>
      <c r="I14" s="99"/>
    </row>
    <row r="15" spans="1:9">
      <c r="A15" s="106"/>
      <c r="B15" s="264"/>
      <c r="C15" s="170" t="s">
        <v>49</v>
      </c>
      <c r="D15" s="99">
        <v>36.5441</v>
      </c>
      <c r="E15" s="99">
        <v>-1.4</v>
      </c>
      <c r="F15" s="106"/>
      <c r="G15" s="106"/>
      <c r="H15" s="99"/>
      <c r="I15" s="99"/>
    </row>
    <row r="16" spans="1:9">
      <c r="A16" s="106"/>
      <c r="B16" s="264"/>
      <c r="C16" s="170" t="s">
        <v>25</v>
      </c>
      <c r="D16" s="99">
        <v>40.577579999999998</v>
      </c>
      <c r="E16" s="99">
        <v>-1.52</v>
      </c>
      <c r="F16" s="106"/>
      <c r="G16" s="106"/>
      <c r="H16" s="99"/>
      <c r="I16" s="99"/>
    </row>
    <row r="17" spans="1:9">
      <c r="A17" s="106"/>
      <c r="B17" s="264"/>
      <c r="C17" s="170" t="s">
        <v>14</v>
      </c>
      <c r="D17" s="99">
        <v>43.859650000000002</v>
      </c>
      <c r="E17" s="99">
        <v>-1.7</v>
      </c>
      <c r="F17" s="106"/>
      <c r="G17" s="106"/>
      <c r="H17" s="99"/>
      <c r="I17" s="99"/>
    </row>
    <row r="18" spans="1:9">
      <c r="A18" s="106"/>
      <c r="B18" s="264"/>
      <c r="C18" s="170" t="s">
        <v>15</v>
      </c>
      <c r="D18" s="99">
        <v>45.500349999999997</v>
      </c>
      <c r="E18" s="99">
        <v>-1.67</v>
      </c>
      <c r="F18" s="106"/>
      <c r="G18" s="99"/>
      <c r="H18" s="99"/>
      <c r="I18" s="99"/>
    </row>
    <row r="19" spans="1:9">
      <c r="A19" s="106"/>
      <c r="B19" s="24"/>
      <c r="C19" s="115"/>
      <c r="D19" s="111" t="s">
        <v>2</v>
      </c>
      <c r="E19" s="111" t="s">
        <v>7</v>
      </c>
      <c r="F19" s="106"/>
      <c r="G19" s="99"/>
      <c r="H19" s="99"/>
      <c r="I19" s="99"/>
    </row>
    <row r="20" spans="1:9">
      <c r="A20" s="106"/>
      <c r="B20" s="264" t="s">
        <v>58</v>
      </c>
      <c r="C20" s="170" t="s">
        <v>17</v>
      </c>
      <c r="D20" s="99">
        <v>19.303380000000001</v>
      </c>
      <c r="E20" s="99">
        <v>-0.48</v>
      </c>
      <c r="F20" s="106"/>
      <c r="G20" s="99"/>
      <c r="H20" s="99"/>
      <c r="I20" s="99"/>
    </row>
    <row r="21" spans="1:9">
      <c r="A21" s="106"/>
      <c r="B21" s="264"/>
      <c r="C21" s="170" t="s">
        <v>18</v>
      </c>
      <c r="D21" s="99">
        <v>23.588380000000001</v>
      </c>
      <c r="E21" s="99">
        <v>-0.53</v>
      </c>
      <c r="F21" s="106"/>
      <c r="G21" s="99"/>
      <c r="H21" s="99"/>
      <c r="I21" s="99"/>
    </row>
    <row r="22" spans="1:9">
      <c r="A22" s="106"/>
      <c r="B22" s="264"/>
      <c r="C22" s="170" t="s">
        <v>19</v>
      </c>
      <c r="D22" s="99">
        <v>28.046420000000001</v>
      </c>
      <c r="E22" s="99">
        <v>-0.61</v>
      </c>
      <c r="F22" s="106"/>
      <c r="G22" s="99"/>
      <c r="H22" s="99"/>
      <c r="I22" s="99"/>
    </row>
    <row r="23" spans="1:9">
      <c r="A23" s="106"/>
      <c r="B23" s="264"/>
      <c r="C23" s="170" t="s">
        <v>41</v>
      </c>
      <c r="D23" s="99">
        <v>20.25825</v>
      </c>
      <c r="E23" s="99">
        <v>-0.55000000000000004</v>
      </c>
      <c r="F23" s="106"/>
      <c r="G23" s="99"/>
      <c r="H23" s="99"/>
      <c r="I23" s="99"/>
    </row>
    <row r="24" spans="1:9">
      <c r="A24" s="106"/>
      <c r="B24" s="264"/>
      <c r="C24" s="170" t="s">
        <v>42</v>
      </c>
      <c r="D24" s="99">
        <v>25.17651</v>
      </c>
      <c r="E24" s="99">
        <v>-0.62</v>
      </c>
      <c r="F24" s="106"/>
      <c r="G24" s="99"/>
      <c r="H24" s="99"/>
      <c r="I24" s="99"/>
    </row>
    <row r="25" spans="1:9">
      <c r="A25" s="106"/>
      <c r="B25" s="264"/>
      <c r="C25" s="170" t="s">
        <v>43</v>
      </c>
      <c r="D25" s="99">
        <v>28.278929999999999</v>
      </c>
      <c r="E25" s="99">
        <v>-0.72</v>
      </c>
      <c r="F25" s="106"/>
      <c r="G25" s="99"/>
      <c r="H25" s="99"/>
      <c r="I25" s="99"/>
    </row>
    <row r="26" spans="1:9">
      <c r="A26" s="106"/>
      <c r="B26" s="264"/>
      <c r="C26" s="170" t="s">
        <v>45</v>
      </c>
      <c r="D26" s="99">
        <v>37.276499999999999</v>
      </c>
      <c r="E26" s="99">
        <v>-1.0900000000000001</v>
      </c>
      <c r="F26" s="106"/>
      <c r="G26" s="99"/>
      <c r="H26" s="99"/>
      <c r="I26" s="99"/>
    </row>
    <row r="27" spans="1:9">
      <c r="A27" s="106"/>
      <c r="B27" s="264"/>
      <c r="C27" s="170" t="s">
        <v>11</v>
      </c>
      <c r="D27" s="99">
        <v>40.738939999999999</v>
      </c>
      <c r="E27" s="99">
        <v>-1.18</v>
      </c>
      <c r="F27" s="106"/>
      <c r="G27" s="99"/>
      <c r="H27" s="99"/>
      <c r="I27" s="99"/>
    </row>
    <row r="28" spans="1:9">
      <c r="A28" s="106"/>
      <c r="B28" s="264"/>
      <c r="C28" s="170" t="s">
        <v>12</v>
      </c>
      <c r="D28" s="99">
        <v>45.454549999999998</v>
      </c>
      <c r="E28" s="99">
        <v>-1.28</v>
      </c>
      <c r="F28" s="106"/>
      <c r="G28" s="99"/>
      <c r="H28" s="99"/>
      <c r="I28" s="99"/>
    </row>
    <row r="29" spans="1:9">
      <c r="A29" s="106"/>
      <c r="B29" s="264"/>
      <c r="C29" s="170" t="s">
        <v>57</v>
      </c>
      <c r="D29" s="99">
        <v>21.21228</v>
      </c>
      <c r="E29" s="99">
        <v>-0.5</v>
      </c>
      <c r="F29" s="106"/>
      <c r="G29" s="99"/>
      <c r="H29" s="99"/>
      <c r="I29" s="99"/>
    </row>
    <row r="30" spans="1:9">
      <c r="A30" s="106"/>
      <c r="B30" s="264"/>
      <c r="C30" s="170" t="s">
        <v>46</v>
      </c>
      <c r="D30" s="99">
        <v>29.10182</v>
      </c>
      <c r="E30" s="99">
        <v>-0.74</v>
      </c>
      <c r="F30" s="106"/>
      <c r="G30" s="99"/>
      <c r="H30" s="99"/>
      <c r="I30" s="99"/>
    </row>
    <row r="31" spans="1:9">
      <c r="A31" s="106"/>
      <c r="B31" s="264"/>
      <c r="C31" s="170" t="s">
        <v>47</v>
      </c>
      <c r="D31" s="99">
        <v>27.97871</v>
      </c>
      <c r="E31" s="99">
        <v>-0.8</v>
      </c>
      <c r="F31" s="106"/>
      <c r="G31" s="99"/>
      <c r="H31" s="99"/>
      <c r="I31" s="99"/>
    </row>
    <row r="32" spans="1:9">
      <c r="A32" s="106"/>
      <c r="B32" s="264"/>
      <c r="C32" s="170" t="s">
        <v>49</v>
      </c>
      <c r="D32" s="99">
        <v>37.276499999999999</v>
      </c>
      <c r="E32" s="99">
        <v>-1.05</v>
      </c>
      <c r="F32" s="106"/>
      <c r="G32" s="99"/>
      <c r="H32" s="99"/>
      <c r="I32" s="99"/>
    </row>
    <row r="33" spans="1:9">
      <c r="A33" s="106"/>
      <c r="B33" s="264"/>
      <c r="C33" s="170" t="s">
        <v>25</v>
      </c>
      <c r="D33" s="99">
        <v>41.390819999999998</v>
      </c>
      <c r="E33" s="99">
        <v>-1.23</v>
      </c>
      <c r="F33" s="106"/>
      <c r="G33" s="99"/>
      <c r="H33" s="99"/>
      <c r="I33" s="99"/>
    </row>
    <row r="34" spans="1:9">
      <c r="A34" s="106"/>
      <c r="B34" s="264"/>
      <c r="C34" s="170" t="s">
        <v>14</v>
      </c>
      <c r="D34" s="99">
        <v>44.738669999999999</v>
      </c>
      <c r="E34" s="99">
        <v>-1.33</v>
      </c>
      <c r="F34" s="106"/>
      <c r="G34" s="99"/>
      <c r="H34" s="99"/>
      <c r="I34" s="99"/>
    </row>
    <row r="35" spans="1:9">
      <c r="A35" s="106"/>
      <c r="B35" s="264"/>
      <c r="C35" s="170" t="s">
        <v>15</v>
      </c>
      <c r="D35" s="99">
        <v>46.41225</v>
      </c>
      <c r="E35" s="99">
        <v>-1.31</v>
      </c>
      <c r="F35" s="99"/>
      <c r="G35" s="99"/>
      <c r="H35" s="99"/>
      <c r="I35" s="99"/>
    </row>
    <row r="36" spans="1:9" ht="18">
      <c r="A36" s="198" t="s">
        <v>901</v>
      </c>
      <c r="B36" s="24"/>
      <c r="C36" s="99"/>
      <c r="D36" s="111" t="s">
        <v>2</v>
      </c>
      <c r="E36" s="111" t="s">
        <v>3</v>
      </c>
      <c r="F36" s="111" t="s">
        <v>4</v>
      </c>
      <c r="G36" s="111" t="s">
        <v>5</v>
      </c>
      <c r="H36" s="111" t="s">
        <v>6</v>
      </c>
      <c r="I36" s="204" t="s">
        <v>7</v>
      </c>
    </row>
    <row r="37" spans="1:9">
      <c r="A37" s="106"/>
      <c r="B37" s="263" t="s">
        <v>59</v>
      </c>
      <c r="C37" s="99" t="s">
        <v>60</v>
      </c>
      <c r="D37" s="99">
        <v>32.001570000000001</v>
      </c>
      <c r="E37" s="99">
        <v>0.25833</v>
      </c>
      <c r="F37" s="99">
        <v>-0.86667000000000005</v>
      </c>
      <c r="G37" s="99">
        <v>-2.2374999999999998</v>
      </c>
      <c r="H37" s="99">
        <v>-3.3083300000000002</v>
      </c>
      <c r="I37" s="99">
        <v>-1.3</v>
      </c>
    </row>
    <row r="38" spans="1:9">
      <c r="A38" s="106"/>
      <c r="B38" s="263"/>
      <c r="C38" s="99" t="s">
        <v>61</v>
      </c>
      <c r="D38" s="99">
        <v>28.472490000000001</v>
      </c>
      <c r="E38" s="99">
        <v>0.40416999999999997</v>
      </c>
      <c r="F38" s="99">
        <v>-0.7</v>
      </c>
      <c r="G38" s="99">
        <v>-2.1541700000000001</v>
      </c>
      <c r="H38" s="99">
        <v>-3.20417</v>
      </c>
      <c r="I38" s="99">
        <v>-1.1333299999999999</v>
      </c>
    </row>
    <row r="39" spans="1:9">
      <c r="A39" s="106"/>
      <c r="B39" s="263"/>
      <c r="C39" s="99" t="s">
        <v>62</v>
      </c>
      <c r="D39" s="99">
        <v>35.506180000000001</v>
      </c>
      <c r="E39" s="99">
        <v>-7.4999999999999997E-2</v>
      </c>
      <c r="F39" s="99">
        <v>-1.2208300000000001</v>
      </c>
      <c r="G39" s="99">
        <v>-2.4458299999999999</v>
      </c>
      <c r="H39" s="99">
        <v>-3.4125000000000001</v>
      </c>
      <c r="I39" s="99">
        <v>-1.4458299999999999</v>
      </c>
    </row>
    <row r="40" spans="1:9">
      <c r="A40" s="106"/>
      <c r="B40" s="263"/>
      <c r="C40" s="99" t="s">
        <v>63</v>
      </c>
      <c r="D40" s="99">
        <v>39.756210000000003</v>
      </c>
      <c r="E40" s="99">
        <v>-0.40833000000000003</v>
      </c>
      <c r="F40" s="99">
        <v>-1.4708300000000001</v>
      </c>
      <c r="G40" s="99">
        <v>-2.5708299999999999</v>
      </c>
      <c r="H40" s="99">
        <v>-3.4958300000000002</v>
      </c>
      <c r="I40" s="99">
        <v>-1.55</v>
      </c>
    </row>
    <row r="41" spans="1:9">
      <c r="A41" s="106"/>
      <c r="B41" s="263"/>
      <c r="C41" s="99" t="s">
        <v>64</v>
      </c>
      <c r="D41" s="99">
        <v>40.979280000000003</v>
      </c>
      <c r="E41" s="99">
        <v>-0.63749999999999996</v>
      </c>
      <c r="F41" s="99">
        <v>-1.7208300000000001</v>
      </c>
      <c r="G41" s="99">
        <v>-2.6541700000000001</v>
      </c>
      <c r="H41" s="99">
        <v>-3.57917</v>
      </c>
      <c r="I41" s="99">
        <v>-1.6125</v>
      </c>
    </row>
    <row r="42" spans="1:9">
      <c r="A42" s="106"/>
      <c r="B42" s="263"/>
      <c r="C42" s="99" t="s">
        <v>65</v>
      </c>
      <c r="D42" s="99">
        <v>43.625839999999997</v>
      </c>
      <c r="E42" s="99">
        <v>-0.80417000000000005</v>
      </c>
      <c r="F42" s="99">
        <v>-1.8875</v>
      </c>
      <c r="G42" s="99">
        <v>-2.6958299999999999</v>
      </c>
      <c r="H42" s="99">
        <v>-3.6208300000000002</v>
      </c>
      <c r="I42" s="99">
        <v>-1.6541699999999999</v>
      </c>
    </row>
    <row r="43" spans="1:9">
      <c r="A43" s="106"/>
      <c r="B43" s="263"/>
      <c r="C43" s="99" t="s">
        <v>66</v>
      </c>
      <c r="D43" s="99">
        <v>46.252540000000003</v>
      </c>
      <c r="E43" s="99">
        <v>-0.97082999999999997</v>
      </c>
      <c r="F43" s="99">
        <v>-2.1166700000000001</v>
      </c>
      <c r="G43" s="99">
        <v>-2.7583299999999999</v>
      </c>
      <c r="H43" s="99">
        <v>-3.6625000000000001</v>
      </c>
      <c r="I43" s="99">
        <v>-1.6958299999999999</v>
      </c>
    </row>
    <row r="44" spans="1:9" ht="18">
      <c r="A44" s="198" t="s">
        <v>902</v>
      </c>
      <c r="B44" s="24"/>
      <c r="C44" s="99"/>
      <c r="D44" s="111" t="s">
        <v>2</v>
      </c>
      <c r="E44" s="111" t="s">
        <v>36</v>
      </c>
      <c r="F44" s="111" t="s">
        <v>37</v>
      </c>
      <c r="G44" s="111" t="s">
        <v>38</v>
      </c>
      <c r="H44" s="106"/>
      <c r="I44" s="99"/>
    </row>
    <row r="45" spans="1:9">
      <c r="A45" s="106"/>
      <c r="B45" s="263" t="s">
        <v>59</v>
      </c>
      <c r="C45" s="99" t="s">
        <v>66</v>
      </c>
      <c r="D45" s="99">
        <v>46.252540000000003</v>
      </c>
      <c r="E45" s="99">
        <v>0.75170000000000003</v>
      </c>
      <c r="F45" s="99">
        <v>-8.695E-2</v>
      </c>
      <c r="G45" s="99">
        <v>-3.7998599999999998</v>
      </c>
      <c r="H45" s="106"/>
      <c r="I45" s="99"/>
    </row>
    <row r="46" spans="1:9">
      <c r="A46" s="106"/>
      <c r="B46" s="263"/>
      <c r="C46" s="99" t="s">
        <v>65</v>
      </c>
      <c r="D46" s="99">
        <v>43.625839999999997</v>
      </c>
      <c r="E46" s="99">
        <v>0.89154999999999995</v>
      </c>
      <c r="F46" s="99">
        <v>5.2839999999999998E-2</v>
      </c>
      <c r="G46" s="99">
        <v>-3.77624</v>
      </c>
      <c r="H46" s="106"/>
      <c r="I46" s="99"/>
    </row>
    <row r="47" spans="1:9">
      <c r="A47" s="106"/>
      <c r="B47" s="263"/>
      <c r="C47" s="99" t="s">
        <v>64</v>
      </c>
      <c r="D47" s="99">
        <v>40.979280000000003</v>
      </c>
      <c r="E47" s="99">
        <v>1.0059</v>
      </c>
      <c r="F47" s="99">
        <v>0.16735</v>
      </c>
      <c r="G47" s="99">
        <v>-3.7779199999999999</v>
      </c>
      <c r="H47" s="106"/>
      <c r="I47" s="99"/>
    </row>
    <row r="48" spans="1:9">
      <c r="A48" s="106"/>
      <c r="B48" s="263"/>
      <c r="C48" s="99" t="s">
        <v>63</v>
      </c>
      <c r="D48" s="99">
        <v>39.756210000000003</v>
      </c>
      <c r="E48" s="99">
        <v>1.1967399999999999</v>
      </c>
      <c r="F48" s="99">
        <v>0.33243</v>
      </c>
      <c r="G48" s="99">
        <v>-3.7289699999999999</v>
      </c>
      <c r="H48" s="106"/>
      <c r="I48" s="99"/>
    </row>
    <row r="49" spans="1:9">
      <c r="A49" s="106"/>
      <c r="B49" s="263"/>
      <c r="C49" s="99" t="s">
        <v>62</v>
      </c>
      <c r="D49" s="99">
        <v>35.506180000000001</v>
      </c>
      <c r="E49" s="99">
        <v>1.47899</v>
      </c>
      <c r="F49" s="99">
        <v>0.52415</v>
      </c>
      <c r="G49" s="99">
        <v>-3.6661700000000002</v>
      </c>
      <c r="H49" s="106"/>
      <c r="I49" s="99"/>
    </row>
    <row r="50" spans="1:9">
      <c r="A50" s="106"/>
      <c r="B50" s="263"/>
      <c r="C50" s="99" t="s">
        <v>60</v>
      </c>
      <c r="D50" s="99">
        <v>32.001570000000001</v>
      </c>
      <c r="E50" s="99">
        <v>1.7719499999999999</v>
      </c>
      <c r="F50" s="99">
        <v>0.81711</v>
      </c>
      <c r="G50" s="99">
        <v>-3.5409000000000002</v>
      </c>
      <c r="H50" s="106"/>
      <c r="I50" s="99"/>
    </row>
    <row r="51" spans="1:9">
      <c r="A51" s="106"/>
      <c r="B51" s="263"/>
      <c r="C51" s="99" t="s">
        <v>61</v>
      </c>
      <c r="D51" s="99">
        <v>28.472490000000001</v>
      </c>
      <c r="E51" s="99">
        <v>1.9991399999999999</v>
      </c>
      <c r="F51" s="99">
        <v>1.0186500000000001</v>
      </c>
      <c r="G51" s="99">
        <v>-3.41689</v>
      </c>
      <c r="H51" s="106"/>
      <c r="I51" s="99"/>
    </row>
    <row r="52" spans="1:9" ht="18">
      <c r="A52" s="198" t="s">
        <v>903</v>
      </c>
      <c r="B52" s="24"/>
      <c r="C52" s="99"/>
      <c r="D52" s="111" t="s">
        <v>2</v>
      </c>
      <c r="E52" s="111" t="s">
        <v>52</v>
      </c>
      <c r="F52" s="111" t="s">
        <v>53</v>
      </c>
      <c r="G52" s="106"/>
      <c r="H52" s="99"/>
      <c r="I52" s="99"/>
    </row>
    <row r="53" spans="1:9">
      <c r="A53" s="106"/>
      <c r="B53" s="263" t="s">
        <v>59</v>
      </c>
      <c r="C53" s="99" t="s">
        <v>44</v>
      </c>
      <c r="D53" s="99">
        <v>39.536569999999998</v>
      </c>
      <c r="E53" s="99">
        <v>-2.2074099999999999</v>
      </c>
      <c r="F53" s="99">
        <v>-3.597</v>
      </c>
      <c r="G53" s="106"/>
      <c r="H53" s="99"/>
      <c r="I53" s="99"/>
    </row>
    <row r="54" spans="1:9">
      <c r="A54" s="106"/>
      <c r="B54" s="263"/>
      <c r="C54" s="99" t="s">
        <v>67</v>
      </c>
      <c r="D54" s="99">
        <v>37.400579999999998</v>
      </c>
      <c r="E54" s="99">
        <v>-2.4802499999999998</v>
      </c>
      <c r="F54" s="99"/>
      <c r="G54" s="106"/>
      <c r="H54" s="99"/>
      <c r="I54" s="99"/>
    </row>
    <row r="55" spans="1:9">
      <c r="A55" s="106"/>
      <c r="B55" s="263"/>
      <c r="C55" s="99" t="s">
        <v>48</v>
      </c>
      <c r="D55" s="99">
        <v>37.400579999999998</v>
      </c>
      <c r="E55" s="99">
        <v>-2.5183200000000001</v>
      </c>
      <c r="F55" s="99">
        <v>-3.7269999999999999</v>
      </c>
      <c r="G55" s="106"/>
      <c r="H55" s="99"/>
      <c r="I55" s="99"/>
    </row>
    <row r="56" spans="1:9">
      <c r="A56" s="106"/>
      <c r="B56" s="263"/>
      <c r="C56" s="99" t="s">
        <v>21</v>
      </c>
      <c r="D56" s="99">
        <v>39.756210000000003</v>
      </c>
      <c r="E56" s="99">
        <v>-2.3406600000000002</v>
      </c>
      <c r="F56" s="99">
        <v>-3.516</v>
      </c>
      <c r="G56" s="106"/>
      <c r="H56" s="99"/>
      <c r="I56" s="99"/>
    </row>
    <row r="57" spans="1:9">
      <c r="A57" s="106"/>
      <c r="B57" s="263"/>
      <c r="C57" s="99" t="s">
        <v>45</v>
      </c>
      <c r="D57" s="99">
        <v>38.776870000000002</v>
      </c>
      <c r="E57" s="99">
        <v>-2.3914200000000001</v>
      </c>
      <c r="F57" s="99">
        <v>-3.6030000000000002</v>
      </c>
      <c r="G57" s="106"/>
      <c r="H57" s="99"/>
      <c r="I57" s="99"/>
    </row>
    <row r="58" spans="1:9">
      <c r="A58" s="106"/>
      <c r="B58" s="263"/>
      <c r="C58" s="99" t="s">
        <v>49</v>
      </c>
      <c r="D58" s="99">
        <v>38.776870000000002</v>
      </c>
      <c r="E58" s="99">
        <v>-2.5564</v>
      </c>
      <c r="F58" s="99">
        <v>-3.7040000000000002</v>
      </c>
      <c r="G58" s="106"/>
      <c r="H58" s="99"/>
      <c r="I58" s="99"/>
    </row>
    <row r="59" spans="1:9">
      <c r="A59" s="106"/>
      <c r="B59" s="263"/>
      <c r="C59" s="99" t="s">
        <v>40</v>
      </c>
      <c r="D59" s="99">
        <v>40.979280000000003</v>
      </c>
      <c r="E59" s="99">
        <v>-2.34701</v>
      </c>
      <c r="F59" s="99">
        <v>-3.4590000000000001</v>
      </c>
      <c r="G59" s="106"/>
      <c r="H59" s="99"/>
      <c r="I59" s="99"/>
    </row>
    <row r="60" spans="1:9">
      <c r="A60" s="106"/>
      <c r="B60" s="263"/>
      <c r="C60" s="99" t="s">
        <v>25</v>
      </c>
      <c r="D60" s="99">
        <v>41.616379999999999</v>
      </c>
      <c r="E60" s="99">
        <v>-2.2708599999999999</v>
      </c>
      <c r="F60" s="99">
        <v>-3.573</v>
      </c>
      <c r="G60" s="106"/>
      <c r="H60" s="99"/>
      <c r="I60" s="99"/>
    </row>
    <row r="61" spans="1:9">
      <c r="A61" s="106"/>
      <c r="B61" s="263"/>
      <c r="C61" s="99" t="s">
        <v>22</v>
      </c>
      <c r="D61" s="99">
        <v>43.625839999999997</v>
      </c>
      <c r="E61" s="99">
        <v>-2.1629900000000002</v>
      </c>
      <c r="F61" s="99">
        <v>-3.403</v>
      </c>
      <c r="G61" s="106"/>
      <c r="H61" s="99"/>
      <c r="I61" s="99"/>
    </row>
    <row r="62" spans="1:9">
      <c r="A62" s="106"/>
      <c r="B62" s="263"/>
      <c r="C62" s="99" t="s">
        <v>11</v>
      </c>
      <c r="D62" s="99">
        <v>41.172820000000002</v>
      </c>
      <c r="E62" s="99">
        <v>-2.1185800000000001</v>
      </c>
      <c r="F62" s="99">
        <v>-3.47</v>
      </c>
      <c r="G62" s="106"/>
      <c r="H62" s="99"/>
      <c r="I62" s="99"/>
    </row>
    <row r="63" spans="1:9">
      <c r="A63" s="106"/>
      <c r="B63" s="263"/>
      <c r="C63" s="99" t="s">
        <v>14</v>
      </c>
      <c r="D63" s="99">
        <v>43.859650000000002</v>
      </c>
      <c r="E63" s="99">
        <v>-2.07416</v>
      </c>
      <c r="F63" s="99"/>
      <c r="G63" s="106"/>
      <c r="H63" s="99"/>
      <c r="I63" s="99"/>
    </row>
    <row r="64" spans="1:9">
      <c r="A64" s="106"/>
      <c r="B64" s="263"/>
      <c r="C64" s="99" t="s">
        <v>12</v>
      </c>
      <c r="D64" s="99">
        <v>44.332149999999999</v>
      </c>
      <c r="E64" s="99">
        <v>-2.0297499999999999</v>
      </c>
      <c r="F64" s="99">
        <v>-3.4380000000000002</v>
      </c>
      <c r="G64" s="106"/>
      <c r="H64" s="99"/>
      <c r="I64" s="99"/>
    </row>
    <row r="65" spans="1:9">
      <c r="A65" s="106"/>
      <c r="B65" s="263"/>
      <c r="C65" s="99" t="s">
        <v>9</v>
      </c>
      <c r="D65" s="99">
        <v>46.252540000000003</v>
      </c>
      <c r="E65" s="99">
        <v>-2.0297499999999999</v>
      </c>
      <c r="F65" s="99">
        <v>-3.3719999999999999</v>
      </c>
      <c r="G65" s="106"/>
      <c r="H65" s="99"/>
      <c r="I65" s="99"/>
    </row>
    <row r="66" spans="1:9">
      <c r="A66" s="106"/>
      <c r="B66" s="263"/>
      <c r="C66" s="99" t="s">
        <v>15</v>
      </c>
      <c r="D66" s="99">
        <v>44.960500000000003</v>
      </c>
      <c r="E66" s="99">
        <v>-1.8457399999999999</v>
      </c>
      <c r="F66" s="99">
        <v>-3.302</v>
      </c>
      <c r="G66" s="106"/>
      <c r="H66" s="99"/>
      <c r="I66" s="99"/>
    </row>
    <row r="67" spans="1:9">
      <c r="A67" s="106"/>
      <c r="B67" s="263"/>
      <c r="C67" s="99" t="s">
        <v>13</v>
      </c>
      <c r="D67" s="99">
        <v>48.821829999999999</v>
      </c>
      <c r="E67" s="99">
        <v>-1.6553800000000001</v>
      </c>
      <c r="F67" s="99">
        <v>-3.1219999999999999</v>
      </c>
      <c r="G67" s="106"/>
      <c r="H67" s="99"/>
      <c r="I67" s="99"/>
    </row>
    <row r="68" spans="1:9">
      <c r="A68" s="106"/>
      <c r="B68" s="263"/>
      <c r="C68" s="99" t="s">
        <v>10</v>
      </c>
      <c r="D68" s="99">
        <v>49.051819999999999</v>
      </c>
      <c r="E68" s="99">
        <v>-1.67442</v>
      </c>
      <c r="F68" s="99">
        <v>-3.129</v>
      </c>
      <c r="G68" s="106"/>
      <c r="H68" s="99"/>
      <c r="I68" s="99"/>
    </row>
    <row r="69" spans="1:9">
      <c r="A69" s="106"/>
      <c r="B69" s="263"/>
      <c r="C69" s="99" t="s">
        <v>68</v>
      </c>
      <c r="D69" s="99">
        <v>50.891509999999997</v>
      </c>
      <c r="E69" s="99">
        <v>-1.68076</v>
      </c>
      <c r="F69" s="99"/>
      <c r="G69" s="106"/>
      <c r="H69" s="99"/>
      <c r="I69" s="99"/>
    </row>
    <row r="70" spans="1:9">
      <c r="A70" s="106"/>
      <c r="B70" s="263"/>
      <c r="C70" s="99" t="s">
        <v>24</v>
      </c>
      <c r="D70" s="99">
        <v>53.5289</v>
      </c>
      <c r="E70" s="99">
        <v>-1.4777199999999999</v>
      </c>
      <c r="F70" s="99"/>
      <c r="G70" s="106"/>
      <c r="H70" s="99"/>
      <c r="I70" s="99"/>
    </row>
    <row r="71" spans="1:9">
      <c r="A71" s="106"/>
      <c r="B71" s="263"/>
      <c r="C71" s="99" t="s">
        <v>23</v>
      </c>
      <c r="D71" s="99">
        <v>53.914949999999997</v>
      </c>
      <c r="E71" s="99">
        <v>-1.28102</v>
      </c>
      <c r="F71" s="99"/>
      <c r="G71" s="106"/>
      <c r="H71" s="99"/>
      <c r="I71" s="99"/>
    </row>
    <row r="72" spans="1:9">
      <c r="A72" s="106"/>
      <c r="B72" s="24"/>
      <c r="C72" s="99"/>
      <c r="D72" s="111" t="s">
        <v>2</v>
      </c>
      <c r="E72" s="111" t="s">
        <v>69</v>
      </c>
      <c r="F72" s="111" t="s">
        <v>70</v>
      </c>
      <c r="G72" s="106"/>
      <c r="H72" s="99"/>
      <c r="I72" s="99"/>
    </row>
    <row r="73" spans="1:9">
      <c r="A73" s="106"/>
      <c r="B73" s="263" t="s">
        <v>59</v>
      </c>
      <c r="C73" s="99" t="s">
        <v>20</v>
      </c>
      <c r="D73" s="99">
        <v>35.506180000000001</v>
      </c>
      <c r="E73" s="99">
        <v>-3.4440300000000001</v>
      </c>
      <c r="F73" s="99">
        <v>-2.83955</v>
      </c>
      <c r="G73" s="106"/>
      <c r="H73" s="99"/>
      <c r="I73" s="99"/>
    </row>
    <row r="74" spans="1:9">
      <c r="A74" s="106"/>
      <c r="B74" s="263"/>
      <c r="C74" s="99" t="s">
        <v>44</v>
      </c>
      <c r="D74" s="99">
        <v>39.536569999999998</v>
      </c>
      <c r="E74" s="99">
        <v>-3.2201499999999998</v>
      </c>
      <c r="F74" s="99">
        <v>-2.73881</v>
      </c>
      <c r="G74" s="106"/>
      <c r="H74" s="99"/>
      <c r="I74" s="99"/>
    </row>
    <row r="75" spans="1:9">
      <c r="A75" s="106"/>
      <c r="B75" s="263"/>
      <c r="C75" s="99" t="s">
        <v>67</v>
      </c>
      <c r="D75" s="99">
        <v>37.400579999999998</v>
      </c>
      <c r="E75" s="99">
        <v>-3.44963</v>
      </c>
      <c r="F75" s="99">
        <v>-2.8731300000000002</v>
      </c>
      <c r="G75" s="106"/>
      <c r="H75" s="99"/>
      <c r="I75" s="99"/>
    </row>
    <row r="76" spans="1:9">
      <c r="A76" s="106"/>
      <c r="B76" s="263"/>
      <c r="C76" s="99" t="s">
        <v>48</v>
      </c>
      <c r="D76" s="99">
        <v>37.400579999999998</v>
      </c>
      <c r="E76" s="99">
        <v>-3.3600699999999999</v>
      </c>
      <c r="F76" s="99">
        <v>-2.77799</v>
      </c>
      <c r="G76" s="106"/>
      <c r="H76" s="99"/>
      <c r="I76" s="99"/>
    </row>
    <row r="77" spans="1:9">
      <c r="A77" s="106"/>
      <c r="B77" s="263"/>
      <c r="C77" s="99" t="s">
        <v>21</v>
      </c>
      <c r="D77" s="99">
        <v>39.756210000000003</v>
      </c>
      <c r="E77" s="99">
        <v>-3.25373</v>
      </c>
      <c r="F77" s="99">
        <v>-2.7276099999999999</v>
      </c>
      <c r="G77" s="106"/>
      <c r="H77" s="99"/>
      <c r="I77" s="99"/>
    </row>
    <row r="78" spans="1:9">
      <c r="A78" s="106"/>
      <c r="B78" s="263"/>
      <c r="C78" s="99" t="s">
        <v>45</v>
      </c>
      <c r="D78" s="99">
        <v>38.776870000000002</v>
      </c>
      <c r="E78" s="99">
        <v>-3.34328</v>
      </c>
      <c r="F78" s="99">
        <v>-2.8115700000000001</v>
      </c>
      <c r="G78" s="106"/>
      <c r="H78" s="99"/>
      <c r="I78" s="99"/>
    </row>
    <row r="79" spans="1:9">
      <c r="A79" s="106"/>
      <c r="B79" s="263"/>
      <c r="C79" s="99" t="s">
        <v>49</v>
      </c>
      <c r="D79" s="99">
        <v>38.776870000000002</v>
      </c>
      <c r="E79" s="99">
        <v>-3.25373</v>
      </c>
      <c r="F79" s="99">
        <v>-2.6940300000000001</v>
      </c>
      <c r="G79" s="106"/>
      <c r="H79" s="99"/>
      <c r="I79" s="99"/>
    </row>
    <row r="80" spans="1:9">
      <c r="A80" s="106"/>
      <c r="B80" s="263"/>
      <c r="C80" s="99" t="s">
        <v>40</v>
      </c>
      <c r="D80" s="99">
        <v>40.979280000000003</v>
      </c>
      <c r="E80" s="99">
        <v>-3.16418</v>
      </c>
      <c r="F80" s="99">
        <v>-2.6436600000000001</v>
      </c>
      <c r="G80" s="106"/>
      <c r="H80" s="99"/>
      <c r="I80" s="99"/>
    </row>
    <row r="81" spans="1:9">
      <c r="A81" s="106"/>
      <c r="B81" s="263"/>
      <c r="C81" s="99" t="s">
        <v>25</v>
      </c>
      <c r="D81" s="99">
        <v>41.616379999999999</v>
      </c>
      <c r="E81" s="99">
        <v>-3.07463</v>
      </c>
      <c r="F81" s="99">
        <v>-2.5709</v>
      </c>
      <c r="G81" s="106"/>
      <c r="H81" s="99"/>
      <c r="I81" s="99"/>
    </row>
    <row r="82" spans="1:9">
      <c r="A82" s="106"/>
      <c r="B82" s="263"/>
      <c r="C82" s="99" t="s">
        <v>22</v>
      </c>
      <c r="D82" s="99">
        <v>43.625839999999997</v>
      </c>
      <c r="E82" s="99">
        <v>-3.0130599999999998</v>
      </c>
      <c r="F82" s="99">
        <v>-2.46455</v>
      </c>
      <c r="G82" s="106"/>
      <c r="H82" s="99"/>
      <c r="I82" s="99"/>
    </row>
    <row r="83" spans="1:9">
      <c r="A83" s="106"/>
      <c r="B83" s="263"/>
      <c r="C83" s="99" t="s">
        <v>11</v>
      </c>
      <c r="D83" s="99">
        <v>41.172820000000002</v>
      </c>
      <c r="E83" s="99">
        <v>-2.9291</v>
      </c>
      <c r="F83" s="99">
        <v>-2.4421599999999999</v>
      </c>
      <c r="G83" s="106"/>
      <c r="H83" s="99"/>
      <c r="I83" s="99"/>
    </row>
    <row r="84" spans="1:9">
      <c r="A84" s="106"/>
      <c r="B84" s="263"/>
      <c r="C84" s="99" t="s">
        <v>14</v>
      </c>
      <c r="D84" s="99">
        <v>43.859650000000002</v>
      </c>
      <c r="E84" s="99">
        <v>-2.9346999999999999</v>
      </c>
      <c r="F84" s="99">
        <v>-2.4757500000000001</v>
      </c>
      <c r="G84" s="106"/>
      <c r="H84" s="99"/>
      <c r="I84" s="99"/>
    </row>
    <row r="85" spans="1:9">
      <c r="A85" s="106"/>
      <c r="B85" s="263"/>
      <c r="C85" s="99" t="s">
        <v>12</v>
      </c>
      <c r="D85" s="99">
        <v>44.332149999999999</v>
      </c>
      <c r="E85" s="99">
        <v>-2.8955199999999999</v>
      </c>
      <c r="F85" s="99">
        <v>-2.3973900000000001</v>
      </c>
      <c r="G85" s="106"/>
      <c r="H85" s="99"/>
      <c r="I85" s="99"/>
    </row>
    <row r="86" spans="1:9">
      <c r="A86" s="106"/>
      <c r="B86" s="263"/>
      <c r="C86" s="99" t="s">
        <v>9</v>
      </c>
      <c r="D86" s="99">
        <v>46.252540000000003</v>
      </c>
      <c r="E86" s="99">
        <v>-2.8451499999999998</v>
      </c>
      <c r="F86" s="99">
        <v>-2.375</v>
      </c>
      <c r="G86" s="106"/>
      <c r="H86" s="99"/>
      <c r="I86" s="99"/>
    </row>
    <row r="87" spans="1:9">
      <c r="A87" s="106"/>
      <c r="B87" s="263"/>
      <c r="C87" s="99" t="s">
        <v>15</v>
      </c>
      <c r="D87" s="99">
        <v>44.960500000000003</v>
      </c>
      <c r="E87" s="99">
        <v>-2.7052200000000002</v>
      </c>
      <c r="F87" s="99">
        <v>-2.2742499999999999</v>
      </c>
      <c r="G87" s="106"/>
      <c r="H87" s="99"/>
      <c r="I87" s="99"/>
    </row>
    <row r="88" spans="1:9">
      <c r="A88" s="106"/>
      <c r="B88" s="263"/>
      <c r="C88" s="99" t="s">
        <v>13</v>
      </c>
      <c r="D88" s="99">
        <v>48.821829999999999</v>
      </c>
      <c r="E88" s="99">
        <v>-2.5988799999999999</v>
      </c>
      <c r="F88" s="99">
        <v>-2.1511200000000001</v>
      </c>
      <c r="G88" s="106"/>
      <c r="H88" s="99"/>
      <c r="I88" s="99"/>
    </row>
    <row r="89" spans="1:9">
      <c r="A89" s="106"/>
      <c r="B89" s="263"/>
      <c r="C89" s="99" t="s">
        <v>10</v>
      </c>
      <c r="D89" s="99">
        <v>49.051819999999999</v>
      </c>
      <c r="E89" s="99">
        <v>-2.49254</v>
      </c>
      <c r="F89" s="99">
        <v>-2.07836</v>
      </c>
      <c r="G89" s="106"/>
      <c r="H89" s="99"/>
      <c r="I89" s="99"/>
    </row>
    <row r="90" spans="1:9">
      <c r="A90" s="106"/>
      <c r="B90" s="263"/>
      <c r="C90" s="99" t="s">
        <v>68</v>
      </c>
      <c r="D90" s="99">
        <v>50.891509999999997</v>
      </c>
      <c r="E90" s="99">
        <v>-2.6828400000000001</v>
      </c>
      <c r="F90" s="99">
        <v>-2.25746</v>
      </c>
      <c r="G90" s="106"/>
      <c r="H90" s="99"/>
      <c r="I90" s="99"/>
    </row>
    <row r="91" spans="1:9">
      <c r="A91" s="106"/>
      <c r="B91" s="263"/>
      <c r="C91" s="99" t="s">
        <v>24</v>
      </c>
      <c r="D91" s="99">
        <v>53.5289</v>
      </c>
      <c r="E91" s="99">
        <v>-2.6268699999999998</v>
      </c>
      <c r="F91" s="99"/>
      <c r="G91" s="106"/>
      <c r="H91" s="99"/>
      <c r="I91" s="99"/>
    </row>
    <row r="92" spans="1:9">
      <c r="A92" s="106"/>
      <c r="B92" s="263"/>
      <c r="C92" s="99" t="s">
        <v>23</v>
      </c>
      <c r="D92" s="99">
        <v>53.914949999999997</v>
      </c>
      <c r="E92" s="99">
        <v>-2.5764900000000002</v>
      </c>
      <c r="F92" s="99">
        <v>-2.07836</v>
      </c>
      <c r="G92" s="106"/>
      <c r="H92" s="99"/>
      <c r="I92" s="99"/>
    </row>
  </sheetData>
  <mergeCells count="6">
    <mergeCell ref="B73:B92"/>
    <mergeCell ref="B2:B18"/>
    <mergeCell ref="B20:B35"/>
    <mergeCell ref="B37:B43"/>
    <mergeCell ref="B45:B51"/>
    <mergeCell ref="B53:B71"/>
  </mergeCells>
  <phoneticPr fontId="8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7"/>
  <sheetViews>
    <sheetView workbookViewId="0">
      <selection activeCell="A56" sqref="A56"/>
    </sheetView>
  </sheetViews>
  <sheetFormatPr baseColWidth="10" defaultColWidth="8.83203125" defaultRowHeight="15"/>
  <sheetData>
    <row r="1" spans="1:7" ht="18">
      <c r="A1" s="198" t="s">
        <v>904</v>
      </c>
      <c r="B1" s="24"/>
      <c r="C1" s="106"/>
      <c r="D1" s="111" t="s">
        <v>2</v>
      </c>
      <c r="E1" s="111" t="s">
        <v>52</v>
      </c>
      <c r="F1" s="111" t="s">
        <v>53</v>
      </c>
      <c r="G1" s="111" t="s">
        <v>54</v>
      </c>
    </row>
    <row r="2" spans="1:7">
      <c r="A2" s="106"/>
      <c r="B2" s="259" t="s">
        <v>71</v>
      </c>
      <c r="C2" s="99" t="s">
        <v>72</v>
      </c>
      <c r="D2" s="99">
        <v>9.6955100000000005</v>
      </c>
      <c r="E2" s="99">
        <v>-2.4626899999999998</v>
      </c>
      <c r="F2" s="99">
        <v>-3.1458200000000001</v>
      </c>
      <c r="G2" s="99">
        <v>-3.3732799999999998</v>
      </c>
    </row>
    <row r="3" spans="1:7">
      <c r="A3" s="106"/>
      <c r="B3" s="259"/>
      <c r="C3" s="99" t="s">
        <v>73</v>
      </c>
      <c r="D3" s="99">
        <v>10.452489999999999</v>
      </c>
      <c r="E3" s="99">
        <v>-1.6119399999999999</v>
      </c>
      <c r="F3" s="99">
        <v>-2.6980599999999999</v>
      </c>
      <c r="G3" s="99">
        <v>-3.05985</v>
      </c>
    </row>
    <row r="4" spans="1:7">
      <c r="A4" s="106"/>
      <c r="B4" s="259"/>
      <c r="C4" s="99" t="s">
        <v>74</v>
      </c>
      <c r="D4" s="99">
        <v>11.15352</v>
      </c>
      <c r="E4" s="99">
        <v>-0.85075000000000001</v>
      </c>
      <c r="F4" s="99">
        <v>-2.2503000000000002</v>
      </c>
      <c r="G4" s="99">
        <v>-2.8359700000000001</v>
      </c>
    </row>
    <row r="5" spans="1:7">
      <c r="A5" s="106"/>
      <c r="B5" s="259"/>
      <c r="C5" s="99" t="s">
        <v>75</v>
      </c>
      <c r="D5" s="99">
        <v>11.816420000000001</v>
      </c>
      <c r="E5" s="99">
        <v>0.22388</v>
      </c>
      <c r="F5" s="99">
        <v>-1.80254</v>
      </c>
      <c r="G5" s="99">
        <v>-2.47776</v>
      </c>
    </row>
    <row r="6" spans="1:7">
      <c r="A6" s="106"/>
      <c r="B6" s="259"/>
      <c r="C6" s="99" t="s">
        <v>76</v>
      </c>
      <c r="D6" s="99">
        <v>12.582420000000001</v>
      </c>
      <c r="E6" s="99">
        <v>1.3880600000000001</v>
      </c>
      <c r="F6" s="99">
        <v>-1.26522</v>
      </c>
      <c r="G6" s="99">
        <v>-1.7613399999999999</v>
      </c>
    </row>
    <row r="7" spans="1:7">
      <c r="A7" s="106"/>
      <c r="B7" s="259"/>
      <c r="C7" s="99" t="s">
        <v>77</v>
      </c>
      <c r="D7" s="99">
        <v>12.79602</v>
      </c>
      <c r="E7" s="99">
        <v>1.74627</v>
      </c>
      <c r="F7" s="99">
        <v>-1.26522</v>
      </c>
      <c r="G7" s="99">
        <v>-1.6270100000000001</v>
      </c>
    </row>
    <row r="8" spans="1:7">
      <c r="A8" s="106"/>
      <c r="B8" s="259"/>
      <c r="C8" s="99" t="s">
        <v>78</v>
      </c>
      <c r="D8" s="99">
        <v>13.24874</v>
      </c>
      <c r="E8" s="99">
        <v>1.92537</v>
      </c>
      <c r="F8" s="99">
        <v>-0.86224000000000001</v>
      </c>
      <c r="G8" s="99">
        <v>-1.53746</v>
      </c>
    </row>
    <row r="9" spans="1:7">
      <c r="A9" s="106"/>
      <c r="B9" s="259"/>
      <c r="C9" s="99" t="s">
        <v>79</v>
      </c>
      <c r="D9" s="99">
        <v>13.68615</v>
      </c>
      <c r="E9" s="99">
        <v>2.4626899999999998</v>
      </c>
      <c r="F9" s="99">
        <v>-0.81745999999999996</v>
      </c>
      <c r="G9" s="99">
        <v>-1.31358</v>
      </c>
    </row>
    <row r="10" spans="1:7">
      <c r="A10" s="106"/>
      <c r="B10" s="259"/>
      <c r="C10" s="99" t="s">
        <v>80</v>
      </c>
      <c r="D10" s="99">
        <v>14.1403</v>
      </c>
      <c r="E10" s="99">
        <v>3.9403000000000001</v>
      </c>
      <c r="F10" s="99">
        <v>0.34671999999999997</v>
      </c>
      <c r="G10" s="99">
        <v>-0.68672</v>
      </c>
    </row>
    <row r="11" spans="1:7" ht="18">
      <c r="A11" s="198" t="s">
        <v>905</v>
      </c>
      <c r="B11" s="24"/>
      <c r="C11" s="106"/>
      <c r="D11" s="111" t="s">
        <v>2</v>
      </c>
      <c r="E11" s="111" t="s">
        <v>52</v>
      </c>
      <c r="F11" s="111" t="s">
        <v>53</v>
      </c>
      <c r="G11" s="99"/>
    </row>
    <row r="12" spans="1:7">
      <c r="A12" s="106"/>
      <c r="B12" s="259" t="s">
        <v>81</v>
      </c>
      <c r="C12" s="115" t="s">
        <v>82</v>
      </c>
      <c r="D12" s="99">
        <v>16.183710000000001</v>
      </c>
      <c r="E12" s="99">
        <v>3.13</v>
      </c>
      <c r="F12" s="99">
        <v>-2.15</v>
      </c>
      <c r="G12" s="99"/>
    </row>
    <row r="13" spans="1:7">
      <c r="A13" s="106"/>
      <c r="B13" s="259"/>
      <c r="C13" s="115" t="s">
        <v>83</v>
      </c>
      <c r="D13" s="99">
        <v>13.61158</v>
      </c>
      <c r="E13" s="99">
        <v>-0.38</v>
      </c>
      <c r="F13" s="99">
        <v>-3.97</v>
      </c>
      <c r="G13" s="99"/>
    </row>
    <row r="14" spans="1:7">
      <c r="A14" s="106"/>
      <c r="B14" s="259"/>
      <c r="C14" s="115" t="s">
        <v>84</v>
      </c>
      <c r="D14" s="99">
        <v>12.255549999999999</v>
      </c>
      <c r="E14" s="99">
        <v>-2.91</v>
      </c>
      <c r="F14" s="99">
        <v>-4.88</v>
      </c>
      <c r="G14" s="99"/>
    </row>
    <row r="15" spans="1:7">
      <c r="A15" s="106"/>
      <c r="B15" s="259"/>
      <c r="C15" s="115" t="s">
        <v>85</v>
      </c>
      <c r="D15" s="99">
        <v>16.702069999999999</v>
      </c>
      <c r="E15" s="99">
        <v>3.54</v>
      </c>
      <c r="F15" s="99">
        <v>-1.68</v>
      </c>
      <c r="G15" s="99"/>
    </row>
    <row r="16" spans="1:7">
      <c r="A16" s="106"/>
      <c r="B16" s="259"/>
      <c r="C16" s="115" t="s">
        <v>86</v>
      </c>
      <c r="D16" s="99">
        <v>13.954969999999999</v>
      </c>
      <c r="E16" s="99">
        <v>1.0900000000000001</v>
      </c>
      <c r="F16" s="99">
        <v>-3.23</v>
      </c>
      <c r="G16" s="99"/>
    </row>
    <row r="17" spans="1:7">
      <c r="A17" s="106"/>
      <c r="B17" s="259"/>
      <c r="C17" s="115" t="s">
        <v>87</v>
      </c>
      <c r="D17" s="99">
        <v>13.473380000000001</v>
      </c>
      <c r="E17" s="99">
        <v>0.93</v>
      </c>
      <c r="F17" s="99">
        <v>-3.09</v>
      </c>
      <c r="G17" s="99"/>
    </row>
    <row r="18" spans="1:7">
      <c r="A18" s="106"/>
      <c r="B18" s="259"/>
      <c r="C18" s="115" t="s">
        <v>88</v>
      </c>
      <c r="D18" s="99">
        <v>13.087529999999999</v>
      </c>
      <c r="E18" s="99">
        <v>-0.36</v>
      </c>
      <c r="F18" s="99">
        <v>-3.56</v>
      </c>
      <c r="G18" s="99"/>
    </row>
    <row r="19" spans="1:7">
      <c r="A19" s="106"/>
      <c r="B19" s="259"/>
      <c r="C19" s="115" t="s">
        <v>89</v>
      </c>
      <c r="D19" s="99">
        <v>16.300599999999999</v>
      </c>
      <c r="E19" s="99">
        <v>3.05</v>
      </c>
      <c r="F19" s="99">
        <v>-2.23</v>
      </c>
      <c r="G19" s="99"/>
    </row>
    <row r="20" spans="1:7">
      <c r="A20" s="106"/>
      <c r="B20" s="259"/>
      <c r="C20" s="115" t="s">
        <v>90</v>
      </c>
      <c r="D20" s="99">
        <v>11.654680000000001</v>
      </c>
      <c r="E20" s="99">
        <v>-3.11</v>
      </c>
      <c r="F20" s="99">
        <v>-5.22</v>
      </c>
      <c r="G20" s="99"/>
    </row>
    <row r="21" spans="1:7" ht="18">
      <c r="A21" s="198" t="s">
        <v>906</v>
      </c>
      <c r="B21" s="24"/>
      <c r="C21" s="106"/>
      <c r="D21" s="111" t="s">
        <v>2</v>
      </c>
      <c r="E21" s="111" t="s">
        <v>52</v>
      </c>
      <c r="F21" s="111" t="s">
        <v>53</v>
      </c>
      <c r="G21" s="111" t="s">
        <v>54</v>
      </c>
    </row>
    <row r="22" spans="1:7">
      <c r="A22" s="106"/>
      <c r="B22" s="259" t="s">
        <v>91</v>
      </c>
      <c r="C22" s="99" t="s">
        <v>92</v>
      </c>
      <c r="D22" s="99">
        <v>12.068339999999999</v>
      </c>
      <c r="E22" s="99">
        <v>-1.88462</v>
      </c>
      <c r="F22" s="99">
        <v>-2.8869199999999999</v>
      </c>
      <c r="G22" s="99">
        <v>-3.1838500000000001</v>
      </c>
    </row>
    <row r="23" spans="1:7">
      <c r="A23" s="106"/>
      <c r="B23" s="259"/>
      <c r="C23" s="99" t="s">
        <v>93</v>
      </c>
      <c r="D23" s="99">
        <v>12.89517</v>
      </c>
      <c r="E23" s="99">
        <v>-0.80769000000000002</v>
      </c>
      <c r="F23" s="99">
        <v>-1.81</v>
      </c>
      <c r="G23" s="99">
        <v>-2.4530799999999999</v>
      </c>
    </row>
    <row r="24" spans="1:7">
      <c r="A24" s="106"/>
      <c r="B24" s="259"/>
      <c r="C24" s="99" t="s">
        <v>94</v>
      </c>
      <c r="D24" s="99">
        <v>13.6675</v>
      </c>
      <c r="E24" s="99">
        <v>0.73077000000000003</v>
      </c>
      <c r="F24" s="99">
        <v>-1.15615</v>
      </c>
      <c r="G24" s="99">
        <v>-1.6838500000000001</v>
      </c>
    </row>
    <row r="25" spans="1:7">
      <c r="A25" s="106"/>
      <c r="B25" s="259"/>
      <c r="C25" s="99" t="s">
        <v>95</v>
      </c>
      <c r="D25" s="99">
        <v>14.52976</v>
      </c>
      <c r="E25" s="99">
        <v>1.34615</v>
      </c>
      <c r="F25" s="99">
        <v>-1.04077</v>
      </c>
      <c r="G25" s="99">
        <v>-1.56846</v>
      </c>
    </row>
    <row r="26" spans="1:7">
      <c r="A26" s="106"/>
      <c r="B26" s="259"/>
      <c r="C26" s="99" t="s">
        <v>96</v>
      </c>
      <c r="D26" s="99">
        <v>14.834960000000001</v>
      </c>
      <c r="E26" s="99">
        <v>2.80769</v>
      </c>
      <c r="F26" s="99">
        <v>-0.38691999999999999</v>
      </c>
      <c r="G26" s="99">
        <v>-0.87614999999999998</v>
      </c>
    </row>
    <row r="27" spans="1:7">
      <c r="A27" s="106"/>
      <c r="B27" s="259"/>
      <c r="C27" s="99" t="s">
        <v>97</v>
      </c>
      <c r="D27" s="99">
        <v>15.369680000000001</v>
      </c>
      <c r="E27" s="99">
        <v>2.61538</v>
      </c>
      <c r="F27" s="99">
        <v>-0.15615000000000001</v>
      </c>
      <c r="G27" s="99">
        <v>-0.91461999999999999</v>
      </c>
    </row>
    <row r="28" spans="1:7">
      <c r="A28" s="106"/>
      <c r="B28" s="259"/>
      <c r="C28" s="99" t="s">
        <v>98</v>
      </c>
      <c r="D28" s="99">
        <v>15.883100000000001</v>
      </c>
      <c r="E28" s="99">
        <v>3.0769199999999999</v>
      </c>
      <c r="F28" s="99">
        <v>-0.15615000000000001</v>
      </c>
      <c r="G28" s="99">
        <v>-0.76076999999999995</v>
      </c>
    </row>
    <row r="29" spans="1:7">
      <c r="A29" s="106"/>
      <c r="B29" s="259"/>
      <c r="C29" s="99" t="s">
        <v>99</v>
      </c>
      <c r="D29" s="99">
        <v>16.408110000000001</v>
      </c>
      <c r="E29" s="99">
        <v>4.9230799999999997</v>
      </c>
      <c r="F29" s="99">
        <v>0.69</v>
      </c>
      <c r="G29" s="99">
        <v>-0.03</v>
      </c>
    </row>
    <row r="30" spans="1:7">
      <c r="A30" s="106"/>
      <c r="B30" s="259"/>
      <c r="C30" s="99" t="s">
        <v>100</v>
      </c>
      <c r="D30" s="99">
        <v>11.89114</v>
      </c>
      <c r="E30" s="99">
        <v>-1.61538</v>
      </c>
      <c r="F30" s="99">
        <v>-2.7330800000000002</v>
      </c>
      <c r="G30" s="99">
        <v>-2.9146200000000002</v>
      </c>
    </row>
    <row r="31" spans="1:7">
      <c r="A31" s="106"/>
      <c r="B31" s="259"/>
      <c r="C31" s="99" t="s">
        <v>101</v>
      </c>
      <c r="D31" s="99">
        <v>12.705830000000001</v>
      </c>
      <c r="E31" s="99">
        <v>-0.57691999999999999</v>
      </c>
      <c r="F31" s="99">
        <v>-1.8869199999999999</v>
      </c>
      <c r="G31" s="99">
        <v>-2.37615</v>
      </c>
    </row>
    <row r="32" spans="1:7">
      <c r="A32" s="106"/>
      <c r="B32" s="259"/>
      <c r="C32" s="99" t="s">
        <v>102</v>
      </c>
      <c r="D32" s="99">
        <v>13.46683</v>
      </c>
      <c r="E32" s="99">
        <v>0.53846000000000005</v>
      </c>
      <c r="F32" s="99">
        <v>-1.2715399999999999</v>
      </c>
      <c r="G32" s="99">
        <v>-1.7607699999999999</v>
      </c>
    </row>
    <row r="33" spans="1:7">
      <c r="A33" s="106"/>
      <c r="B33" s="259"/>
      <c r="C33" s="99" t="s">
        <v>103</v>
      </c>
      <c r="D33" s="99">
        <v>14.31643</v>
      </c>
      <c r="E33" s="99">
        <v>1.7307699999999999</v>
      </c>
      <c r="F33" s="99">
        <v>-0.84845999999999999</v>
      </c>
      <c r="G33" s="99">
        <v>-1.4530799999999999</v>
      </c>
    </row>
    <row r="34" spans="1:7">
      <c r="A34" s="106"/>
      <c r="B34" s="259"/>
      <c r="C34" s="99" t="s">
        <v>104</v>
      </c>
      <c r="D34" s="99">
        <v>14.617150000000001</v>
      </c>
      <c r="E34" s="99">
        <v>2.5</v>
      </c>
      <c r="F34" s="99">
        <v>-0.42538999999999999</v>
      </c>
      <c r="G34" s="99">
        <v>-1.1453800000000001</v>
      </c>
    </row>
    <row r="35" spans="1:7">
      <c r="A35" s="106"/>
      <c r="B35" s="259"/>
      <c r="C35" s="99" t="s">
        <v>105</v>
      </c>
      <c r="D35" s="99">
        <v>15.649889999999999</v>
      </c>
      <c r="E35" s="99">
        <v>3.3461500000000002</v>
      </c>
      <c r="F35" s="99">
        <v>-4.0770000000000001E-2</v>
      </c>
      <c r="G35" s="99">
        <v>-0.79923</v>
      </c>
    </row>
    <row r="36" spans="1:7">
      <c r="A36" s="106"/>
      <c r="B36" s="259"/>
      <c r="C36" s="99" t="s">
        <v>106</v>
      </c>
      <c r="D36" s="99">
        <v>16.167190000000002</v>
      </c>
      <c r="E36" s="99">
        <v>5.0384599999999997</v>
      </c>
      <c r="F36" s="99">
        <v>0.84384999999999999</v>
      </c>
      <c r="G36" s="99">
        <v>-0.14538000000000001</v>
      </c>
    </row>
    <row r="37" spans="1:7">
      <c r="A37" s="106"/>
      <c r="B37" s="259"/>
      <c r="C37" s="99" t="s">
        <v>107</v>
      </c>
      <c r="D37" s="99">
        <v>13.16808</v>
      </c>
      <c r="E37" s="99">
        <v>-3.8460000000000001E-2</v>
      </c>
      <c r="F37" s="99">
        <v>-1.50231</v>
      </c>
      <c r="G37" s="99">
        <v>-2.06846</v>
      </c>
    </row>
    <row r="38" spans="1:7">
      <c r="A38" s="106"/>
      <c r="B38" s="259"/>
      <c r="C38" s="99" t="s">
        <v>108</v>
      </c>
      <c r="D38" s="99">
        <v>13.956770000000001</v>
      </c>
      <c r="E38" s="99">
        <v>0.88461999999999996</v>
      </c>
      <c r="F38" s="99">
        <v>-0.92539000000000005</v>
      </c>
      <c r="G38" s="99">
        <v>-1.4530799999999999</v>
      </c>
    </row>
    <row r="39" spans="1:7">
      <c r="A39" s="106"/>
      <c r="B39" s="259"/>
      <c r="C39" s="99" t="s">
        <v>109</v>
      </c>
      <c r="D39" s="99">
        <v>14.83728</v>
      </c>
      <c r="E39" s="99">
        <v>2.2692299999999999</v>
      </c>
      <c r="F39" s="99">
        <v>-0.42538999999999999</v>
      </c>
      <c r="G39" s="99">
        <v>-0.99153999999999998</v>
      </c>
    </row>
    <row r="40" spans="1:7">
      <c r="A40" s="106"/>
      <c r="B40" s="259"/>
      <c r="C40" s="99" t="s">
        <v>110</v>
      </c>
      <c r="D40" s="99">
        <v>15.14893</v>
      </c>
      <c r="E40" s="99">
        <v>3</v>
      </c>
      <c r="F40" s="99">
        <v>-7.9229999999999995E-2</v>
      </c>
      <c r="G40" s="99">
        <v>-0.76076999999999995</v>
      </c>
    </row>
    <row r="41" spans="1:7">
      <c r="A41" s="106"/>
      <c r="B41" s="259"/>
      <c r="C41" s="99" t="s">
        <v>111</v>
      </c>
      <c r="D41" s="99">
        <v>15.69497</v>
      </c>
      <c r="E41" s="99">
        <v>3</v>
      </c>
      <c r="F41" s="99">
        <v>-0.11769</v>
      </c>
      <c r="G41" s="99">
        <v>-0.99153999999999998</v>
      </c>
    </row>
    <row r="42" spans="1:7">
      <c r="A42" s="106"/>
      <c r="B42" s="259"/>
      <c r="C42" s="99" t="s">
        <v>112</v>
      </c>
      <c r="D42" s="99">
        <v>16.219249999999999</v>
      </c>
      <c r="E42" s="99">
        <v>3.80769</v>
      </c>
      <c r="F42" s="99">
        <v>0.53615000000000002</v>
      </c>
      <c r="G42" s="99">
        <v>-0.49153999999999998</v>
      </c>
    </row>
    <row r="43" spans="1:7">
      <c r="A43" s="106"/>
      <c r="B43" s="259"/>
      <c r="C43" s="99" t="s">
        <v>113</v>
      </c>
      <c r="D43" s="99">
        <v>16.755369999999999</v>
      </c>
      <c r="E43" s="99">
        <v>4.80769</v>
      </c>
      <c r="F43" s="99">
        <v>0.61307999999999996</v>
      </c>
      <c r="G43" s="99">
        <v>-0.18385000000000001</v>
      </c>
    </row>
    <row r="44" spans="1:7">
      <c r="A44" s="106"/>
      <c r="B44" s="259"/>
      <c r="C44" s="99" t="s">
        <v>114</v>
      </c>
      <c r="D44" s="99">
        <v>14.728949999999999</v>
      </c>
      <c r="E44" s="99">
        <v>2.7307700000000001</v>
      </c>
      <c r="F44" s="99">
        <v>-0.50231000000000003</v>
      </c>
      <c r="G44" s="99">
        <v>-0.99153999999999998</v>
      </c>
    </row>
    <row r="45" spans="1:7">
      <c r="A45" s="106"/>
      <c r="B45" s="259"/>
      <c r="C45" s="99" t="s">
        <v>115</v>
      </c>
      <c r="D45" s="99">
        <v>15.03833</v>
      </c>
      <c r="E45" s="99">
        <v>3</v>
      </c>
      <c r="F45" s="99">
        <v>3.6150000000000002E-2</v>
      </c>
      <c r="G45" s="99">
        <v>-0.56845999999999997</v>
      </c>
    </row>
    <row r="46" spans="1:7">
      <c r="A46" s="106"/>
      <c r="B46" s="259"/>
      <c r="C46" s="99" t="s">
        <v>116</v>
      </c>
      <c r="D46" s="99">
        <v>16.633040000000001</v>
      </c>
      <c r="E46" s="99">
        <v>4.80769</v>
      </c>
      <c r="F46" s="99">
        <v>0.69</v>
      </c>
      <c r="G46" s="99">
        <v>-0.22231000000000001</v>
      </c>
    </row>
    <row r="47" spans="1:7">
      <c r="A47" s="106"/>
      <c r="B47" s="259"/>
      <c r="C47" s="99" t="s">
        <v>117</v>
      </c>
      <c r="D47" s="99">
        <v>16.371120000000001</v>
      </c>
      <c r="E47" s="99">
        <v>3.7307700000000001</v>
      </c>
      <c r="F47" s="99">
        <v>0.15154000000000001</v>
      </c>
      <c r="G47" s="99">
        <v>-0.60692000000000002</v>
      </c>
    </row>
  </sheetData>
  <mergeCells count="3">
    <mergeCell ref="B2:B10"/>
    <mergeCell ref="B12:B20"/>
    <mergeCell ref="B22:B47"/>
  </mergeCells>
  <phoneticPr fontId="8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topLeftCell="A25" workbookViewId="0">
      <selection activeCell="K81" sqref="K81"/>
    </sheetView>
  </sheetViews>
  <sheetFormatPr baseColWidth="10" defaultColWidth="9" defaultRowHeight="15"/>
  <cols>
    <col min="1" max="1" width="9" style="106"/>
    <col min="2" max="2" width="9" style="24"/>
    <col min="3" max="5" width="9" style="99"/>
    <col min="6" max="16384" width="9" style="106"/>
  </cols>
  <sheetData>
    <row r="1" spans="1:5" ht="18">
      <c r="A1" s="198" t="s">
        <v>907</v>
      </c>
      <c r="B1" s="24" t="s">
        <v>1</v>
      </c>
      <c r="D1" s="111" t="s">
        <v>2</v>
      </c>
      <c r="E1" s="99" t="s">
        <v>209</v>
      </c>
    </row>
    <row r="2" spans="1:5">
      <c r="B2" s="265" t="s">
        <v>16</v>
      </c>
      <c r="C2" s="99" t="s">
        <v>17</v>
      </c>
      <c r="D2" s="105">
        <v>6.6176500000000003</v>
      </c>
      <c r="E2" s="105">
        <v>1.18</v>
      </c>
    </row>
    <row r="3" spans="1:5">
      <c r="B3" s="265"/>
      <c r="C3" s="99" t="s">
        <v>18</v>
      </c>
      <c r="D3" s="105">
        <v>10.389609999999999</v>
      </c>
      <c r="E3" s="105">
        <v>0.7</v>
      </c>
    </row>
    <row r="4" spans="1:5">
      <c r="B4" s="265"/>
      <c r="C4" s="99" t="s">
        <v>19</v>
      </c>
      <c r="D4" s="105">
        <v>15.33742</v>
      </c>
      <c r="E4" s="105">
        <v>0.38</v>
      </c>
    </row>
    <row r="5" spans="1:5">
      <c r="B5" s="265"/>
      <c r="C5" s="99" t="s">
        <v>20</v>
      </c>
      <c r="D5" s="105">
        <v>21.68675</v>
      </c>
      <c r="E5" s="105">
        <v>-0.35</v>
      </c>
    </row>
    <row r="6" spans="1:5">
      <c r="B6" s="265"/>
      <c r="C6" s="99" t="s">
        <v>40</v>
      </c>
      <c r="D6" s="105">
        <v>34.972679999999997</v>
      </c>
      <c r="E6" s="105">
        <v>-0.84</v>
      </c>
    </row>
    <row r="7" spans="1:5">
      <c r="B7" s="265"/>
      <c r="C7" s="99" t="s">
        <v>22</v>
      </c>
      <c r="D7" s="105">
        <v>43.08511</v>
      </c>
      <c r="E7" s="105">
        <v>-1.5</v>
      </c>
    </row>
    <row r="8" spans="1:5">
      <c r="B8" s="265"/>
      <c r="C8" s="99" t="s">
        <v>9</v>
      </c>
      <c r="D8" s="105">
        <v>52.356020000000001</v>
      </c>
      <c r="E8" s="105">
        <v>-1.59</v>
      </c>
    </row>
    <row r="9" spans="1:5">
      <c r="B9" s="265"/>
      <c r="C9" s="99" t="s">
        <v>10</v>
      </c>
      <c r="D9" s="105">
        <v>63.68421</v>
      </c>
      <c r="E9" s="105">
        <v>-2.46</v>
      </c>
    </row>
    <row r="10" spans="1:5">
      <c r="B10" s="265"/>
      <c r="C10" s="99" t="s">
        <v>41</v>
      </c>
      <c r="D10" s="105">
        <v>7.3770499999999997</v>
      </c>
      <c r="E10" s="105">
        <v>1.1399999999999999</v>
      </c>
    </row>
    <row r="11" spans="1:5">
      <c r="B11" s="265"/>
      <c r="C11" s="99" t="s">
        <v>42</v>
      </c>
      <c r="D11" s="105">
        <v>12.03008</v>
      </c>
      <c r="E11" s="105">
        <v>0.72</v>
      </c>
    </row>
    <row r="12" spans="1:5">
      <c r="B12" s="265"/>
      <c r="C12" s="99" t="s">
        <v>43</v>
      </c>
      <c r="D12" s="105">
        <v>15.625</v>
      </c>
      <c r="E12" s="105">
        <v>0.1</v>
      </c>
    </row>
    <row r="13" spans="1:5">
      <c r="B13" s="265"/>
      <c r="C13" s="99" t="s">
        <v>44</v>
      </c>
      <c r="D13" s="105">
        <v>31.034479999999999</v>
      </c>
      <c r="E13" s="105">
        <v>-0.9</v>
      </c>
    </row>
    <row r="14" spans="1:5">
      <c r="B14" s="265"/>
      <c r="C14" s="99" t="s">
        <v>12</v>
      </c>
      <c r="D14" s="105">
        <v>45.454549999999998</v>
      </c>
      <c r="E14" s="105">
        <v>-1.78</v>
      </c>
    </row>
    <row r="15" spans="1:5">
      <c r="B15" s="265"/>
      <c r="C15" s="99" t="s">
        <v>13</v>
      </c>
      <c r="D15" s="105">
        <v>87.097710000000006</v>
      </c>
      <c r="E15" s="105">
        <v>-4.04</v>
      </c>
    </row>
    <row r="16" spans="1:5">
      <c r="B16" s="265"/>
      <c r="C16" s="99" t="s">
        <v>210</v>
      </c>
      <c r="D16" s="105">
        <v>12.307689999999999</v>
      </c>
      <c r="E16" s="105">
        <v>0.66</v>
      </c>
    </row>
    <row r="17" spans="1:5">
      <c r="B17" s="265"/>
      <c r="C17" s="99" t="s">
        <v>46</v>
      </c>
      <c r="D17" s="105">
        <v>16.66667</v>
      </c>
      <c r="E17" s="105">
        <v>0.28999999999999998</v>
      </c>
    </row>
    <row r="18" spans="1:5">
      <c r="B18" s="265"/>
      <c r="C18" s="99" t="s">
        <v>15</v>
      </c>
      <c r="D18" s="105">
        <v>75.922150000000002</v>
      </c>
      <c r="E18" s="105">
        <v>-3.36</v>
      </c>
    </row>
    <row r="19" spans="1:5">
      <c r="B19" s="265"/>
      <c r="C19" s="99" t="s">
        <v>45</v>
      </c>
      <c r="D19" s="105">
        <v>29.090910000000001</v>
      </c>
      <c r="E19" s="105">
        <v>-1.95</v>
      </c>
    </row>
    <row r="20" spans="1:5">
      <c r="B20" s="265"/>
      <c r="C20" s="99" t="s">
        <v>11</v>
      </c>
      <c r="D20" s="105">
        <v>35.526319999999998</v>
      </c>
      <c r="E20" s="105">
        <v>-2.1</v>
      </c>
    </row>
    <row r="21" spans="1:5">
      <c r="B21" s="265"/>
      <c r="C21" s="99" t="s">
        <v>47</v>
      </c>
      <c r="D21" s="105">
        <v>15.254239999999999</v>
      </c>
      <c r="E21" s="105">
        <v>-0.77</v>
      </c>
    </row>
    <row r="22" spans="1:5">
      <c r="B22" s="265"/>
      <c r="C22" s="99" t="s">
        <v>48</v>
      </c>
      <c r="D22" s="105">
        <v>25.789470000000001</v>
      </c>
      <c r="E22" s="105">
        <v>-1.58</v>
      </c>
    </row>
    <row r="23" spans="1:5">
      <c r="B23" s="265"/>
      <c r="C23" s="99" t="s">
        <v>49</v>
      </c>
      <c r="D23" s="105">
        <v>29.090910000000001</v>
      </c>
      <c r="E23" s="105">
        <v>-2.23</v>
      </c>
    </row>
    <row r="24" spans="1:5">
      <c r="B24" s="265"/>
      <c r="C24" s="99" t="s">
        <v>25</v>
      </c>
      <c r="D24" s="105">
        <v>36.818179999999998</v>
      </c>
      <c r="E24" s="105">
        <v>-2.95</v>
      </c>
    </row>
    <row r="25" spans="1:5">
      <c r="B25" s="265"/>
      <c r="C25" s="99" t="s">
        <v>14</v>
      </c>
      <c r="D25" s="105">
        <v>43.859650000000002</v>
      </c>
      <c r="E25" s="105">
        <v>-2.42</v>
      </c>
    </row>
    <row r="26" spans="1:5" ht="18">
      <c r="A26" s="198" t="s">
        <v>908</v>
      </c>
      <c r="D26" s="111" t="s">
        <v>2</v>
      </c>
      <c r="E26" s="99" t="s">
        <v>211</v>
      </c>
    </row>
    <row r="27" spans="1:5">
      <c r="B27" s="265" t="s">
        <v>16</v>
      </c>
      <c r="C27" s="99" t="s">
        <v>17</v>
      </c>
      <c r="D27" s="105">
        <v>6.6176500000000003</v>
      </c>
      <c r="E27" s="105">
        <v>4.1397297173897503</v>
      </c>
    </row>
    <row r="28" spans="1:5">
      <c r="B28" s="265"/>
      <c r="C28" s="99" t="s">
        <v>18</v>
      </c>
      <c r="D28" s="105">
        <v>10.389609999999999</v>
      </c>
      <c r="E28" s="105">
        <v>4.1928498393145999</v>
      </c>
    </row>
    <row r="29" spans="1:5">
      <c r="B29" s="265"/>
      <c r="C29" s="99" t="s">
        <v>19</v>
      </c>
      <c r="D29" s="105">
        <v>15.33742</v>
      </c>
      <c r="E29" s="105">
        <v>4.26329756778952</v>
      </c>
    </row>
    <row r="30" spans="1:5">
      <c r="B30" s="265"/>
      <c r="C30" s="99" t="s">
        <v>20</v>
      </c>
      <c r="D30" s="105">
        <v>21.68675</v>
      </c>
      <c r="E30" s="105">
        <v>3.57428337406972</v>
      </c>
    </row>
    <row r="31" spans="1:5">
      <c r="B31" s="265"/>
      <c r="C31" s="99" t="s">
        <v>40</v>
      </c>
      <c r="D31" s="105">
        <v>34.972679999999997</v>
      </c>
      <c r="E31" s="105">
        <v>2.2519249667480601</v>
      </c>
    </row>
    <row r="32" spans="1:5">
      <c r="B32" s="265"/>
      <c r="C32" s="99" t="s">
        <v>22</v>
      </c>
      <c r="D32" s="105">
        <v>43.08511</v>
      </c>
      <c r="E32" s="105">
        <v>1.54630924234556</v>
      </c>
    </row>
    <row r="33" spans="2:5">
      <c r="B33" s="265"/>
      <c r="C33" s="99" t="s">
        <v>9</v>
      </c>
      <c r="D33" s="105">
        <v>52.356020000000001</v>
      </c>
      <c r="E33" s="105">
        <v>0.76796522451031901</v>
      </c>
    </row>
    <row r="34" spans="2:5">
      <c r="B34" s="265"/>
      <c r="C34" s="99" t="s">
        <v>10</v>
      </c>
      <c r="D34" s="105">
        <v>63.68421</v>
      </c>
      <c r="E34" s="105">
        <v>-0.62696972201766399</v>
      </c>
    </row>
    <row r="35" spans="2:5">
      <c r="B35" s="265"/>
      <c r="C35" s="99" t="s">
        <v>41</v>
      </c>
      <c r="D35" s="105">
        <v>7.3770499999999997</v>
      </c>
      <c r="E35" s="105">
        <v>5.3017304093369599</v>
      </c>
    </row>
    <row r="36" spans="2:5">
      <c r="B36" s="265"/>
      <c r="C36" s="99" t="s">
        <v>42</v>
      </c>
      <c r="D36" s="105">
        <v>12.03008</v>
      </c>
      <c r="E36" s="105">
        <v>5.28946386351834</v>
      </c>
    </row>
    <row r="37" spans="2:5">
      <c r="B37" s="265"/>
      <c r="C37" s="99" t="s">
        <v>43</v>
      </c>
      <c r="D37" s="105">
        <v>15.625</v>
      </c>
      <c r="E37" s="105">
        <v>4.8497368348151699</v>
      </c>
    </row>
    <row r="38" spans="2:5">
      <c r="B38" s="265"/>
      <c r="C38" s="99" t="s">
        <v>44</v>
      </c>
      <c r="D38" s="105">
        <v>31.034479999999999</v>
      </c>
      <c r="E38" s="105">
        <v>3.7303347611160902</v>
      </c>
    </row>
    <row r="39" spans="2:5">
      <c r="B39" s="265"/>
      <c r="C39" s="99" t="s">
        <v>45</v>
      </c>
      <c r="D39" s="105">
        <v>29.090910000000001</v>
      </c>
      <c r="E39" s="105">
        <v>2.1972882706655401</v>
      </c>
    </row>
    <row r="40" spans="2:5">
      <c r="B40" s="265"/>
      <c r="C40" s="99" t="s">
        <v>11</v>
      </c>
      <c r="D40" s="105">
        <v>35.526319999999998</v>
      </c>
      <c r="E40" s="105">
        <v>1.60944739819828</v>
      </c>
    </row>
    <row r="41" spans="2:5">
      <c r="B41" s="265"/>
      <c r="C41" s="99" t="s">
        <v>12</v>
      </c>
      <c r="D41" s="105">
        <v>45.454549999999998</v>
      </c>
      <c r="E41" s="105">
        <v>0.473885533916929</v>
      </c>
    </row>
    <row r="42" spans="2:5">
      <c r="B42" s="265"/>
      <c r="C42" s="99" t="s">
        <v>13</v>
      </c>
      <c r="D42" s="105">
        <v>87.097710000000006</v>
      </c>
      <c r="E42" s="105">
        <v>-2.3079491924311202</v>
      </c>
    </row>
    <row r="43" spans="2:5">
      <c r="B43" s="265"/>
      <c r="C43" s="99" t="s">
        <v>210</v>
      </c>
      <c r="D43" s="105">
        <v>12.307689999999999</v>
      </c>
      <c r="E43" s="105">
        <v>5.9477216265609201</v>
      </c>
    </row>
    <row r="44" spans="2:5">
      <c r="B44" s="265"/>
      <c r="C44" s="99" t="s">
        <v>46</v>
      </c>
      <c r="D44" s="105">
        <v>16.66667</v>
      </c>
      <c r="E44" s="105">
        <v>6.0588820407423798</v>
      </c>
    </row>
    <row r="45" spans="2:5">
      <c r="B45" s="265"/>
      <c r="C45" s="99" t="s">
        <v>47</v>
      </c>
      <c r="D45" s="105">
        <v>15.254239999999999</v>
      </c>
      <c r="E45" s="105">
        <v>5.1325418253494801</v>
      </c>
    </row>
    <row r="46" spans="2:5">
      <c r="B46" s="265"/>
      <c r="C46" s="99" t="s">
        <v>48</v>
      </c>
      <c r="D46" s="105">
        <v>25.789470000000001</v>
      </c>
      <c r="E46" s="105">
        <v>4.1401398584300404</v>
      </c>
    </row>
    <row r="47" spans="2:5">
      <c r="B47" s="265"/>
      <c r="C47" s="99" t="s">
        <v>49</v>
      </c>
      <c r="D47" s="105">
        <v>29.090910000000001</v>
      </c>
      <c r="E47" s="105">
        <v>2.7539743177508398</v>
      </c>
    </row>
    <row r="48" spans="2:5">
      <c r="B48" s="265"/>
      <c r="C48" s="99" t="s">
        <v>25</v>
      </c>
      <c r="D48" s="105">
        <v>36.818179999999998</v>
      </c>
      <c r="E48" s="105">
        <v>1.50869936192159</v>
      </c>
    </row>
    <row r="49" spans="1:5">
      <c r="B49" s="265"/>
      <c r="C49" s="99" t="s">
        <v>14</v>
      </c>
      <c r="D49" s="105">
        <v>43.859650000000002</v>
      </c>
      <c r="E49" s="105">
        <v>0.83576411921994098</v>
      </c>
    </row>
    <row r="50" spans="1:5">
      <c r="B50" s="265"/>
      <c r="C50" s="99" t="s">
        <v>15</v>
      </c>
      <c r="D50" s="105">
        <v>75.922150000000002</v>
      </c>
      <c r="E50" s="105">
        <v>-0.822284491910096</v>
      </c>
    </row>
    <row r="51" spans="1:5" ht="18">
      <c r="A51" s="198" t="s">
        <v>909</v>
      </c>
      <c r="D51" s="111" t="s">
        <v>2</v>
      </c>
      <c r="E51" s="99" t="s">
        <v>212</v>
      </c>
    </row>
    <row r="52" spans="1:5">
      <c r="B52" s="264" t="s">
        <v>71</v>
      </c>
      <c r="C52" s="105" t="s">
        <v>213</v>
      </c>
      <c r="D52" s="105">
        <v>8.92</v>
      </c>
      <c r="E52" s="105">
        <v>0</v>
      </c>
    </row>
    <row r="53" spans="1:5">
      <c r="B53" s="264"/>
      <c r="C53" s="105" t="s">
        <v>72</v>
      </c>
      <c r="D53" s="105">
        <v>9.6999999999999993</v>
      </c>
      <c r="E53" s="105">
        <v>1</v>
      </c>
    </row>
    <row r="54" spans="1:5">
      <c r="B54" s="264"/>
      <c r="C54" s="105" t="s">
        <v>73</v>
      </c>
      <c r="D54" s="105">
        <v>10.45</v>
      </c>
      <c r="E54" s="105">
        <v>2</v>
      </c>
    </row>
    <row r="55" spans="1:5">
      <c r="B55" s="264"/>
      <c r="C55" s="105" t="s">
        <v>74</v>
      </c>
      <c r="D55" s="105">
        <v>11.15</v>
      </c>
      <c r="E55" s="105">
        <v>3</v>
      </c>
    </row>
    <row r="56" spans="1:5">
      <c r="B56" s="264"/>
      <c r="C56" s="105" t="s">
        <v>75</v>
      </c>
      <c r="D56" s="105">
        <v>11.82</v>
      </c>
      <c r="E56" s="105">
        <v>4</v>
      </c>
    </row>
    <row r="57" spans="1:5">
      <c r="B57" s="264"/>
      <c r="C57" s="105" t="s">
        <v>76</v>
      </c>
      <c r="D57" s="105">
        <v>12.58</v>
      </c>
      <c r="E57" s="105">
        <v>5</v>
      </c>
    </row>
    <row r="58" spans="1:5">
      <c r="B58" s="264"/>
      <c r="C58" s="105" t="s">
        <v>77</v>
      </c>
      <c r="D58" s="105">
        <v>12.8</v>
      </c>
      <c r="E58" s="105">
        <v>6</v>
      </c>
    </row>
    <row r="59" spans="1:5">
      <c r="B59" s="264"/>
      <c r="C59" s="105" t="s">
        <v>78</v>
      </c>
      <c r="D59" s="105">
        <v>13.25</v>
      </c>
      <c r="E59" s="105">
        <v>7</v>
      </c>
    </row>
    <row r="60" spans="1:5">
      <c r="B60" s="264"/>
      <c r="C60" s="105" t="s">
        <v>79</v>
      </c>
      <c r="D60" s="105">
        <v>13.69</v>
      </c>
      <c r="E60" s="105">
        <v>8</v>
      </c>
    </row>
    <row r="61" spans="1:5">
      <c r="B61" s="264"/>
      <c r="C61" s="105" t="s">
        <v>80</v>
      </c>
      <c r="D61" s="105">
        <v>14.14</v>
      </c>
      <c r="E61" s="105">
        <v>9</v>
      </c>
    </row>
    <row r="62" spans="1:5">
      <c r="B62" s="265" t="s">
        <v>91</v>
      </c>
      <c r="C62" s="105" t="s">
        <v>214</v>
      </c>
      <c r="D62" s="105">
        <v>11.161250000000001</v>
      </c>
      <c r="E62" s="105">
        <v>0</v>
      </c>
    </row>
    <row r="63" spans="1:5">
      <c r="B63" s="265"/>
      <c r="C63" s="105" t="s">
        <v>92</v>
      </c>
      <c r="D63" s="105">
        <v>12.07</v>
      </c>
      <c r="E63" s="105">
        <v>1</v>
      </c>
    </row>
    <row r="64" spans="1:5">
      <c r="B64" s="265"/>
      <c r="C64" s="105" t="s">
        <v>93</v>
      </c>
      <c r="D64" s="105">
        <v>12.9</v>
      </c>
      <c r="E64" s="105">
        <v>2</v>
      </c>
    </row>
    <row r="65" spans="1:5">
      <c r="B65" s="265"/>
      <c r="C65" s="105" t="s">
        <v>94</v>
      </c>
      <c r="D65" s="105">
        <v>13.67</v>
      </c>
      <c r="E65" s="105">
        <v>3</v>
      </c>
    </row>
    <row r="66" spans="1:5">
      <c r="B66" s="265"/>
      <c r="C66" s="105" t="s">
        <v>95</v>
      </c>
      <c r="D66" s="105">
        <v>14.53</v>
      </c>
      <c r="E66" s="105">
        <v>4</v>
      </c>
    </row>
    <row r="67" spans="1:5">
      <c r="B67" s="265"/>
      <c r="C67" s="105" t="s">
        <v>96</v>
      </c>
      <c r="D67" s="105">
        <v>14.83</v>
      </c>
      <c r="E67" s="105">
        <v>5</v>
      </c>
    </row>
    <row r="68" spans="1:5">
      <c r="B68" s="265"/>
      <c r="C68" s="105" t="s">
        <v>97</v>
      </c>
      <c r="D68" s="105">
        <v>15.37</v>
      </c>
      <c r="E68" s="105">
        <v>6</v>
      </c>
    </row>
    <row r="69" spans="1:5">
      <c r="B69" s="265"/>
      <c r="C69" s="105" t="s">
        <v>98</v>
      </c>
      <c r="D69" s="105">
        <v>15.88</v>
      </c>
      <c r="E69" s="105">
        <v>7</v>
      </c>
    </row>
    <row r="70" spans="1:5">
      <c r="B70" s="265"/>
      <c r="C70" s="105" t="s">
        <v>99</v>
      </c>
      <c r="D70" s="105">
        <v>16.41</v>
      </c>
      <c r="E70" s="105">
        <v>8</v>
      </c>
    </row>
    <row r="71" spans="1:5">
      <c r="B71" s="265"/>
      <c r="C71" s="105" t="s">
        <v>215</v>
      </c>
      <c r="D71" s="105">
        <v>10.99737</v>
      </c>
      <c r="E71" s="105">
        <v>0</v>
      </c>
    </row>
    <row r="72" spans="1:5">
      <c r="B72" s="265"/>
      <c r="C72" s="105" t="s">
        <v>100</v>
      </c>
      <c r="D72" s="105">
        <v>11.89</v>
      </c>
      <c r="E72" s="105">
        <v>1</v>
      </c>
    </row>
    <row r="73" spans="1:5">
      <c r="B73" s="265"/>
      <c r="C73" s="105" t="s">
        <v>216</v>
      </c>
      <c r="D73" s="105">
        <v>12.71</v>
      </c>
      <c r="E73" s="105">
        <v>2</v>
      </c>
    </row>
    <row r="74" spans="1:5">
      <c r="B74" s="265"/>
      <c r="C74" s="105" t="s">
        <v>102</v>
      </c>
      <c r="D74" s="105">
        <v>13.47</v>
      </c>
      <c r="E74" s="105">
        <v>3</v>
      </c>
    </row>
    <row r="75" spans="1:5">
      <c r="B75" s="265"/>
      <c r="C75" s="105" t="s">
        <v>103</v>
      </c>
      <c r="D75" s="105">
        <v>14.32</v>
      </c>
      <c r="E75" s="105">
        <v>4</v>
      </c>
    </row>
    <row r="76" spans="1:5">
      <c r="B76" s="265"/>
      <c r="C76" s="105" t="s">
        <v>104</v>
      </c>
      <c r="D76" s="105">
        <v>14.62</v>
      </c>
      <c r="E76" s="105">
        <v>5</v>
      </c>
    </row>
    <row r="77" spans="1:5">
      <c r="B77" s="265"/>
      <c r="C77" s="105" t="s">
        <v>105</v>
      </c>
      <c r="D77" s="105">
        <v>15.65</v>
      </c>
      <c r="E77" s="105">
        <v>7</v>
      </c>
    </row>
    <row r="78" spans="1:5">
      <c r="B78" s="265"/>
      <c r="C78" s="105" t="s">
        <v>106</v>
      </c>
      <c r="D78" s="105">
        <v>16.170000000000002</v>
      </c>
      <c r="E78" s="105">
        <v>8</v>
      </c>
    </row>
    <row r="79" spans="1:5" ht="18">
      <c r="A79" s="198" t="s">
        <v>910</v>
      </c>
      <c r="D79" s="111" t="s">
        <v>2</v>
      </c>
      <c r="E79" s="99" t="s">
        <v>217</v>
      </c>
    </row>
    <row r="80" spans="1:5">
      <c r="B80" s="265" t="s">
        <v>91</v>
      </c>
      <c r="C80" s="105" t="s">
        <v>218</v>
      </c>
      <c r="D80" s="105">
        <v>13.208170000000001</v>
      </c>
      <c r="E80" s="105">
        <v>-2.23</v>
      </c>
    </row>
    <row r="81" spans="2:5">
      <c r="B81" s="265"/>
      <c r="C81" s="105" t="s">
        <v>219</v>
      </c>
      <c r="D81" s="105">
        <v>13.447839999999999</v>
      </c>
      <c r="E81" s="105">
        <v>-2.15</v>
      </c>
    </row>
    <row r="82" spans="2:5">
      <c r="B82" s="265"/>
      <c r="C82" s="105" t="s">
        <v>220</v>
      </c>
      <c r="D82" s="105">
        <v>13.07194</v>
      </c>
      <c r="E82" s="105">
        <v>-2.96</v>
      </c>
    </row>
    <row r="83" spans="2:5">
      <c r="B83" s="265"/>
      <c r="C83" s="105" t="s">
        <v>107</v>
      </c>
      <c r="D83" s="105">
        <v>13.16808</v>
      </c>
      <c r="E83" s="105">
        <v>-2.77</v>
      </c>
    </row>
    <row r="84" spans="2:5">
      <c r="B84" s="265"/>
      <c r="C84" s="105" t="s">
        <v>221</v>
      </c>
      <c r="D84" s="105">
        <v>13.29138</v>
      </c>
      <c r="E84" s="105">
        <v>-2.41</v>
      </c>
    </row>
    <row r="85" spans="2:5">
      <c r="B85" s="265"/>
      <c r="C85" s="105" t="s">
        <v>222</v>
      </c>
      <c r="D85" s="105">
        <v>13.99925</v>
      </c>
      <c r="E85" s="105">
        <v>-2.2000000000000002</v>
      </c>
    </row>
    <row r="86" spans="2:5">
      <c r="B86" s="265"/>
      <c r="C86" s="105" t="s">
        <v>223</v>
      </c>
      <c r="D86" s="105">
        <v>14.25328</v>
      </c>
      <c r="E86" s="105">
        <v>-2.08</v>
      </c>
    </row>
    <row r="87" spans="2:5">
      <c r="B87" s="265"/>
      <c r="C87" s="105" t="s">
        <v>224</v>
      </c>
      <c r="D87" s="105">
        <v>15.15249</v>
      </c>
      <c r="E87" s="105">
        <v>-1.71</v>
      </c>
    </row>
    <row r="88" spans="2:5">
      <c r="B88" s="265"/>
      <c r="C88" s="105" t="s">
        <v>225</v>
      </c>
      <c r="D88" s="105">
        <v>14.97621</v>
      </c>
      <c r="E88" s="105">
        <v>-1.92</v>
      </c>
    </row>
    <row r="89" spans="2:5">
      <c r="B89" s="265"/>
      <c r="C89" s="105" t="s">
        <v>96</v>
      </c>
      <c r="D89" s="105">
        <v>14.834960000000001</v>
      </c>
      <c r="E89" s="105">
        <v>-2.19</v>
      </c>
    </row>
    <row r="90" spans="2:5">
      <c r="B90" s="265"/>
      <c r="C90" s="105" t="s">
        <v>226</v>
      </c>
      <c r="D90" s="105">
        <v>15.58038</v>
      </c>
      <c r="E90" s="105">
        <v>-1.48</v>
      </c>
    </row>
    <row r="91" spans="2:5">
      <c r="B91" s="265"/>
      <c r="C91" s="105" t="s">
        <v>227</v>
      </c>
      <c r="D91" s="105">
        <v>15.14401</v>
      </c>
      <c r="E91" s="105">
        <v>-2.0099999999999998</v>
      </c>
    </row>
    <row r="92" spans="2:5">
      <c r="B92" s="265"/>
      <c r="C92" s="105" t="s">
        <v>228</v>
      </c>
      <c r="D92" s="105">
        <v>15.84193</v>
      </c>
      <c r="E92" s="105">
        <v>-1.19</v>
      </c>
    </row>
    <row r="93" spans="2:5">
      <c r="B93" s="265"/>
      <c r="C93" s="105" t="s">
        <v>97</v>
      </c>
      <c r="D93" s="105">
        <v>15.369680000000001</v>
      </c>
      <c r="E93" s="105">
        <v>-1.8</v>
      </c>
    </row>
    <row r="94" spans="2:5">
      <c r="B94" s="265"/>
      <c r="C94" s="105" t="s">
        <v>229</v>
      </c>
      <c r="D94" s="105">
        <v>16.563829999999999</v>
      </c>
      <c r="E94" s="105">
        <v>-0.91</v>
      </c>
    </row>
    <row r="95" spans="2:5">
      <c r="B95" s="265"/>
      <c r="C95" s="105" t="s">
        <v>230</v>
      </c>
      <c r="D95" s="105">
        <v>16.100840000000002</v>
      </c>
      <c r="E95" s="105">
        <v>-1.29</v>
      </c>
    </row>
    <row r="96" spans="2:5">
      <c r="B96" s="265"/>
      <c r="C96" s="105" t="s">
        <v>112</v>
      </c>
      <c r="D96" s="105">
        <v>16.219249999999999</v>
      </c>
      <c r="E96" s="105">
        <v>-1.1499999999999999</v>
      </c>
    </row>
    <row r="97" spans="2:5">
      <c r="B97" s="265"/>
      <c r="C97" s="105" t="s">
        <v>105</v>
      </c>
      <c r="D97" s="105">
        <v>15.649889999999999</v>
      </c>
      <c r="E97" s="105">
        <v>-1.53</v>
      </c>
    </row>
    <row r="98" spans="2:5">
      <c r="B98" s="265"/>
      <c r="C98" s="105" t="s">
        <v>117</v>
      </c>
      <c r="D98" s="105">
        <v>16.371120000000001</v>
      </c>
      <c r="E98" s="105">
        <v>-0.97</v>
      </c>
    </row>
    <row r="99" spans="2:5">
      <c r="B99" s="265"/>
      <c r="C99" s="105" t="s">
        <v>98</v>
      </c>
      <c r="D99" s="105">
        <v>15.883100000000001</v>
      </c>
      <c r="E99" s="105">
        <v>-1.32</v>
      </c>
    </row>
    <row r="100" spans="2:5">
      <c r="B100" s="265"/>
      <c r="C100" s="105" t="s">
        <v>231</v>
      </c>
      <c r="D100" s="105">
        <v>16.806380000000001</v>
      </c>
      <c r="E100" s="105">
        <v>-0.76</v>
      </c>
    </row>
    <row r="101" spans="2:5">
      <c r="B101" s="265"/>
      <c r="C101" s="105" t="s">
        <v>232</v>
      </c>
      <c r="D101" s="105">
        <v>17.111339999999998</v>
      </c>
      <c r="E101" s="105">
        <v>-0.63</v>
      </c>
    </row>
    <row r="102" spans="2:5">
      <c r="B102" s="265"/>
      <c r="C102" s="105" t="s">
        <v>116</v>
      </c>
      <c r="D102" s="105">
        <v>16.633040000000001</v>
      </c>
      <c r="E102" s="105">
        <v>-0.9</v>
      </c>
    </row>
    <row r="103" spans="2:5">
      <c r="B103" s="265"/>
      <c r="C103" s="105" t="s">
        <v>106</v>
      </c>
      <c r="D103" s="105">
        <v>16.167190000000002</v>
      </c>
      <c r="E103" s="105">
        <v>-1.3</v>
      </c>
    </row>
    <row r="104" spans="2:5">
      <c r="B104" s="265"/>
      <c r="C104" s="105" t="s">
        <v>233</v>
      </c>
      <c r="D104" s="105">
        <v>16.91226</v>
      </c>
      <c r="E104" s="105">
        <v>-0.65</v>
      </c>
    </row>
    <row r="105" spans="2:5">
      <c r="B105" s="265"/>
      <c r="C105" s="105" t="s">
        <v>99</v>
      </c>
      <c r="D105" s="105">
        <v>16.408110000000001</v>
      </c>
      <c r="E105" s="105">
        <v>-0.95</v>
      </c>
    </row>
  </sheetData>
  <mergeCells count="5">
    <mergeCell ref="B2:B25"/>
    <mergeCell ref="B27:B50"/>
    <mergeCell ref="B52:B61"/>
    <mergeCell ref="B62:B78"/>
    <mergeCell ref="B80:B105"/>
  </mergeCells>
  <phoneticPr fontId="8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F709"/>
  <sheetViews>
    <sheetView tabSelected="1" topLeftCell="CG33" workbookViewId="0">
      <selection activeCell="CP3" sqref="CP3:CP72"/>
    </sheetView>
  </sheetViews>
  <sheetFormatPr baseColWidth="10" defaultColWidth="9" defaultRowHeight="14"/>
  <cols>
    <col min="1" max="1" width="11.83203125" style="135" customWidth="1"/>
    <col min="2" max="2" width="12.83203125" style="135" customWidth="1"/>
    <col min="3" max="3" width="9" style="99"/>
    <col min="4" max="4" width="12.6640625" style="99"/>
    <col min="5" max="5" width="11" style="99" customWidth="1"/>
    <col min="6" max="6" width="12.1640625" style="135" customWidth="1"/>
    <col min="7" max="7" width="19" style="99" customWidth="1"/>
    <col min="8" max="8" width="13.6640625" style="99"/>
    <col min="9" max="9" width="11.5" style="99" customWidth="1"/>
    <col min="10" max="10" width="11.1640625" style="99" customWidth="1"/>
    <col min="11" max="11" width="13.6640625" style="135"/>
    <col min="12" max="12" width="9.6640625" style="135" customWidth="1"/>
    <col min="13" max="13" width="13.6640625" style="131"/>
    <col min="14" max="14" width="11.6640625" style="99" customWidth="1"/>
    <col min="15" max="15" width="12.5" style="99" customWidth="1"/>
    <col min="16" max="16" width="16.1640625" style="135" customWidth="1"/>
    <col min="17" max="17" width="17.83203125" style="135" customWidth="1"/>
    <col min="18" max="18" width="16.1640625" style="131" customWidth="1"/>
    <col min="19" max="19" width="11.1640625" style="99" customWidth="1"/>
    <col min="20" max="20" width="10" style="99" customWidth="1"/>
    <col min="21" max="21" width="17.83203125" style="136"/>
    <col min="22" max="22" width="15.6640625" style="115" customWidth="1"/>
    <col min="23" max="23" width="14.6640625" style="137"/>
    <col min="24" max="24" width="11.1640625" style="115"/>
    <col min="25" max="25" width="11.83203125" style="115"/>
    <col min="26" max="26" width="13.6640625" style="135"/>
    <col min="27" max="27" width="10.1640625" style="99" customWidth="1"/>
    <col min="28" max="28" width="13.6640625" style="131"/>
    <col min="29" max="29" width="10.1640625" style="99" customWidth="1"/>
    <col min="30" max="30" width="9.6640625" style="99" customWidth="1"/>
    <col min="31" max="31" width="16.33203125" style="135" customWidth="1"/>
    <col min="32" max="32" width="7" style="99" customWidth="1"/>
    <col min="33" max="33" width="16.33203125" style="131" customWidth="1"/>
    <col min="34" max="34" width="9.83203125" style="99" customWidth="1"/>
    <col min="35" max="35" width="10.83203125" style="99" customWidth="1"/>
    <col min="36" max="36" width="13.6640625" style="99"/>
    <col min="37" max="37" width="7.6640625" style="99" customWidth="1"/>
    <col min="38" max="38" width="13.6640625" style="131"/>
    <col min="39" max="39" width="9" style="99" customWidth="1"/>
    <col min="40" max="40" width="9.83203125" style="99" customWidth="1"/>
    <col min="41" max="41" width="15.33203125" style="99" customWidth="1"/>
    <col min="42" max="42" width="7.83203125" style="99" customWidth="1"/>
    <col min="43" max="43" width="14.1640625" style="131" customWidth="1"/>
    <col min="44" max="44" width="8.83203125" style="99" customWidth="1"/>
    <col min="45" max="45" width="12.1640625" style="99" customWidth="1"/>
    <col min="46" max="46" width="15.6640625" style="99" customWidth="1"/>
    <col min="47" max="47" width="9.6640625" style="99" customWidth="1"/>
    <col min="48" max="48" width="12.33203125" style="131" customWidth="1"/>
    <col min="49" max="49" width="11.6640625" style="99" customWidth="1"/>
    <col min="50" max="50" width="9.83203125" style="99" customWidth="1"/>
    <col min="51" max="51" width="10.33203125" style="99"/>
    <col min="52" max="52" width="13.6640625" style="99"/>
    <col min="53" max="53" width="9.1640625" style="99" customWidth="1"/>
    <col min="54" max="54" width="9" style="131"/>
    <col min="55" max="55" width="9.33203125" style="99"/>
    <col min="56" max="56" width="9.6640625" style="99" customWidth="1"/>
    <col min="57" max="57" width="9" style="99"/>
    <col min="58" max="58" width="8.83203125" style="99" customWidth="1"/>
    <col min="59" max="59" width="9" style="131"/>
    <col min="60" max="60" width="9" style="99"/>
    <col min="61" max="61" width="10.1640625" style="99"/>
    <col min="62" max="62" width="9" style="99"/>
    <col min="63" max="63" width="7.33203125" style="99" customWidth="1"/>
    <col min="64" max="64" width="9" style="131"/>
    <col min="65" max="65" width="9.6640625" style="99" customWidth="1"/>
    <col min="66" max="66" width="10" style="99" customWidth="1"/>
    <col min="67" max="67" width="9" style="99"/>
    <col min="68" max="68" width="9" style="99" customWidth="1"/>
    <col min="69" max="69" width="9" style="131"/>
    <col min="70" max="70" width="9" style="99"/>
    <col min="71" max="71" width="8.5" style="99" customWidth="1"/>
    <col min="72" max="74" width="9" style="99"/>
    <col min="75" max="75" width="13" style="99" bestFit="1" customWidth="1"/>
    <col min="76" max="76" width="9" style="99"/>
    <col min="77" max="77" width="7.5" style="99" customWidth="1"/>
    <col min="78" max="79" width="9" style="99"/>
    <col min="80" max="80" width="9" style="131"/>
    <col min="81" max="84" width="9" style="99"/>
    <col min="85" max="85" width="9" style="131"/>
    <col min="86" max="88" width="9" style="99"/>
    <col min="89" max="89" width="10.1640625" style="135" customWidth="1"/>
    <col min="90" max="90" width="9" style="99"/>
    <col min="91" max="91" width="22.83203125" style="131" customWidth="1"/>
    <col min="92" max="92" width="9.83203125" style="99" customWidth="1"/>
    <col min="93" max="93" width="10.1640625" style="99" customWidth="1"/>
    <col min="94" max="94" width="9" style="25"/>
    <col min="95" max="95" width="9" style="24"/>
    <col min="96" max="96" width="24.33203125" style="24" customWidth="1"/>
    <col min="97" max="97" width="12" style="99"/>
    <col min="98" max="98" width="13.6640625" style="99"/>
    <col min="99" max="99" width="9" style="25"/>
    <col min="100" max="101" width="9" style="24"/>
    <col min="102" max="102" width="9.33203125" style="99"/>
    <col min="103" max="103" width="13.6640625" style="99"/>
    <col min="104" max="104" width="9" style="25"/>
    <col min="105" max="106" width="9" style="24"/>
    <col min="107" max="107" width="12" style="99"/>
    <col min="108" max="108" width="13.6640625" style="99"/>
    <col min="109" max="16384" width="9" style="99"/>
  </cols>
  <sheetData>
    <row r="1" spans="1:108" ht="21">
      <c r="A1" s="138" t="s">
        <v>911</v>
      </c>
      <c r="D1" s="266" t="s">
        <v>234</v>
      </c>
      <c r="E1" s="266"/>
      <c r="G1" s="135"/>
      <c r="H1" s="135"/>
      <c r="I1" s="266" t="s">
        <v>4</v>
      </c>
      <c r="J1" s="263"/>
      <c r="N1" s="266" t="s">
        <v>5</v>
      </c>
      <c r="O1" s="263"/>
      <c r="S1" s="266" t="s">
        <v>6</v>
      </c>
      <c r="T1" s="263"/>
      <c r="U1" s="142"/>
      <c r="V1" s="143"/>
      <c r="W1" s="143"/>
      <c r="X1" s="267" t="s">
        <v>235</v>
      </c>
      <c r="Y1" s="267"/>
      <c r="AC1" s="266" t="s">
        <v>236</v>
      </c>
      <c r="AD1" s="263"/>
      <c r="AH1" s="266" t="s">
        <v>237</v>
      </c>
      <c r="AI1" s="263"/>
      <c r="AM1" s="266" t="s">
        <v>238</v>
      </c>
      <c r="AN1" s="263"/>
      <c r="AR1" s="266" t="s">
        <v>239</v>
      </c>
      <c r="AS1" s="263"/>
      <c r="AW1" s="266" t="s">
        <v>240</v>
      </c>
      <c r="AX1" s="266"/>
      <c r="AZ1" s="138" t="s">
        <v>912</v>
      </c>
      <c r="BA1" s="135"/>
      <c r="BC1" s="266" t="s">
        <v>241</v>
      </c>
      <c r="BD1" s="266"/>
      <c r="BE1" s="135"/>
      <c r="BF1" s="135"/>
      <c r="BH1" s="266" t="s">
        <v>242</v>
      </c>
      <c r="BI1" s="266"/>
      <c r="BJ1" s="135"/>
      <c r="BK1" s="135"/>
      <c r="BM1" s="266" t="s">
        <v>243</v>
      </c>
      <c r="BN1" s="266"/>
      <c r="BO1" s="135"/>
      <c r="BP1" s="135"/>
      <c r="BR1" s="266" t="s">
        <v>244</v>
      </c>
      <c r="BS1" s="266"/>
      <c r="BX1" s="266" t="s">
        <v>245</v>
      </c>
      <c r="BY1" s="266"/>
      <c r="CC1" s="266" t="s">
        <v>246</v>
      </c>
      <c r="CD1" s="266"/>
      <c r="CH1" s="266" t="s">
        <v>247</v>
      </c>
      <c r="CI1" s="263"/>
      <c r="CK1" s="138" t="s">
        <v>913</v>
      </c>
      <c r="CL1" s="135"/>
      <c r="CN1" s="266" t="s">
        <v>248</v>
      </c>
      <c r="CO1" s="266"/>
      <c r="CP1" s="150"/>
      <c r="CQ1" s="150"/>
      <c r="CR1" s="151"/>
      <c r="CS1" s="268" t="s">
        <v>249</v>
      </c>
      <c r="CT1" s="268"/>
      <c r="CU1" s="157"/>
      <c r="CV1" s="157"/>
      <c r="CW1" s="158"/>
      <c r="CX1" s="269" t="s">
        <v>250</v>
      </c>
      <c r="CY1" s="269"/>
      <c r="CZ1" s="150"/>
      <c r="DA1" s="150"/>
      <c r="DB1" s="151"/>
      <c r="DC1" s="268" t="s">
        <v>251</v>
      </c>
      <c r="DD1" s="268"/>
    </row>
    <row r="2" spans="1:108">
      <c r="C2" s="99" t="s">
        <v>1</v>
      </c>
      <c r="D2" s="102" t="s">
        <v>252</v>
      </c>
      <c r="E2" s="99" t="s">
        <v>253</v>
      </c>
      <c r="G2" s="135"/>
      <c r="H2" s="99" t="s">
        <v>1</v>
      </c>
      <c r="I2" s="99" t="s">
        <v>252</v>
      </c>
      <c r="J2" s="99" t="s">
        <v>253</v>
      </c>
      <c r="M2" s="99" t="s">
        <v>1</v>
      </c>
      <c r="N2" s="99" t="s">
        <v>252</v>
      </c>
      <c r="O2" s="99" t="s">
        <v>253</v>
      </c>
      <c r="R2" s="99" t="s">
        <v>1</v>
      </c>
      <c r="S2" s="99" t="s">
        <v>252</v>
      </c>
      <c r="T2" s="99" t="s">
        <v>253</v>
      </c>
      <c r="U2" s="142"/>
      <c r="V2" s="143"/>
      <c r="W2" s="115" t="s">
        <v>1</v>
      </c>
      <c r="X2" s="115" t="s">
        <v>252</v>
      </c>
      <c r="Y2" s="115" t="s">
        <v>253</v>
      </c>
      <c r="AB2" s="99" t="s">
        <v>1</v>
      </c>
      <c r="AC2" s="99" t="s">
        <v>252</v>
      </c>
      <c r="AD2" s="99" t="s">
        <v>253</v>
      </c>
      <c r="AG2" s="99" t="s">
        <v>1</v>
      </c>
      <c r="AH2" s="99" t="s">
        <v>252</v>
      </c>
      <c r="AI2" s="99" t="s">
        <v>253</v>
      </c>
      <c r="AL2" s="99" t="s">
        <v>1</v>
      </c>
      <c r="AM2" s="99" t="s">
        <v>252</v>
      </c>
      <c r="AN2" s="99" t="s">
        <v>253</v>
      </c>
      <c r="AQ2" s="99" t="s">
        <v>1</v>
      </c>
      <c r="AR2" s="99" t="s">
        <v>252</v>
      </c>
      <c r="AS2" s="99" t="s">
        <v>253</v>
      </c>
      <c r="AV2" s="99" t="s">
        <v>1</v>
      </c>
      <c r="AW2" s="99" t="s">
        <v>252</v>
      </c>
      <c r="AX2" s="99" t="s">
        <v>253</v>
      </c>
      <c r="AZ2" s="135"/>
      <c r="BA2" s="135"/>
      <c r="BB2" s="99" t="s">
        <v>1</v>
      </c>
      <c r="BC2" s="99" t="s">
        <v>252</v>
      </c>
      <c r="BD2" s="99" t="s">
        <v>253</v>
      </c>
      <c r="BE2" s="135"/>
      <c r="BF2" s="135"/>
      <c r="BG2" s="99" t="s">
        <v>1</v>
      </c>
      <c r="BH2" s="99" t="s">
        <v>252</v>
      </c>
      <c r="BI2" s="99" t="s">
        <v>253</v>
      </c>
      <c r="BJ2" s="135"/>
      <c r="BK2" s="135"/>
      <c r="BL2" s="99" t="s">
        <v>1</v>
      </c>
      <c r="BM2" s="99" t="s">
        <v>252</v>
      </c>
      <c r="BN2" s="99" t="s">
        <v>253</v>
      </c>
      <c r="BO2" s="135"/>
      <c r="BP2" s="135"/>
      <c r="BQ2" s="99" t="s">
        <v>1</v>
      </c>
      <c r="BR2" s="99" t="s">
        <v>252</v>
      </c>
      <c r="BS2" s="99" t="s">
        <v>253</v>
      </c>
      <c r="BV2" s="99" t="s">
        <v>1</v>
      </c>
      <c r="BW2" s="99" t="s">
        <v>1</v>
      </c>
      <c r="BX2" s="99" t="s">
        <v>252</v>
      </c>
      <c r="BY2" s="99" t="s">
        <v>253</v>
      </c>
      <c r="CB2" s="99" t="s">
        <v>1</v>
      </c>
      <c r="CC2" s="99" t="s">
        <v>252</v>
      </c>
      <c r="CD2" s="99" t="s">
        <v>253</v>
      </c>
      <c r="CG2" s="99" t="s">
        <v>1</v>
      </c>
      <c r="CH2" s="99" t="s">
        <v>252</v>
      </c>
      <c r="CI2" s="99" t="s">
        <v>253</v>
      </c>
      <c r="CL2" s="135"/>
      <c r="CM2" s="99" t="s">
        <v>1</v>
      </c>
      <c r="CN2" s="99" t="s">
        <v>252</v>
      </c>
      <c r="CO2" s="99" t="s">
        <v>253</v>
      </c>
      <c r="CP2" s="150"/>
      <c r="CQ2" s="150"/>
      <c r="CR2" s="152" t="s">
        <v>1</v>
      </c>
      <c r="CS2" s="152" t="s">
        <v>252</v>
      </c>
      <c r="CT2" s="152" t="s">
        <v>253</v>
      </c>
      <c r="CU2" s="157"/>
      <c r="CV2" s="157"/>
      <c r="CW2" s="159" t="s">
        <v>1</v>
      </c>
      <c r="CX2" s="159" t="s">
        <v>252</v>
      </c>
      <c r="CY2" s="159" t="s">
        <v>253</v>
      </c>
      <c r="CZ2" s="150"/>
      <c r="DA2" s="150"/>
      <c r="DB2" s="152" t="s">
        <v>1</v>
      </c>
      <c r="DC2" s="152" t="s">
        <v>252</v>
      </c>
      <c r="DD2" s="152" t="s">
        <v>253</v>
      </c>
    </row>
    <row r="3" spans="1:108" ht="16">
      <c r="A3" s="270" t="s">
        <v>254</v>
      </c>
      <c r="B3" s="239" t="s">
        <v>255</v>
      </c>
      <c r="C3" s="115" t="s">
        <v>256</v>
      </c>
      <c r="D3" s="140">
        <v>-0.52971000000000001</v>
      </c>
      <c r="E3" s="140">
        <v>-0.1040184</v>
      </c>
      <c r="F3" s="270" t="s">
        <v>254</v>
      </c>
      <c r="G3" s="239" t="s">
        <v>255</v>
      </c>
      <c r="H3" s="115" t="s">
        <v>256</v>
      </c>
      <c r="I3" s="140">
        <v>-1.47722</v>
      </c>
      <c r="J3" s="140">
        <v>-0.88363879999999995</v>
      </c>
      <c r="K3" s="270" t="s">
        <v>254</v>
      </c>
      <c r="L3" s="239" t="s">
        <v>255</v>
      </c>
      <c r="M3" s="137" t="s">
        <v>256</v>
      </c>
      <c r="N3" s="140">
        <v>-1.53233</v>
      </c>
      <c r="O3" s="140">
        <v>-1.3782592</v>
      </c>
      <c r="P3" s="270" t="s">
        <v>254</v>
      </c>
      <c r="Q3" s="239" t="s">
        <v>255</v>
      </c>
      <c r="R3" s="137" t="s">
        <v>256</v>
      </c>
      <c r="S3" s="140">
        <v>-2.1097999999999999</v>
      </c>
      <c r="T3" s="140">
        <v>-2.0366795999999998</v>
      </c>
      <c r="U3" s="270" t="s">
        <v>254</v>
      </c>
      <c r="V3" s="239" t="s">
        <v>255</v>
      </c>
      <c r="W3" s="137" t="s">
        <v>257</v>
      </c>
      <c r="X3" s="115">
        <v>-0.54112000000000005</v>
      </c>
      <c r="Y3" s="115">
        <v>-0.625231600000001</v>
      </c>
      <c r="Z3" s="270" t="s">
        <v>254</v>
      </c>
      <c r="AA3" s="276" t="s">
        <v>255</v>
      </c>
      <c r="AB3" s="137" t="s">
        <v>256</v>
      </c>
      <c r="AC3" s="140">
        <v>-0.58631</v>
      </c>
      <c r="AD3" s="140">
        <v>-0.54748746000000004</v>
      </c>
      <c r="AE3" s="270" t="s">
        <v>254</v>
      </c>
      <c r="AF3" s="272" t="s">
        <v>255</v>
      </c>
      <c r="AG3" s="137" t="s">
        <v>256</v>
      </c>
      <c r="AH3" s="140">
        <v>-0.69310000000000005</v>
      </c>
      <c r="AI3" s="140">
        <v>-0.69531940000000003</v>
      </c>
      <c r="AJ3" s="270" t="s">
        <v>254</v>
      </c>
      <c r="AK3" s="272" t="s">
        <v>255</v>
      </c>
      <c r="AL3" s="137" t="s">
        <v>256</v>
      </c>
      <c r="AM3" s="140">
        <v>-1.0723</v>
      </c>
      <c r="AN3" s="140">
        <v>-0.65474665999999904</v>
      </c>
      <c r="AO3" s="270" t="s">
        <v>254</v>
      </c>
      <c r="AP3" s="272" t="s">
        <v>255</v>
      </c>
      <c r="AQ3" s="137" t="s">
        <v>256</v>
      </c>
      <c r="AR3" s="140">
        <v>-0.59248999999999996</v>
      </c>
      <c r="AS3" s="140">
        <v>-0.79796705999999995</v>
      </c>
      <c r="AT3" s="270" t="s">
        <v>258</v>
      </c>
      <c r="AU3" s="282" t="s">
        <v>14</v>
      </c>
      <c r="AV3" s="126" t="s">
        <v>174</v>
      </c>
      <c r="AW3" s="127">
        <v>-4.00814</v>
      </c>
      <c r="AX3" s="127">
        <v>-3.8850350877193001</v>
      </c>
      <c r="AZ3" s="270" t="s">
        <v>259</v>
      </c>
      <c r="BA3" s="272" t="s">
        <v>255</v>
      </c>
      <c r="BB3" s="137" t="s">
        <v>260</v>
      </c>
      <c r="BC3" s="140">
        <v>-2.8715799999999998</v>
      </c>
      <c r="BD3" s="140">
        <v>-2.3003762499999998</v>
      </c>
      <c r="BE3" s="270" t="s">
        <v>259</v>
      </c>
      <c r="BF3" s="272" t="s">
        <v>255</v>
      </c>
      <c r="BG3" s="137" t="s">
        <v>260</v>
      </c>
      <c r="BH3" s="140">
        <v>-2.9026999999999998</v>
      </c>
      <c r="BI3" s="140">
        <v>-2.4871175000000001</v>
      </c>
      <c r="BJ3" s="270" t="s">
        <v>259</v>
      </c>
      <c r="BK3" s="272" t="s">
        <v>255</v>
      </c>
      <c r="BL3" s="137" t="s">
        <v>261</v>
      </c>
      <c r="BM3" s="140">
        <v>-2.1182799999999999</v>
      </c>
      <c r="BN3" s="140">
        <v>-1.4871194999999999</v>
      </c>
      <c r="BO3" s="270" t="s">
        <v>259</v>
      </c>
      <c r="BP3" s="276" t="s">
        <v>255</v>
      </c>
      <c r="BQ3" s="137" t="s">
        <v>260</v>
      </c>
      <c r="BR3" s="140">
        <v>-2.1837800000000001</v>
      </c>
      <c r="BS3" s="140">
        <v>-1.90905875</v>
      </c>
      <c r="BT3" s="270" t="s">
        <v>262</v>
      </c>
      <c r="BU3" s="283" t="s">
        <v>969</v>
      </c>
      <c r="BV3" s="115" t="s">
        <v>57</v>
      </c>
      <c r="BW3" s="115" t="str">
        <f>_xlfn.CONCAT(BV3,"(",$BU$3,")")</f>
        <v>La(PtM111)</v>
      </c>
      <c r="BX3" s="115">
        <v>-2.96828</v>
      </c>
      <c r="BY3" s="115">
        <v>-2.9938879161637999</v>
      </c>
      <c r="BZ3" s="270" t="s">
        <v>262</v>
      </c>
      <c r="CA3" s="276" t="s">
        <v>59</v>
      </c>
      <c r="CB3" s="137" t="s">
        <v>57</v>
      </c>
      <c r="CC3" s="115">
        <v>-2.3973900000000001</v>
      </c>
      <c r="CD3" s="115">
        <v>-2.3894079161638002</v>
      </c>
      <c r="CE3" s="270" t="s">
        <v>262</v>
      </c>
      <c r="CF3" s="276" t="s">
        <v>59</v>
      </c>
      <c r="CG3" s="137" t="s">
        <v>57</v>
      </c>
      <c r="CH3" s="115">
        <v>-1.55369</v>
      </c>
      <c r="CI3" s="115">
        <v>-1.7509568742457</v>
      </c>
      <c r="CK3" s="270" t="s">
        <v>263</v>
      </c>
      <c r="CL3" s="281" t="s">
        <v>9</v>
      </c>
      <c r="CM3" s="126" t="s">
        <v>137</v>
      </c>
      <c r="CN3" s="144">
        <v>-2.34714003944773</v>
      </c>
      <c r="CO3" s="127">
        <v>-2.8303747534516801</v>
      </c>
      <c r="CP3" s="285" t="s">
        <v>263</v>
      </c>
      <c r="CQ3" s="288" t="s">
        <v>9</v>
      </c>
      <c r="CR3" s="126" t="s">
        <v>135</v>
      </c>
      <c r="CS3" s="153">
        <v>-3.3333333333333299</v>
      </c>
      <c r="CT3" s="153">
        <v>-3.64042334983619</v>
      </c>
      <c r="CU3" s="292" t="s">
        <v>263</v>
      </c>
      <c r="CV3" s="301" t="s">
        <v>9</v>
      </c>
      <c r="CW3" s="126" t="s">
        <v>135</v>
      </c>
      <c r="CX3" s="160">
        <v>-1.8821839080459799</v>
      </c>
      <c r="CY3" s="160">
        <v>-1.9737566831695299</v>
      </c>
      <c r="CZ3" s="285" t="s">
        <v>263</v>
      </c>
      <c r="DA3" s="299" t="s">
        <v>9</v>
      </c>
      <c r="DB3" s="126" t="s">
        <v>135</v>
      </c>
      <c r="DC3" s="156">
        <v>-2.4454022988505701</v>
      </c>
      <c r="DD3" s="156">
        <v>-2.5907157474970099</v>
      </c>
    </row>
    <row r="4" spans="1:108" ht="16">
      <c r="A4" s="270"/>
      <c r="B4" s="239" t="s">
        <v>255</v>
      </c>
      <c r="C4" s="115" t="s">
        <v>257</v>
      </c>
      <c r="D4" s="140">
        <v>1.5321</v>
      </c>
      <c r="E4" s="140">
        <v>0.80223679999999897</v>
      </c>
      <c r="F4" s="270"/>
      <c r="G4" s="239" t="s">
        <v>255</v>
      </c>
      <c r="H4" s="115" t="s">
        <v>257</v>
      </c>
      <c r="I4" s="140">
        <v>5.6809999999999999E-2</v>
      </c>
      <c r="J4" s="140">
        <v>-0.203947400000001</v>
      </c>
      <c r="K4" s="270"/>
      <c r="L4" s="239" t="s">
        <v>255</v>
      </c>
      <c r="M4" s="137" t="s">
        <v>257</v>
      </c>
      <c r="N4" s="140">
        <v>-0.59411000000000003</v>
      </c>
      <c r="O4" s="140">
        <v>-0.92513160000000005</v>
      </c>
      <c r="P4" s="270"/>
      <c r="Q4" s="239" t="s">
        <v>255</v>
      </c>
      <c r="R4" s="137" t="s">
        <v>257</v>
      </c>
      <c r="S4" s="140">
        <v>-1.6302099999999999</v>
      </c>
      <c r="T4" s="140">
        <v>-1.8101157999999999</v>
      </c>
      <c r="U4" s="270"/>
      <c r="V4" s="239" t="s">
        <v>255</v>
      </c>
      <c r="W4" s="137" t="s">
        <v>264</v>
      </c>
      <c r="X4" s="115">
        <v>-1.74536</v>
      </c>
      <c r="Y4" s="115">
        <v>-1.7515472000000001</v>
      </c>
      <c r="Z4" s="270"/>
      <c r="AA4" s="276"/>
      <c r="AB4" s="137" t="s">
        <v>257</v>
      </c>
      <c r="AC4" s="140">
        <v>-8.9169999999999999E-2</v>
      </c>
      <c r="AD4" s="140">
        <v>-0.24162633</v>
      </c>
      <c r="AE4" s="270"/>
      <c r="AF4" s="272"/>
      <c r="AG4" s="137" t="s">
        <v>257</v>
      </c>
      <c r="AH4" s="140">
        <v>0.12373000000000001</v>
      </c>
      <c r="AI4" s="140">
        <v>-0.3554737</v>
      </c>
      <c r="AJ4" s="270"/>
      <c r="AK4" s="272"/>
      <c r="AL4" s="137" t="s">
        <v>257</v>
      </c>
      <c r="AM4" s="140">
        <v>0.61711000000000005</v>
      </c>
      <c r="AN4" s="140">
        <v>0.10424207000000101</v>
      </c>
      <c r="AO4" s="270"/>
      <c r="AP4" s="272"/>
      <c r="AQ4" s="137" t="s">
        <v>257</v>
      </c>
      <c r="AR4" s="140">
        <v>0.38295000000000001</v>
      </c>
      <c r="AS4" s="140">
        <v>-0.26554212999999999</v>
      </c>
      <c r="AT4" s="270"/>
      <c r="AU4" s="282"/>
      <c r="AV4" s="126" t="s">
        <v>159</v>
      </c>
      <c r="AW4" s="127">
        <v>-3.7557100000000001</v>
      </c>
      <c r="AX4" s="127">
        <v>-3.7530350877192999</v>
      </c>
      <c r="AZ4" s="270"/>
      <c r="BA4" s="272"/>
      <c r="BB4" s="137" t="s">
        <v>265</v>
      </c>
      <c r="BC4" s="140">
        <v>-2.28755</v>
      </c>
      <c r="BD4" s="140">
        <v>-1.6463935000000001</v>
      </c>
      <c r="BE4" s="270"/>
      <c r="BF4" s="272"/>
      <c r="BG4" s="137" t="s">
        <v>261</v>
      </c>
      <c r="BH4" s="140">
        <v>-2.8438099999999999</v>
      </c>
      <c r="BI4" s="140">
        <v>-2.2985194999999998</v>
      </c>
      <c r="BJ4" s="270"/>
      <c r="BK4" s="272"/>
      <c r="BL4" s="137" t="s">
        <v>266</v>
      </c>
      <c r="BM4" s="140">
        <v>-0.16128999999999999</v>
      </c>
      <c r="BN4" s="140">
        <v>-0.25796599999999997</v>
      </c>
      <c r="BO4" s="270"/>
      <c r="BP4" s="276"/>
      <c r="BQ4" s="137" t="s">
        <v>261</v>
      </c>
      <c r="BR4" s="140">
        <v>-2.0143599999999999</v>
      </c>
      <c r="BS4" s="140">
        <v>-1.8147597499999999</v>
      </c>
      <c r="BT4" s="270"/>
      <c r="BU4" s="284"/>
      <c r="BV4" s="115" t="s">
        <v>17</v>
      </c>
      <c r="BW4" s="115" t="str">
        <f t="shared" ref="BW4:BW35" si="0">_xlfn.CONCAT(BV4,"(",$BU$3,")")</f>
        <v>Sc(PtM111)</v>
      </c>
      <c r="BX4" s="115">
        <v>-2.5596999999999999</v>
      </c>
      <c r="BY4" s="115">
        <v>-2.9121663987107</v>
      </c>
      <c r="BZ4" s="270"/>
      <c r="CA4" s="276"/>
      <c r="CB4" s="137" t="s">
        <v>17</v>
      </c>
      <c r="CC4" s="115">
        <v>-1.9944</v>
      </c>
      <c r="CD4" s="115">
        <v>-2.3076863987106999</v>
      </c>
      <c r="CE4" s="270"/>
      <c r="CF4" s="276"/>
      <c r="CG4" s="137" t="s">
        <v>17</v>
      </c>
      <c r="CH4" s="115">
        <v>-1.48658</v>
      </c>
      <c r="CI4" s="115">
        <v>-1.62837459806605</v>
      </c>
      <c r="CK4" s="270"/>
      <c r="CL4" s="281"/>
      <c r="CM4" s="126" t="s">
        <v>138</v>
      </c>
      <c r="CN4" s="144">
        <v>-2.4509803921568598</v>
      </c>
      <c r="CO4" s="127">
        <v>-2.8525858534516799</v>
      </c>
      <c r="CP4" s="285"/>
      <c r="CQ4" s="288"/>
      <c r="CR4" s="126" t="s">
        <v>136</v>
      </c>
      <c r="CS4" s="153">
        <v>-3.5994152046783601</v>
      </c>
      <c r="CT4" s="153">
        <v>-3.75121234983619</v>
      </c>
      <c r="CU4" s="292"/>
      <c r="CV4" s="301"/>
      <c r="CW4" s="126" t="s">
        <v>136</v>
      </c>
      <c r="CX4" s="160">
        <v>-2.02923976608187</v>
      </c>
      <c r="CY4" s="160">
        <v>-2.0845456831695302</v>
      </c>
      <c r="CZ4" s="285"/>
      <c r="DA4" s="299"/>
      <c r="DB4" s="126" t="s">
        <v>136</v>
      </c>
      <c r="DC4" s="156">
        <v>-2.6783625730994198</v>
      </c>
      <c r="DD4" s="156">
        <v>-2.70150474749701</v>
      </c>
    </row>
    <row r="5" spans="1:108" ht="16">
      <c r="A5" s="270"/>
      <c r="B5" s="239" t="s">
        <v>255</v>
      </c>
      <c r="C5" s="115" t="s">
        <v>264</v>
      </c>
      <c r="D5" s="140">
        <v>-1.2333700000000001</v>
      </c>
      <c r="E5" s="140">
        <v>-1.4503944</v>
      </c>
      <c r="F5" s="270"/>
      <c r="G5" s="239" t="s">
        <v>255</v>
      </c>
      <c r="H5" s="115" t="s">
        <v>264</v>
      </c>
      <c r="I5" s="140">
        <v>-1.97376</v>
      </c>
      <c r="J5" s="140">
        <v>-1.8934207999999999</v>
      </c>
      <c r="K5" s="270"/>
      <c r="L5" s="239" t="s">
        <v>255</v>
      </c>
      <c r="M5" s="137" t="s">
        <v>264</v>
      </c>
      <c r="N5" s="140">
        <v>-1.7950299999999999</v>
      </c>
      <c r="O5" s="140">
        <v>-2.0514472000000001</v>
      </c>
      <c r="P5" s="270"/>
      <c r="Q5" s="239" t="s">
        <v>255</v>
      </c>
      <c r="R5" s="137" t="s">
        <v>264</v>
      </c>
      <c r="S5" s="140">
        <v>-2.1225100000000001</v>
      </c>
      <c r="T5" s="140">
        <v>-2.3732736000000001</v>
      </c>
      <c r="U5" s="270"/>
      <c r="V5" s="239" t="s">
        <v>255</v>
      </c>
      <c r="W5" s="137" t="s">
        <v>267</v>
      </c>
      <c r="X5" s="115">
        <v>-1.76085</v>
      </c>
      <c r="Y5" s="115">
        <v>-1.3544179999999999</v>
      </c>
      <c r="Z5" s="270"/>
      <c r="AA5" s="276"/>
      <c r="AB5" s="137" t="s">
        <v>264</v>
      </c>
      <c r="AC5" s="140">
        <v>-0.96404000000000001</v>
      </c>
      <c r="AD5" s="140">
        <v>-1.0018893600000001</v>
      </c>
      <c r="AE5" s="270"/>
      <c r="AF5" s="272"/>
      <c r="AG5" s="137" t="s">
        <v>264</v>
      </c>
      <c r="AH5" s="140">
        <v>-1.12059</v>
      </c>
      <c r="AI5" s="140">
        <v>-1.2002104</v>
      </c>
      <c r="AJ5" s="270"/>
      <c r="AK5" s="272"/>
      <c r="AL5" s="137" t="s">
        <v>264</v>
      </c>
      <c r="AM5" s="140">
        <v>-1.45723</v>
      </c>
      <c r="AN5" s="140">
        <v>-1.7823365600000001</v>
      </c>
      <c r="AO5" s="270"/>
      <c r="AP5" s="272"/>
      <c r="AQ5" s="137" t="s">
        <v>267</v>
      </c>
      <c r="AR5" s="140">
        <v>-0.71821000000000002</v>
      </c>
      <c r="AS5" s="140">
        <v>-1.12233615</v>
      </c>
      <c r="AT5" s="270"/>
      <c r="AU5" s="282"/>
      <c r="AV5" s="126" t="s">
        <v>163</v>
      </c>
      <c r="AW5" s="99">
        <v>-3.5781000000000001</v>
      </c>
      <c r="AX5" s="127">
        <v>-3.5850350877192998</v>
      </c>
      <c r="AZ5" s="270"/>
      <c r="BA5" s="272"/>
      <c r="BB5" s="137" t="s">
        <v>268</v>
      </c>
      <c r="BC5" s="140">
        <v>-1.8312600000000001</v>
      </c>
      <c r="BD5" s="140">
        <v>-1.1701937499999999</v>
      </c>
      <c r="BE5" s="270"/>
      <c r="BF5" s="272"/>
      <c r="BG5" s="137" t="s">
        <v>265</v>
      </c>
      <c r="BH5" s="140">
        <v>-2.6378400000000002</v>
      </c>
      <c r="BI5" s="140">
        <v>-2.051129</v>
      </c>
      <c r="BJ5" s="270"/>
      <c r="BK5" s="272"/>
      <c r="BL5" s="137" t="s">
        <v>257</v>
      </c>
      <c r="BM5" s="140">
        <v>1.1935500000000001</v>
      </c>
      <c r="BN5" s="140">
        <v>1.1776104999999999</v>
      </c>
      <c r="BO5" s="270"/>
      <c r="BP5" s="276"/>
      <c r="BQ5" s="137" t="s">
        <v>265</v>
      </c>
      <c r="BR5" s="140">
        <v>-1.72973</v>
      </c>
      <c r="BS5" s="140">
        <v>-1.6910645</v>
      </c>
      <c r="BT5" s="270"/>
      <c r="BU5" s="284"/>
      <c r="BV5" s="115" t="s">
        <v>41</v>
      </c>
      <c r="BW5" s="115" t="str">
        <f t="shared" si="0"/>
        <v>Y(PtM111)</v>
      </c>
      <c r="BX5" s="115">
        <v>-2.4869400000000002</v>
      </c>
      <c r="BY5" s="115">
        <v>-2.95335804626716</v>
      </c>
      <c r="BZ5" s="270"/>
      <c r="CA5" s="276"/>
      <c r="CB5" s="137" t="s">
        <v>41</v>
      </c>
      <c r="CC5" s="115">
        <v>-1.9048499999999999</v>
      </c>
      <c r="CD5" s="115">
        <v>-2.3488780462671701</v>
      </c>
      <c r="CE5" s="270"/>
      <c r="CF5" s="276"/>
      <c r="CG5" s="137" t="s">
        <v>41</v>
      </c>
      <c r="CH5" s="115">
        <v>-1.36913</v>
      </c>
      <c r="CI5" s="115">
        <v>-1.69016206940075</v>
      </c>
      <c r="CK5" s="270"/>
      <c r="CL5" s="281"/>
      <c r="CM5" s="126" t="s">
        <v>149</v>
      </c>
      <c r="CN5" s="144">
        <v>-2.6587771203155799</v>
      </c>
      <c r="CO5" s="127">
        <v>-2.9248219534516799</v>
      </c>
      <c r="CP5" s="285"/>
      <c r="CQ5" s="288"/>
      <c r="CR5" s="126" t="s">
        <v>205</v>
      </c>
      <c r="CS5" s="153">
        <v>-3.7397660818713501</v>
      </c>
      <c r="CT5" s="153">
        <v>-3.7844623498361898</v>
      </c>
      <c r="CU5" s="292"/>
      <c r="CV5" s="301"/>
      <c r="CW5" s="126" t="s">
        <v>205</v>
      </c>
      <c r="CX5" s="160">
        <v>-1.88304093567251</v>
      </c>
      <c r="CY5" s="160">
        <v>-2.1177956831695299</v>
      </c>
      <c r="CZ5" s="285"/>
      <c r="DA5" s="299"/>
      <c r="DB5" s="126" t="s">
        <v>205</v>
      </c>
      <c r="DC5" s="156">
        <v>-2.6988304093567299</v>
      </c>
      <c r="DD5" s="156">
        <v>-2.7347547474970102</v>
      </c>
    </row>
    <row r="6" spans="1:108" ht="16">
      <c r="A6" s="270"/>
      <c r="B6" s="239" t="s">
        <v>255</v>
      </c>
      <c r="C6" s="115" t="s">
        <v>267</v>
      </c>
      <c r="D6" s="140">
        <v>-0.48851</v>
      </c>
      <c r="E6" s="140">
        <v>-0.65613600000000005</v>
      </c>
      <c r="F6" s="270"/>
      <c r="G6" s="239" t="s">
        <v>255</v>
      </c>
      <c r="H6" s="115" t="s">
        <v>267</v>
      </c>
      <c r="I6" s="140">
        <v>-1.3561099999999999</v>
      </c>
      <c r="J6" s="140">
        <v>-1.2977270000000001</v>
      </c>
      <c r="K6" s="270"/>
      <c r="L6" s="239" t="s">
        <v>255</v>
      </c>
      <c r="M6" s="137" t="s">
        <v>267</v>
      </c>
      <c r="N6" s="140">
        <v>-1.3620099999999999</v>
      </c>
      <c r="O6" s="140">
        <v>-1.654318</v>
      </c>
      <c r="P6" s="270"/>
      <c r="Q6" s="239" t="s">
        <v>255</v>
      </c>
      <c r="R6" s="137" t="s">
        <v>267</v>
      </c>
      <c r="S6" s="140">
        <v>-2.0335899999999998</v>
      </c>
      <c r="T6" s="140">
        <v>-2.174709</v>
      </c>
      <c r="U6" s="270"/>
      <c r="V6" s="239" t="s">
        <v>255</v>
      </c>
      <c r="W6" s="137" t="s">
        <v>269</v>
      </c>
      <c r="X6" s="115">
        <v>-5.1599999999999997E-3</v>
      </c>
      <c r="Y6" s="115">
        <v>0.31130839999999999</v>
      </c>
      <c r="Z6" s="270"/>
      <c r="AA6" s="276"/>
      <c r="AB6" s="137" t="s">
        <v>267</v>
      </c>
      <c r="AC6" s="140">
        <v>-0.52505000000000002</v>
      </c>
      <c r="AD6" s="140">
        <v>-0.73382714999999998</v>
      </c>
      <c r="AE6" s="270"/>
      <c r="AF6" s="272"/>
      <c r="AG6" s="137" t="s">
        <v>267</v>
      </c>
      <c r="AH6" s="140">
        <v>-0.77844999999999998</v>
      </c>
      <c r="AI6" s="140">
        <v>-0.90236349999999999</v>
      </c>
      <c r="AJ6" s="270"/>
      <c r="AK6" s="272"/>
      <c r="AL6" s="137" t="s">
        <v>267</v>
      </c>
      <c r="AM6" s="140">
        <v>-1.1008100000000001</v>
      </c>
      <c r="AN6" s="140">
        <v>-1.11714515</v>
      </c>
      <c r="AO6" s="270"/>
      <c r="AP6" s="272"/>
      <c r="AQ6" s="137" t="s">
        <v>270</v>
      </c>
      <c r="AR6" s="140">
        <v>-1.2167600000000001</v>
      </c>
      <c r="AS6" s="140">
        <v>-1.1972964500000001</v>
      </c>
      <c r="AT6" s="270"/>
      <c r="AU6" s="282"/>
      <c r="AV6" s="149" t="s">
        <v>168</v>
      </c>
      <c r="AW6" s="99">
        <v>-3.40794</v>
      </c>
      <c r="AX6" s="127">
        <v>-3.3690350877193</v>
      </c>
      <c r="AZ6" s="270"/>
      <c r="BA6" s="272"/>
      <c r="BB6" s="137" t="s">
        <v>266</v>
      </c>
      <c r="BC6" s="140">
        <v>-0.64805000000000001</v>
      </c>
      <c r="BD6" s="140">
        <v>-0.17374899999999999</v>
      </c>
      <c r="BE6" s="270"/>
      <c r="BF6" s="272"/>
      <c r="BG6" s="137" t="s">
        <v>268</v>
      </c>
      <c r="BH6" s="140">
        <v>-2.2027000000000001</v>
      </c>
      <c r="BI6" s="140">
        <v>-1.7336625000000001</v>
      </c>
      <c r="BJ6" s="270"/>
      <c r="BK6" s="272"/>
      <c r="BL6" s="137" t="s">
        <v>271</v>
      </c>
      <c r="BM6" s="140">
        <v>-2.34409</v>
      </c>
      <c r="BN6" s="140">
        <v>-1.4050959999999999</v>
      </c>
      <c r="BO6" s="270"/>
      <c r="BP6" s="276"/>
      <c r="BQ6" s="137" t="s">
        <v>268</v>
      </c>
      <c r="BR6" s="140">
        <v>-1.6918899999999999</v>
      </c>
      <c r="BS6" s="140">
        <v>-1.5323312499999999</v>
      </c>
      <c r="BT6" s="270"/>
      <c r="BU6" s="284"/>
      <c r="BV6" s="115" t="s">
        <v>18</v>
      </c>
      <c r="BW6" s="115" t="str">
        <f t="shared" si="0"/>
        <v>Ti(PtM111)</v>
      </c>
      <c r="BX6" s="115">
        <v>-3.1194000000000002</v>
      </c>
      <c r="BY6" s="115">
        <v>-3.09234537172585</v>
      </c>
      <c r="BZ6" s="270"/>
      <c r="CA6" s="276"/>
      <c r="CB6" s="137" t="s">
        <v>18</v>
      </c>
      <c r="CC6" s="115">
        <v>-2.50373</v>
      </c>
      <c r="CD6" s="115">
        <v>-2.4878653717258499</v>
      </c>
      <c r="CE6" s="270"/>
      <c r="CF6" s="276"/>
      <c r="CG6" s="137" t="s">
        <v>18</v>
      </c>
      <c r="CH6" s="115">
        <v>-1.9144300000000001</v>
      </c>
      <c r="CI6" s="115">
        <v>-1.8986430575887701</v>
      </c>
      <c r="CK6" s="270"/>
      <c r="CL6" s="281"/>
      <c r="CM6" s="126" t="s">
        <v>143</v>
      </c>
      <c r="CN6" s="144">
        <v>-2.6568047337278098</v>
      </c>
      <c r="CO6" s="127">
        <v>-2.9081469534516802</v>
      </c>
      <c r="CP6" s="285"/>
      <c r="CQ6" s="288"/>
      <c r="CR6" s="126" t="s">
        <v>178</v>
      </c>
      <c r="CS6" s="153">
        <v>-3.8654970760233902</v>
      </c>
      <c r="CT6" s="153">
        <v>-3.90642334983619</v>
      </c>
      <c r="CU6" s="292"/>
      <c r="CV6" s="301"/>
      <c r="CW6" s="126" t="s">
        <v>178</v>
      </c>
      <c r="CX6" s="160">
        <v>-2.10233918128655</v>
      </c>
      <c r="CY6" s="160">
        <v>-2.2397566831695301</v>
      </c>
      <c r="CZ6" s="285"/>
      <c r="DA6" s="299"/>
      <c r="DB6" s="126" t="s">
        <v>178</v>
      </c>
      <c r="DC6" s="156">
        <v>-2.9444444444444402</v>
      </c>
      <c r="DD6" s="156">
        <v>-2.85671574749701</v>
      </c>
    </row>
    <row r="7" spans="1:108" ht="16">
      <c r="A7" s="270"/>
      <c r="B7" s="239" t="s">
        <v>255</v>
      </c>
      <c r="C7" s="115" t="s">
        <v>269</v>
      </c>
      <c r="D7" s="140">
        <v>2.7</v>
      </c>
      <c r="E7" s="140">
        <v>2.6753168000000001</v>
      </c>
      <c r="F7" s="270"/>
      <c r="G7" s="239" t="s">
        <v>255</v>
      </c>
      <c r="H7" s="115" t="s">
        <v>269</v>
      </c>
      <c r="I7" s="140">
        <v>1.1548400000000001</v>
      </c>
      <c r="J7" s="140">
        <v>1.2008626</v>
      </c>
      <c r="K7" s="270"/>
      <c r="L7" s="239" t="s">
        <v>255</v>
      </c>
      <c r="M7" s="137" t="s">
        <v>269</v>
      </c>
      <c r="N7" s="140">
        <v>0.15647</v>
      </c>
      <c r="O7" s="140">
        <v>1.14084000000005E-2</v>
      </c>
      <c r="P7" s="270"/>
      <c r="Q7" s="239" t="s">
        <v>255</v>
      </c>
      <c r="R7" s="137" t="s">
        <v>269</v>
      </c>
      <c r="S7" s="140">
        <v>-1.3404199999999999</v>
      </c>
      <c r="T7" s="140">
        <v>-1.3418458</v>
      </c>
      <c r="U7" s="270"/>
      <c r="V7" s="239" t="s">
        <v>255</v>
      </c>
      <c r="W7" s="137" t="s">
        <v>270</v>
      </c>
      <c r="X7" s="115">
        <v>-1.53945</v>
      </c>
      <c r="Y7" s="115">
        <v>-1.4182140000000001</v>
      </c>
      <c r="Z7" s="270"/>
      <c r="AA7" s="276"/>
      <c r="AB7" s="137" t="s">
        <v>269</v>
      </c>
      <c r="AC7" s="140">
        <v>0.21431</v>
      </c>
      <c r="AD7" s="140">
        <v>0.39053817000000002</v>
      </c>
      <c r="AE7" s="270"/>
      <c r="AF7" s="272"/>
      <c r="AG7" s="137" t="s">
        <v>269</v>
      </c>
      <c r="AH7" s="140">
        <v>0.36719000000000002</v>
      </c>
      <c r="AI7" s="140">
        <v>0.3469313</v>
      </c>
      <c r="AJ7" s="270"/>
      <c r="AK7" s="272"/>
      <c r="AL7" s="137" t="s">
        <v>269</v>
      </c>
      <c r="AM7" s="140">
        <v>1.6507099999999999</v>
      </c>
      <c r="AN7" s="140">
        <v>1.6729465699999999</v>
      </c>
      <c r="AO7" s="270"/>
      <c r="AP7" s="272"/>
      <c r="AQ7" s="137" t="s">
        <v>272</v>
      </c>
      <c r="AR7" s="140">
        <v>0.54335</v>
      </c>
      <c r="AS7" s="140">
        <v>0.30964104999999997</v>
      </c>
      <c r="AT7" s="270"/>
      <c r="AU7" s="282"/>
      <c r="AV7" s="149" t="s">
        <v>169</v>
      </c>
      <c r="AW7" s="99">
        <v>-3.53511</v>
      </c>
      <c r="AX7" s="127">
        <v>-3.3690350877193</v>
      </c>
      <c r="AZ7" s="270"/>
      <c r="BA7" s="272"/>
      <c r="BB7" s="137" t="s">
        <v>273</v>
      </c>
      <c r="BC7" s="140">
        <v>0.10831</v>
      </c>
      <c r="BD7" s="140">
        <v>0.43468325000000002</v>
      </c>
      <c r="BE7" s="270"/>
      <c r="BF7" s="272"/>
      <c r="BG7" s="137" t="s">
        <v>266</v>
      </c>
      <c r="BH7" s="140">
        <v>-1.21892</v>
      </c>
      <c r="BI7" s="140">
        <v>-1.069366</v>
      </c>
      <c r="BJ7" s="270"/>
      <c r="BK7" s="272"/>
      <c r="BL7" s="137" t="s">
        <v>274</v>
      </c>
      <c r="BM7" s="140">
        <v>0.17741999999999999</v>
      </c>
      <c r="BN7" s="140">
        <v>-0.5520545</v>
      </c>
      <c r="BO7" s="270"/>
      <c r="BP7" s="276"/>
      <c r="BQ7" s="137" t="s">
        <v>266</v>
      </c>
      <c r="BR7" s="140">
        <v>-1.02973</v>
      </c>
      <c r="BS7" s="140">
        <v>-1.200183</v>
      </c>
      <c r="BT7" s="270"/>
      <c r="BU7" s="284"/>
      <c r="BV7" s="115" t="s">
        <v>210</v>
      </c>
      <c r="BW7" s="115" t="str">
        <f t="shared" si="0"/>
        <v>Hf(PtM111)</v>
      </c>
      <c r="BX7" s="115">
        <v>-2.95709</v>
      </c>
      <c r="BY7" s="115">
        <v>-3.1665720343186301</v>
      </c>
      <c r="BZ7" s="270"/>
      <c r="CA7" s="276"/>
      <c r="CB7" s="137" t="s">
        <v>210</v>
      </c>
      <c r="CC7" s="115">
        <v>-2.33582</v>
      </c>
      <c r="CD7" s="115">
        <v>-2.56209203431863</v>
      </c>
      <c r="CE7" s="270"/>
      <c r="CF7" s="276"/>
      <c r="CG7" s="137" t="s">
        <v>19</v>
      </c>
      <c r="CH7" s="115">
        <v>-2.1409400000000001</v>
      </c>
      <c r="CI7" s="115">
        <v>-2.16332460724924</v>
      </c>
      <c r="CK7" s="270"/>
      <c r="CL7" s="281"/>
      <c r="CM7" s="126" t="s">
        <v>144</v>
      </c>
      <c r="CN7" s="144">
        <v>-2.9882352941176502</v>
      </c>
      <c r="CO7" s="127">
        <v>-2.9859858534516799</v>
      </c>
      <c r="CP7" s="285"/>
      <c r="CQ7" s="288"/>
      <c r="CR7" s="126" t="s">
        <v>137</v>
      </c>
      <c r="CS7" s="153">
        <v>-3.8128654970760198</v>
      </c>
      <c r="CT7" s="153">
        <v>-3.86213434983619</v>
      </c>
      <c r="CU7" s="292"/>
      <c r="CV7" s="301"/>
      <c r="CW7" s="126" t="s">
        <v>137</v>
      </c>
      <c r="CX7" s="160">
        <v>-2.2397660818713399</v>
      </c>
      <c r="CY7" s="160">
        <v>-2.1954676831695301</v>
      </c>
      <c r="CZ7" s="285"/>
      <c r="DA7" s="299"/>
      <c r="DB7" s="126" t="s">
        <v>137</v>
      </c>
      <c r="DC7" s="156">
        <v>-2.8216374269005899</v>
      </c>
      <c r="DD7" s="156">
        <v>-2.8124267474970099</v>
      </c>
    </row>
    <row r="8" spans="1:108" ht="16">
      <c r="A8" s="270"/>
      <c r="B8" s="239" t="s">
        <v>255</v>
      </c>
      <c r="C8" s="115" t="s">
        <v>270</v>
      </c>
      <c r="D8" s="140">
        <v>-0.77410000000000001</v>
      </c>
      <c r="E8" s="140">
        <v>-0.78372799999999998</v>
      </c>
      <c r="F8" s="270"/>
      <c r="G8" s="239" t="s">
        <v>255</v>
      </c>
      <c r="H8" s="115" t="s">
        <v>270</v>
      </c>
      <c r="I8" s="140">
        <v>-1.82439</v>
      </c>
      <c r="J8" s="140">
        <v>-1.393421</v>
      </c>
      <c r="K8" s="270"/>
      <c r="L8" s="239" t="s">
        <v>255</v>
      </c>
      <c r="M8" s="137" t="s">
        <v>270</v>
      </c>
      <c r="N8" s="140">
        <v>-1.6593500000000001</v>
      </c>
      <c r="O8" s="140">
        <v>-1.7181139999999999</v>
      </c>
      <c r="P8" s="270"/>
      <c r="Q8" s="239" t="s">
        <v>255</v>
      </c>
      <c r="R8" s="137" t="s">
        <v>270</v>
      </c>
      <c r="S8" s="140">
        <v>-2.3138000000000001</v>
      </c>
      <c r="T8" s="140">
        <v>-2.206607</v>
      </c>
      <c r="U8" s="270"/>
      <c r="V8" s="239" t="s">
        <v>255</v>
      </c>
      <c r="W8" s="137" t="s">
        <v>272</v>
      </c>
      <c r="X8" s="115">
        <v>-4.4659999999999998E-2</v>
      </c>
      <c r="Y8" s="115">
        <v>-0.135714000000001</v>
      </c>
      <c r="Z8" s="270"/>
      <c r="AA8" s="276"/>
      <c r="AB8" s="137" t="s">
        <v>270</v>
      </c>
      <c r="AC8" s="140">
        <v>-0.76339999999999997</v>
      </c>
      <c r="AD8" s="140">
        <v>-0.77688944999999998</v>
      </c>
      <c r="AE8" s="270"/>
      <c r="AF8" s="272"/>
      <c r="AG8" s="137" t="s">
        <v>270</v>
      </c>
      <c r="AH8" s="140">
        <v>-1.05376</v>
      </c>
      <c r="AI8" s="140">
        <v>-0.95021049999999996</v>
      </c>
      <c r="AJ8" s="270"/>
      <c r="AK8" s="272"/>
      <c r="AL8" s="137" t="s">
        <v>270</v>
      </c>
      <c r="AM8" s="140">
        <v>-1.29328</v>
      </c>
      <c r="AN8" s="140">
        <v>-1.2240034500000001</v>
      </c>
      <c r="AO8" s="270"/>
      <c r="AP8" s="272"/>
      <c r="AQ8" s="137" t="s">
        <v>275</v>
      </c>
      <c r="AR8" s="140">
        <v>-1.30951</v>
      </c>
      <c r="AS8" s="140">
        <v>-1.0099670599999999</v>
      </c>
      <c r="AT8" s="270"/>
      <c r="AU8" s="282"/>
      <c r="AV8" s="149" t="s">
        <v>161</v>
      </c>
      <c r="AW8" s="99">
        <v>-3.4304000000000001</v>
      </c>
      <c r="AX8" s="127">
        <v>-3.3690350877193</v>
      </c>
      <c r="AZ8" s="270"/>
      <c r="BA8" s="272"/>
      <c r="BB8" s="137" t="s">
        <v>256</v>
      </c>
      <c r="BC8" s="140">
        <v>0.20710999999999999</v>
      </c>
      <c r="BD8" s="140">
        <v>1.1300015000000001</v>
      </c>
      <c r="BE8" s="270"/>
      <c r="BF8" s="272"/>
      <c r="BG8" s="137" t="s">
        <v>273</v>
      </c>
      <c r="BH8" s="140">
        <v>-0.48115000000000002</v>
      </c>
      <c r="BI8" s="140">
        <v>-0.66374449999999996</v>
      </c>
      <c r="BJ8" s="270"/>
      <c r="BK8" s="272"/>
      <c r="BL8" s="137" t="s">
        <v>264</v>
      </c>
      <c r="BM8" s="140">
        <v>0.13977999999999999</v>
      </c>
      <c r="BN8" s="140">
        <v>-0.23028399999999999</v>
      </c>
      <c r="BO8" s="270"/>
      <c r="BP8" s="276"/>
      <c r="BQ8" s="137" t="s">
        <v>273</v>
      </c>
      <c r="BR8" s="140">
        <v>-0.65708999999999995</v>
      </c>
      <c r="BS8" s="140">
        <v>-0.99737224999999996</v>
      </c>
      <c r="BT8" s="270"/>
      <c r="BU8" s="284"/>
      <c r="BV8" s="115" t="s">
        <v>42</v>
      </c>
      <c r="BW8" s="115" t="str">
        <f t="shared" si="0"/>
        <v>Zr(PtM111)</v>
      </c>
      <c r="BX8" s="115">
        <v>-2.82836</v>
      </c>
      <c r="BY8" s="115">
        <v>-3.15635514240665</v>
      </c>
      <c r="BZ8" s="270"/>
      <c r="CA8" s="276"/>
      <c r="CB8" s="137" t="s">
        <v>42</v>
      </c>
      <c r="CC8" s="115">
        <v>-2.2238799999999999</v>
      </c>
      <c r="CD8" s="115">
        <v>-2.5518751424066499</v>
      </c>
      <c r="CE8" s="270"/>
      <c r="CF8" s="276"/>
      <c r="CG8" s="137" t="s">
        <v>46</v>
      </c>
      <c r="CH8" s="115">
        <v>-2.00671</v>
      </c>
      <c r="CI8" s="115">
        <v>-2.2239226323308401</v>
      </c>
      <c r="CK8" s="270"/>
      <c r="CL8" s="281"/>
      <c r="CM8" s="126" t="s">
        <v>206</v>
      </c>
      <c r="CN8" s="144">
        <v>-2.55818540433925</v>
      </c>
      <c r="CO8" s="127">
        <v>-2.9804497534516798</v>
      </c>
      <c r="CP8" s="285"/>
      <c r="CQ8" s="288"/>
      <c r="CR8" s="126" t="s">
        <v>138</v>
      </c>
      <c r="CS8" s="153">
        <v>-3.7514619883040901</v>
      </c>
      <c r="CT8" s="153">
        <v>-3.90642334983619</v>
      </c>
      <c r="CU8" s="292"/>
      <c r="CV8" s="301"/>
      <c r="CW8" s="126" t="s">
        <v>138</v>
      </c>
      <c r="CX8" s="160">
        <v>-2.1257309941520499</v>
      </c>
      <c r="CY8" s="160">
        <v>-2.2397566831695301</v>
      </c>
      <c r="CZ8" s="285"/>
      <c r="DA8" s="299"/>
      <c r="DB8" s="126" t="s">
        <v>138</v>
      </c>
      <c r="DC8" s="156">
        <v>-2.7836257309941499</v>
      </c>
      <c r="DD8" s="156">
        <v>-2.85671574749701</v>
      </c>
    </row>
    <row r="9" spans="1:108" ht="16">
      <c r="A9" s="270"/>
      <c r="B9" s="239" t="s">
        <v>255</v>
      </c>
      <c r="C9" s="115" t="s">
        <v>272</v>
      </c>
      <c r="D9" s="140">
        <v>1.8258700000000001</v>
      </c>
      <c r="E9" s="140">
        <v>1.781272</v>
      </c>
      <c r="F9" s="270"/>
      <c r="G9" s="239" t="s">
        <v>255</v>
      </c>
      <c r="H9" s="115" t="s">
        <v>272</v>
      </c>
      <c r="I9" s="140">
        <v>0.43626999999999999</v>
      </c>
      <c r="J9" s="140">
        <v>0.53032899999999905</v>
      </c>
      <c r="K9" s="270"/>
      <c r="L9" s="239" t="s">
        <v>255</v>
      </c>
      <c r="M9" s="137" t="s">
        <v>272</v>
      </c>
      <c r="N9" s="140">
        <v>-0.23326</v>
      </c>
      <c r="O9" s="140">
        <v>-0.435614</v>
      </c>
      <c r="P9" s="270"/>
      <c r="Q9" s="239" t="s">
        <v>255</v>
      </c>
      <c r="R9" s="137" t="s">
        <v>272</v>
      </c>
      <c r="S9" s="140">
        <v>-1.6002099999999999</v>
      </c>
      <c r="T9" s="140">
        <v>-1.5653570000000001</v>
      </c>
      <c r="U9" s="270"/>
      <c r="V9" s="239" t="s">
        <v>255</v>
      </c>
      <c r="W9" s="137" t="s">
        <v>275</v>
      </c>
      <c r="X9" s="115">
        <v>-1.7120599999999999</v>
      </c>
      <c r="Y9" s="115">
        <v>-1.3183592</v>
      </c>
      <c r="Z9" s="270"/>
      <c r="AA9" s="276"/>
      <c r="AB9" s="137" t="s">
        <v>272</v>
      </c>
      <c r="AC9" s="140">
        <v>9.8559999999999995E-2</v>
      </c>
      <c r="AD9" s="140">
        <v>8.8798049999999906E-2</v>
      </c>
      <c r="AE9" s="270"/>
      <c r="AF9" s="272"/>
      <c r="AG9" s="137" t="s">
        <v>272</v>
      </c>
      <c r="AH9" s="140">
        <v>6.7799999999999996E-3</v>
      </c>
      <c r="AI9" s="140">
        <v>1.1664500000000201E-2</v>
      </c>
      <c r="AJ9" s="270"/>
      <c r="AK9" s="272"/>
      <c r="AL9" s="137" t="s">
        <v>275</v>
      </c>
      <c r="AM9" s="140">
        <v>-1.06517</v>
      </c>
      <c r="AN9" s="140">
        <v>-0.78874665999999904</v>
      </c>
      <c r="AO9" s="270"/>
      <c r="AP9" s="272"/>
      <c r="AQ9" s="137" t="s">
        <v>276</v>
      </c>
      <c r="AR9" s="140">
        <v>-0.18376999999999999</v>
      </c>
      <c r="AS9" s="140">
        <v>-0.47754213000000001</v>
      </c>
      <c r="AT9" s="270"/>
      <c r="AU9" s="282"/>
      <c r="AV9" s="149" t="s">
        <v>136</v>
      </c>
      <c r="AW9" s="99">
        <v>-3.4397500000000001</v>
      </c>
      <c r="AX9" s="127">
        <v>-3.1350350877193001</v>
      </c>
      <c r="AZ9" s="270"/>
      <c r="BA9" s="272"/>
      <c r="BB9" s="137" t="s">
        <v>257</v>
      </c>
      <c r="BC9" s="140">
        <v>1.64619</v>
      </c>
      <c r="BD9" s="140">
        <v>1.97961575</v>
      </c>
      <c r="BE9" s="270"/>
      <c r="BF9" s="272"/>
      <c r="BG9" s="137" t="s">
        <v>256</v>
      </c>
      <c r="BH9" s="140">
        <v>-0.59458999999999995</v>
      </c>
      <c r="BI9" s="140">
        <v>-0.20019899999999999</v>
      </c>
      <c r="BJ9" s="270"/>
      <c r="BK9" s="272"/>
      <c r="BL9" s="137" t="s">
        <v>267</v>
      </c>
      <c r="BM9" s="140">
        <v>0.65412000000000003</v>
      </c>
      <c r="BN9" s="140">
        <v>0.26612750000000002</v>
      </c>
      <c r="BO9" s="270"/>
      <c r="BP9" s="276"/>
      <c r="BQ9" s="137" t="s">
        <v>256</v>
      </c>
      <c r="BR9" s="140">
        <v>-0.70811000000000002</v>
      </c>
      <c r="BS9" s="140">
        <v>-0.76559949999999999</v>
      </c>
      <c r="BT9" s="270"/>
      <c r="BU9" s="284"/>
      <c r="BV9" s="115" t="s">
        <v>19</v>
      </c>
      <c r="BW9" s="115" t="str">
        <f t="shared" si="0"/>
        <v>V(PtM111)</v>
      </c>
      <c r="BX9" s="115">
        <v>-3.38246</v>
      </c>
      <c r="BY9" s="115">
        <v>-3.2687997381661602</v>
      </c>
      <c r="BZ9" s="270"/>
      <c r="CA9" s="276"/>
      <c r="CB9" s="137" t="s">
        <v>19</v>
      </c>
      <c r="CC9" s="115">
        <v>-2.77799</v>
      </c>
      <c r="CD9" s="115">
        <v>-2.6643197381661601</v>
      </c>
      <c r="CE9" s="270"/>
      <c r="CF9" s="276"/>
      <c r="CG9" s="137" t="s">
        <v>43</v>
      </c>
      <c r="CH9" s="115">
        <v>-1.9396</v>
      </c>
      <c r="CI9" s="115">
        <v>-2.1767376024283802</v>
      </c>
      <c r="CK9" s="270"/>
      <c r="CL9" s="281"/>
      <c r="CM9" s="126" t="s">
        <v>150</v>
      </c>
      <c r="CN9" s="144">
        <v>-2.7159763313609502</v>
      </c>
      <c r="CO9" s="127">
        <v>-3.0248719534516799</v>
      </c>
      <c r="CP9" s="285"/>
      <c r="CQ9" s="288"/>
      <c r="CR9" s="126" t="s">
        <v>149</v>
      </c>
      <c r="CS9" s="153">
        <v>-3.8579710144927502</v>
      </c>
      <c r="CT9" s="153">
        <v>-4.0504623498361898</v>
      </c>
      <c r="CU9" s="292"/>
      <c r="CV9" s="301"/>
      <c r="CW9" s="126" t="s">
        <v>149</v>
      </c>
      <c r="CX9" s="160">
        <v>-2.1797101449275398</v>
      </c>
      <c r="CY9" s="160">
        <v>-2.3837956831695299</v>
      </c>
      <c r="CZ9" s="285"/>
      <c r="DA9" s="299"/>
      <c r="DB9" s="126" t="s">
        <v>149</v>
      </c>
      <c r="DC9" s="156">
        <v>-2.8376811594202902</v>
      </c>
      <c r="DD9" s="156">
        <v>-3.0007547474970102</v>
      </c>
    </row>
    <row r="10" spans="1:108" ht="16">
      <c r="A10" s="270"/>
      <c r="B10" s="239" t="s">
        <v>255</v>
      </c>
      <c r="C10" s="115" t="s">
        <v>275</v>
      </c>
      <c r="D10" s="140">
        <v>-1.47333</v>
      </c>
      <c r="E10" s="140">
        <v>-0.1840184</v>
      </c>
      <c r="F10" s="270"/>
      <c r="G10" s="239" t="s">
        <v>255</v>
      </c>
      <c r="H10" s="115" t="s">
        <v>275</v>
      </c>
      <c r="I10" s="140">
        <v>-1.73146</v>
      </c>
      <c r="J10" s="140">
        <v>-1.0436388000000001</v>
      </c>
      <c r="K10" s="270"/>
      <c r="L10" s="239" t="s">
        <v>255</v>
      </c>
      <c r="M10" s="137" t="s">
        <v>275</v>
      </c>
      <c r="N10" s="140">
        <v>-1.76006</v>
      </c>
      <c r="O10" s="140">
        <v>-1.6182592</v>
      </c>
      <c r="P10" s="270"/>
      <c r="Q10" s="239" t="s">
        <v>255</v>
      </c>
      <c r="R10" s="137" t="s">
        <v>275</v>
      </c>
      <c r="S10" s="140">
        <v>-2.4920399999999998</v>
      </c>
      <c r="T10" s="140">
        <v>-2.3566796000000001</v>
      </c>
      <c r="U10" s="270"/>
      <c r="V10" s="239" t="s">
        <v>255</v>
      </c>
      <c r="W10" s="137" t="s">
        <v>276</v>
      </c>
      <c r="X10" s="115">
        <v>-0.67452000000000001</v>
      </c>
      <c r="Y10" s="115">
        <v>-0.86523159999999999</v>
      </c>
      <c r="Z10" s="270"/>
      <c r="AA10" s="276"/>
      <c r="AB10" s="137" t="s">
        <v>275</v>
      </c>
      <c r="AC10" s="140">
        <v>-1.1653899999999999</v>
      </c>
      <c r="AD10" s="140">
        <v>-0.84148745999999996</v>
      </c>
      <c r="AE10" s="270"/>
      <c r="AF10" s="272"/>
      <c r="AG10" s="137" t="s">
        <v>275</v>
      </c>
      <c r="AH10" s="140">
        <v>-1.1389899999999999</v>
      </c>
      <c r="AI10" s="140">
        <v>-0.97531939999999995</v>
      </c>
      <c r="AJ10" s="270"/>
      <c r="AK10" s="272"/>
      <c r="AL10" s="137" t="s">
        <v>276</v>
      </c>
      <c r="AM10" s="140">
        <v>0.60285</v>
      </c>
      <c r="AN10" s="140">
        <v>-2.97579299999997E-2</v>
      </c>
      <c r="AO10" s="270"/>
      <c r="AP10" s="272"/>
      <c r="AQ10" s="137" t="s">
        <v>277</v>
      </c>
      <c r="AR10" s="140">
        <v>-1.5013099999999999</v>
      </c>
      <c r="AS10" s="140">
        <v>-1.8009629599999999</v>
      </c>
      <c r="AT10" s="270"/>
      <c r="AU10" s="282"/>
      <c r="AV10" s="149" t="s">
        <v>135</v>
      </c>
      <c r="AW10" s="99">
        <v>-2.9629989999999999</v>
      </c>
      <c r="AX10" s="127">
        <v>-2.9690350877193001</v>
      </c>
      <c r="AZ10" s="270"/>
      <c r="BA10" s="272"/>
      <c r="BB10" s="137" t="s">
        <v>278</v>
      </c>
      <c r="BC10" s="140">
        <v>-2.7821199999999999</v>
      </c>
      <c r="BD10" s="140">
        <v>-2.2434212499999999</v>
      </c>
      <c r="BE10" s="270"/>
      <c r="BF10" s="272"/>
      <c r="BG10" s="137" t="s">
        <v>257</v>
      </c>
      <c r="BH10" s="140">
        <v>0.23784</v>
      </c>
      <c r="BI10" s="140">
        <v>0.36621049999999999</v>
      </c>
      <c r="BJ10" s="270"/>
      <c r="BK10" s="272"/>
      <c r="BL10" s="137" t="s">
        <v>269</v>
      </c>
      <c r="BM10" s="140">
        <v>2.0967699999999998</v>
      </c>
      <c r="BN10" s="140">
        <v>2.3482854999999998</v>
      </c>
      <c r="BO10" s="270"/>
      <c r="BP10" s="276"/>
      <c r="BQ10" s="137" t="s">
        <v>257</v>
      </c>
      <c r="BR10" s="140">
        <v>-0.32973000000000002</v>
      </c>
      <c r="BS10" s="140">
        <v>-0.48239474999999998</v>
      </c>
      <c r="BT10" s="270"/>
      <c r="BU10" s="284"/>
      <c r="BV10" s="115" t="s">
        <v>46</v>
      </c>
      <c r="BW10" s="115" t="str">
        <f t="shared" si="0"/>
        <v>Ta(PtM111)</v>
      </c>
      <c r="BX10" s="115">
        <v>-3.2761200000000001</v>
      </c>
      <c r="BY10" s="115">
        <v>-3.3091984215539001</v>
      </c>
      <c r="BZ10" s="270"/>
      <c r="CA10" s="276"/>
      <c r="CB10" s="137" t="s">
        <v>46</v>
      </c>
      <c r="CC10" s="115">
        <v>-2.71082</v>
      </c>
      <c r="CD10" s="115">
        <v>-2.7047184215538902</v>
      </c>
      <c r="CE10" s="270"/>
      <c r="CF10" s="276"/>
      <c r="CG10" s="137" t="s">
        <v>20</v>
      </c>
      <c r="CH10" s="115">
        <v>-2.4261699999999999</v>
      </c>
      <c r="CI10" s="115">
        <v>-2.4261699999999999</v>
      </c>
      <c r="CK10" s="270"/>
      <c r="CL10" s="281"/>
      <c r="CM10" s="126" t="s">
        <v>207</v>
      </c>
      <c r="CN10" s="144">
        <v>-2.7196078431372599</v>
      </c>
      <c r="CO10" s="127">
        <v>-3.1082469534516801</v>
      </c>
      <c r="CP10" s="285"/>
      <c r="CQ10" s="288"/>
      <c r="CR10" s="126" t="s">
        <v>143</v>
      </c>
      <c r="CS10" s="153">
        <v>-3.91884057971015</v>
      </c>
      <c r="CT10" s="153">
        <v>-4.01721234983619</v>
      </c>
      <c r="CU10" s="292"/>
      <c r="CV10" s="301"/>
      <c r="CW10" s="126" t="s">
        <v>143</v>
      </c>
      <c r="CX10" s="160">
        <v>-2.3565217391304301</v>
      </c>
      <c r="CY10" s="160">
        <v>-2.3505456831695302</v>
      </c>
      <c r="CZ10" s="285"/>
      <c r="DA10" s="299"/>
      <c r="DB10" s="126" t="s">
        <v>143</v>
      </c>
      <c r="DC10" s="156">
        <v>-2.91884057971015</v>
      </c>
      <c r="DD10" s="156">
        <v>-2.96750474749701</v>
      </c>
    </row>
    <row r="11" spans="1:108" ht="16">
      <c r="A11" s="270"/>
      <c r="B11" s="239" t="s">
        <v>255</v>
      </c>
      <c r="C11" s="115" t="s">
        <v>276</v>
      </c>
      <c r="D11" s="140">
        <v>0.64237</v>
      </c>
      <c r="E11" s="140">
        <v>0.72223679999999901</v>
      </c>
      <c r="F11" s="270"/>
      <c r="G11" s="239" t="s">
        <v>255</v>
      </c>
      <c r="H11" s="115" t="s">
        <v>276</v>
      </c>
      <c r="I11" s="140">
        <v>-0.33925</v>
      </c>
      <c r="J11" s="140">
        <v>-0.36394739999999998</v>
      </c>
      <c r="K11" s="270"/>
      <c r="L11" s="239" t="s">
        <v>255</v>
      </c>
      <c r="M11" s="137" t="s">
        <v>276</v>
      </c>
      <c r="N11" s="140">
        <v>-0.85238999999999998</v>
      </c>
      <c r="O11" s="140">
        <v>-1.1651316</v>
      </c>
      <c r="P11" s="270"/>
      <c r="Q11" s="239" t="s">
        <v>255</v>
      </c>
      <c r="R11" s="137" t="s">
        <v>276</v>
      </c>
      <c r="S11" s="140">
        <v>-2</v>
      </c>
      <c r="T11" s="140">
        <v>-2.1301158</v>
      </c>
      <c r="U11" s="270"/>
      <c r="V11" s="239" t="s">
        <v>255</v>
      </c>
      <c r="W11" s="137" t="s">
        <v>277</v>
      </c>
      <c r="X11" s="115">
        <v>-1.92374</v>
      </c>
      <c r="Y11" s="115">
        <v>-1.9915472000000001</v>
      </c>
      <c r="Z11" s="270"/>
      <c r="AA11" s="276"/>
      <c r="AB11" s="137" t="s">
        <v>276</v>
      </c>
      <c r="AC11" s="140">
        <v>-0.54613999999999996</v>
      </c>
      <c r="AD11" s="140">
        <v>-0.53562633000000004</v>
      </c>
      <c r="AE11" s="270"/>
      <c r="AF11" s="272"/>
      <c r="AG11" s="137" t="s">
        <v>276</v>
      </c>
      <c r="AH11" s="140">
        <v>-0.23043</v>
      </c>
      <c r="AI11" s="140">
        <v>-0.63547370000000003</v>
      </c>
      <c r="AJ11" s="270"/>
      <c r="AK11" s="272"/>
      <c r="AL11" s="137" t="s">
        <v>277</v>
      </c>
      <c r="AM11" s="140">
        <v>-1.4144600000000001</v>
      </c>
      <c r="AN11" s="140">
        <v>-1.91633656</v>
      </c>
      <c r="AO11" s="270"/>
      <c r="AP11" s="272"/>
      <c r="AQ11" s="137" t="s">
        <v>279</v>
      </c>
      <c r="AR11" s="140">
        <v>-1.37235</v>
      </c>
      <c r="AS11" s="140">
        <v>-1.3343361499999999</v>
      </c>
      <c r="AZ11" s="270"/>
      <c r="BA11" s="272"/>
      <c r="BB11" s="137" t="s">
        <v>280</v>
      </c>
      <c r="BC11" s="140">
        <v>-1.9597599999999999</v>
      </c>
      <c r="BD11" s="140">
        <v>-1.624825</v>
      </c>
      <c r="BE11" s="270"/>
      <c r="BF11" s="272"/>
      <c r="BG11" s="137" t="s">
        <v>278</v>
      </c>
      <c r="BH11" s="140">
        <v>-2.7055699999999998</v>
      </c>
      <c r="BI11" s="140">
        <v>-2.4491475</v>
      </c>
      <c r="BJ11" s="270"/>
      <c r="BK11" s="272"/>
      <c r="BL11" s="137" t="s">
        <v>281</v>
      </c>
      <c r="BM11" s="140">
        <v>-1.0645199999999999</v>
      </c>
      <c r="BN11" s="140">
        <v>-0.7171265</v>
      </c>
      <c r="BO11" s="270"/>
      <c r="BP11" s="276"/>
      <c r="BQ11" s="137" t="s">
        <v>278</v>
      </c>
      <c r="BR11" s="140">
        <v>-1.9892300000000001</v>
      </c>
      <c r="BS11" s="140">
        <v>-1.89007375</v>
      </c>
      <c r="BT11" s="270"/>
      <c r="BU11" s="284"/>
      <c r="BV11" s="115" t="s">
        <v>43</v>
      </c>
      <c r="BW11" s="115" t="str">
        <f t="shared" si="0"/>
        <v>Nb(PtM111)</v>
      </c>
      <c r="BX11" s="115">
        <v>-3.2089599999999998</v>
      </c>
      <c r="BY11" s="115">
        <v>-3.27774173495225</v>
      </c>
      <c r="BZ11" s="270"/>
      <c r="CA11" s="276"/>
      <c r="CB11" s="137" t="s">
        <v>43</v>
      </c>
      <c r="CC11" s="115">
        <v>-2.6380599999999998</v>
      </c>
      <c r="CD11" s="115">
        <v>-2.6732617349522498</v>
      </c>
      <c r="CE11" s="270"/>
      <c r="CF11" s="276"/>
      <c r="CG11" s="137" t="s">
        <v>47</v>
      </c>
      <c r="CH11" s="115">
        <v>-2.3590599999999999</v>
      </c>
      <c r="CI11" s="115">
        <v>-2.15941189424837</v>
      </c>
      <c r="CK11" s="270"/>
      <c r="CL11" s="279" t="s">
        <v>22</v>
      </c>
      <c r="CM11" s="126" t="s">
        <v>137</v>
      </c>
      <c r="CN11" s="144">
        <v>-2.8303747534516801</v>
      </c>
      <c r="CO11" s="127">
        <v>-2.8303747534516801</v>
      </c>
      <c r="CP11" s="285"/>
      <c r="CQ11" s="288"/>
      <c r="CR11" s="126" t="s">
        <v>144</v>
      </c>
      <c r="CS11" s="153">
        <v>-3.96811594202899</v>
      </c>
      <c r="CT11" s="153">
        <v>-4.1724233498361896</v>
      </c>
      <c r="CU11" s="292"/>
      <c r="CV11" s="301"/>
      <c r="CW11" s="126" t="s">
        <v>144</v>
      </c>
      <c r="CX11" s="160">
        <v>-2.4</v>
      </c>
      <c r="CY11" s="160">
        <v>-2.5057566831695302</v>
      </c>
      <c r="CZ11" s="285"/>
      <c r="DA11" s="299"/>
      <c r="DB11" s="126" t="s">
        <v>144</v>
      </c>
      <c r="DC11" s="156">
        <v>-3.0724637681159401</v>
      </c>
      <c r="DD11" s="156">
        <v>-3.12271574749701</v>
      </c>
    </row>
    <row r="12" spans="1:108" ht="16">
      <c r="A12" s="270"/>
      <c r="B12" s="239" t="s">
        <v>255</v>
      </c>
      <c r="C12" s="115" t="s">
        <v>277</v>
      </c>
      <c r="D12" s="140">
        <v>-1.53627</v>
      </c>
      <c r="E12" s="140">
        <v>-1.5303944</v>
      </c>
      <c r="F12" s="270"/>
      <c r="G12" s="239" t="s">
        <v>255</v>
      </c>
      <c r="H12" s="115" t="s">
        <v>277</v>
      </c>
      <c r="I12" s="140">
        <v>-1.9297299999999999</v>
      </c>
      <c r="J12" s="140">
        <v>-2.0534208</v>
      </c>
      <c r="K12" s="270"/>
      <c r="L12" s="239" t="s">
        <v>255</v>
      </c>
      <c r="M12" s="137" t="s">
        <v>277</v>
      </c>
      <c r="N12" s="140">
        <v>-1.9883500000000001</v>
      </c>
      <c r="O12" s="140">
        <v>-2.2914471999999999</v>
      </c>
      <c r="P12" s="270"/>
      <c r="Q12" s="239" t="s">
        <v>255</v>
      </c>
      <c r="R12" s="137" t="s">
        <v>277</v>
      </c>
      <c r="S12" s="140">
        <v>-2.5377200000000002</v>
      </c>
      <c r="T12" s="140">
        <v>-2.6932735999999999</v>
      </c>
      <c r="U12" s="270"/>
      <c r="V12" s="239" t="s">
        <v>255</v>
      </c>
      <c r="W12" s="137" t="s">
        <v>279</v>
      </c>
      <c r="X12" s="115">
        <v>-1.80986</v>
      </c>
      <c r="Y12" s="115">
        <v>-1.5944179999999999</v>
      </c>
      <c r="Z12" s="270"/>
      <c r="AA12" s="276"/>
      <c r="AB12" s="137" t="s">
        <v>277</v>
      </c>
      <c r="AC12" s="140">
        <v>-1.42703</v>
      </c>
      <c r="AD12" s="140">
        <v>-1.2958893600000001</v>
      </c>
      <c r="AE12" s="270"/>
      <c r="AF12" s="272"/>
      <c r="AG12" s="137" t="s">
        <v>277</v>
      </c>
      <c r="AH12" s="140">
        <v>-1.52355</v>
      </c>
      <c r="AI12" s="140">
        <v>-1.4802104</v>
      </c>
      <c r="AJ12" s="270"/>
      <c r="AK12" s="272"/>
      <c r="AL12" s="137" t="s">
        <v>279</v>
      </c>
      <c r="AM12" s="140">
        <v>-1.0723</v>
      </c>
      <c r="AN12" s="140">
        <v>-1.2511451499999999</v>
      </c>
      <c r="AO12" s="270"/>
      <c r="AP12" s="272"/>
      <c r="AQ12" s="137" t="s">
        <v>282</v>
      </c>
      <c r="AR12" s="140">
        <v>0.50936000000000003</v>
      </c>
      <c r="AS12" s="140">
        <v>0.62289237000000097</v>
      </c>
      <c r="AZ12" s="270"/>
      <c r="BA12" s="272"/>
      <c r="BB12" s="137" t="s">
        <v>283</v>
      </c>
      <c r="BC12" s="140">
        <v>-1.0901099999999999</v>
      </c>
      <c r="BD12" s="140">
        <v>-0.46911399999999998</v>
      </c>
      <c r="BE12" s="270"/>
      <c r="BF12" s="272"/>
      <c r="BG12" s="137" t="s">
        <v>271</v>
      </c>
      <c r="BH12" s="140">
        <v>-2.6301600000000001</v>
      </c>
      <c r="BI12" s="140">
        <v>-2.2164959999999998</v>
      </c>
      <c r="BJ12" s="270"/>
      <c r="BK12" s="272"/>
      <c r="BL12" s="137" t="s">
        <v>284</v>
      </c>
      <c r="BM12" s="140">
        <v>-7.3480000000000004E-2</v>
      </c>
      <c r="BN12" s="140">
        <v>-0.5520545</v>
      </c>
      <c r="BO12" s="270"/>
      <c r="BP12" s="276"/>
      <c r="BQ12" s="137" t="s">
        <v>271</v>
      </c>
      <c r="BR12" s="140">
        <v>-2.0269300000000001</v>
      </c>
      <c r="BS12" s="140">
        <v>-1.7737480000000001</v>
      </c>
      <c r="BT12" s="270"/>
      <c r="BU12" s="284"/>
      <c r="BV12" s="115" t="s">
        <v>20</v>
      </c>
      <c r="BW12" s="115" t="str">
        <f t="shared" si="0"/>
        <v>Cr(PtM111)</v>
      </c>
      <c r="BX12" s="115">
        <v>-3.4440300000000001</v>
      </c>
      <c r="BY12" s="115">
        <v>-3.4440300000000001</v>
      </c>
      <c r="BZ12" s="270"/>
      <c r="CA12" s="276"/>
      <c r="CB12" s="137" t="s">
        <v>20</v>
      </c>
      <c r="CC12" s="115">
        <v>-2.83955</v>
      </c>
      <c r="CD12" s="115">
        <v>-2.83955</v>
      </c>
      <c r="CE12" s="270"/>
      <c r="CF12" s="276"/>
      <c r="CG12" s="137" t="s">
        <v>44</v>
      </c>
      <c r="CH12" s="115">
        <v>-2.3087200000000001</v>
      </c>
      <c r="CI12" s="115">
        <v>-2.72844917306226</v>
      </c>
      <c r="CK12" s="270"/>
      <c r="CL12" s="279"/>
      <c r="CM12" s="126" t="s">
        <v>138</v>
      </c>
      <c r="CN12" s="144">
        <v>-2.9725490196078401</v>
      </c>
      <c r="CO12" s="127">
        <v>-2.8525858534516799</v>
      </c>
      <c r="CP12" s="285"/>
      <c r="CQ12" s="288"/>
      <c r="CR12" s="126" t="s">
        <v>206</v>
      </c>
      <c r="CS12" s="153">
        <v>-3.7913043478260899</v>
      </c>
      <c r="CT12" s="153">
        <v>-4.1613843498361902</v>
      </c>
      <c r="CU12" s="292"/>
      <c r="CV12" s="301"/>
      <c r="CW12" s="126" t="s">
        <v>206</v>
      </c>
      <c r="CX12" s="160">
        <v>-2.1333333333333302</v>
      </c>
      <c r="CY12" s="160">
        <v>-2.4947176831695299</v>
      </c>
      <c r="CZ12" s="285"/>
      <c r="DA12" s="299"/>
      <c r="DB12" s="126" t="s">
        <v>206</v>
      </c>
      <c r="DC12" s="156">
        <v>-2.9159420289855098</v>
      </c>
      <c r="DD12" s="156">
        <v>-3.1116767474970102</v>
      </c>
    </row>
    <row r="13" spans="1:108" ht="16">
      <c r="A13" s="270"/>
      <c r="B13" s="239" t="s">
        <v>255</v>
      </c>
      <c r="C13" s="115" t="s">
        <v>279</v>
      </c>
      <c r="D13" s="140">
        <v>-1.3594299999999999</v>
      </c>
      <c r="E13" s="140">
        <v>-0.73613600000000001</v>
      </c>
      <c r="F13" s="270"/>
      <c r="G13" s="239" t="s">
        <v>255</v>
      </c>
      <c r="H13" s="115" t="s">
        <v>279</v>
      </c>
      <c r="I13" s="140">
        <v>-1.33988</v>
      </c>
      <c r="J13" s="140">
        <v>-1.457727</v>
      </c>
      <c r="K13" s="270"/>
      <c r="L13" s="239" t="s">
        <v>255</v>
      </c>
      <c r="M13" s="137" t="s">
        <v>279</v>
      </c>
      <c r="N13" s="140">
        <v>-1.6360300000000001</v>
      </c>
      <c r="O13" s="140">
        <v>-1.8943179999999999</v>
      </c>
      <c r="P13" s="270"/>
      <c r="Q13" s="239" t="s">
        <v>255</v>
      </c>
      <c r="R13" s="137" t="s">
        <v>279</v>
      </c>
      <c r="S13" s="140">
        <v>-2.1640100000000002</v>
      </c>
      <c r="T13" s="140">
        <v>-2.4947089999999998</v>
      </c>
      <c r="U13" s="270"/>
      <c r="V13" s="239" t="s">
        <v>255</v>
      </c>
      <c r="W13" s="137" t="s">
        <v>282</v>
      </c>
      <c r="X13" s="115">
        <v>-0.17760000000000001</v>
      </c>
      <c r="Y13" s="115">
        <v>7.1308399999999494E-2</v>
      </c>
      <c r="Z13" s="270"/>
      <c r="AA13" s="276"/>
      <c r="AB13" s="137" t="s">
        <v>279</v>
      </c>
      <c r="AC13" s="140">
        <v>-0.90293000000000001</v>
      </c>
      <c r="AD13" s="140">
        <v>-1.02782715</v>
      </c>
      <c r="AE13" s="270"/>
      <c r="AF13" s="272"/>
      <c r="AG13" s="137" t="s">
        <v>279</v>
      </c>
      <c r="AH13" s="140">
        <v>-1.1327100000000001</v>
      </c>
      <c r="AI13" s="140">
        <v>-1.1823634999999999</v>
      </c>
      <c r="AJ13" s="270"/>
      <c r="AK13" s="272"/>
      <c r="AL13" s="137" t="s">
        <v>282</v>
      </c>
      <c r="AM13" s="140">
        <v>1.6720999999999999</v>
      </c>
      <c r="AN13" s="140">
        <v>1.53894657</v>
      </c>
      <c r="AO13" s="270"/>
      <c r="AP13" s="272"/>
      <c r="AQ13" s="137" t="s">
        <v>285</v>
      </c>
      <c r="AR13" s="140">
        <v>-1.86991</v>
      </c>
      <c r="AS13" s="140">
        <v>-1.40929645</v>
      </c>
      <c r="AZ13" s="270"/>
      <c r="BA13" s="272"/>
      <c r="BB13" s="137" t="s">
        <v>274</v>
      </c>
      <c r="BC13" s="140">
        <v>-0.42820999999999998</v>
      </c>
      <c r="BD13" s="140">
        <v>-0.61488175</v>
      </c>
      <c r="BE13" s="270"/>
      <c r="BF13" s="272"/>
      <c r="BG13" s="137" t="s">
        <v>280</v>
      </c>
      <c r="BH13" s="140">
        <v>-2.4108100000000001</v>
      </c>
      <c r="BI13" s="140">
        <v>-2.0367500000000001</v>
      </c>
      <c r="BJ13" s="270"/>
      <c r="BK13" s="272"/>
      <c r="BL13" s="137" t="s">
        <v>270</v>
      </c>
      <c r="BM13" s="140">
        <v>0.51612999999999998</v>
      </c>
      <c r="BN13" s="140">
        <v>0.18638250000000001</v>
      </c>
      <c r="BO13" s="270"/>
      <c r="BP13" s="276"/>
      <c r="BQ13" s="137" t="s">
        <v>280</v>
      </c>
      <c r="BR13" s="140">
        <v>-1.6918899999999999</v>
      </c>
      <c r="BS13" s="140">
        <v>-1.683875</v>
      </c>
      <c r="BT13" s="270"/>
      <c r="BU13" s="284"/>
      <c r="BV13" s="115" t="s">
        <v>47</v>
      </c>
      <c r="BW13" s="115" t="str">
        <f t="shared" si="0"/>
        <v>W(PtM111)</v>
      </c>
      <c r="BX13" s="115">
        <v>-3.34328</v>
      </c>
      <c r="BY13" s="115">
        <v>-3.2661912628322498</v>
      </c>
      <c r="BZ13" s="270"/>
      <c r="CA13" s="276"/>
      <c r="CB13" s="137" t="s">
        <v>47</v>
      </c>
      <c r="CC13" s="115">
        <v>-2.7947799999999998</v>
      </c>
      <c r="CD13" s="115">
        <v>-2.6617112628322501</v>
      </c>
      <c r="CE13" s="270"/>
      <c r="CF13" s="276"/>
      <c r="CG13" s="137" t="s">
        <v>67</v>
      </c>
      <c r="CH13" s="115">
        <v>-2.7281900000000001</v>
      </c>
      <c r="CI13" s="115">
        <v>-2.56825020756468</v>
      </c>
      <c r="CK13" s="270"/>
      <c r="CL13" s="279"/>
      <c r="CM13" s="126" t="s">
        <v>143</v>
      </c>
      <c r="CN13" s="144">
        <v>-2.8658777120315602</v>
      </c>
      <c r="CO13" s="127">
        <v>-2.9081469534516802</v>
      </c>
      <c r="CP13" s="285"/>
      <c r="CQ13" s="288"/>
      <c r="CR13" s="126" t="s">
        <v>150</v>
      </c>
      <c r="CS13" s="153">
        <v>-3.9913043478260901</v>
      </c>
      <c r="CT13" s="153">
        <v>-4.2499623498361903</v>
      </c>
      <c r="CU13" s="292"/>
      <c r="CV13" s="301"/>
      <c r="CW13" s="126" t="s">
        <v>150</v>
      </c>
      <c r="CX13" s="160">
        <v>-2.3652173913043502</v>
      </c>
      <c r="CY13" s="160">
        <v>-2.58329568316953</v>
      </c>
      <c r="CZ13" s="285"/>
      <c r="DA13" s="299"/>
      <c r="DB13" s="126" t="s">
        <v>150</v>
      </c>
      <c r="DC13" s="156">
        <v>-3.19710144927536</v>
      </c>
      <c r="DD13" s="156">
        <v>-3.2002547474970102</v>
      </c>
    </row>
    <row r="14" spans="1:108" ht="16">
      <c r="A14" s="270"/>
      <c r="B14" s="239" t="s">
        <v>255</v>
      </c>
      <c r="C14" s="115" t="s">
        <v>282</v>
      </c>
      <c r="D14" s="140">
        <v>2.2581099999999998</v>
      </c>
      <c r="E14" s="140">
        <v>2.5953168</v>
      </c>
      <c r="F14" s="270"/>
      <c r="G14" s="239" t="s">
        <v>255</v>
      </c>
      <c r="H14" s="115" t="s">
        <v>282</v>
      </c>
      <c r="I14" s="140">
        <v>0.94467999999999996</v>
      </c>
      <c r="J14" s="140">
        <v>1.0408626000000001</v>
      </c>
      <c r="K14" s="270"/>
      <c r="L14" s="239" t="s">
        <v>255</v>
      </c>
      <c r="M14" s="137" t="s">
        <v>282</v>
      </c>
      <c r="N14" s="140">
        <v>-0.11856</v>
      </c>
      <c r="O14" s="140">
        <v>-0.22859160000000001</v>
      </c>
      <c r="P14" s="270"/>
      <c r="Q14" s="239" t="s">
        <v>255</v>
      </c>
      <c r="R14" s="137" t="s">
        <v>282</v>
      </c>
      <c r="S14" s="140">
        <v>-1.5287200000000001</v>
      </c>
      <c r="T14" s="140">
        <v>-1.6618458</v>
      </c>
      <c r="U14" s="270"/>
      <c r="V14" s="239" t="s">
        <v>255</v>
      </c>
      <c r="W14" s="137" t="s">
        <v>285</v>
      </c>
      <c r="X14" s="115">
        <v>-1.97278</v>
      </c>
      <c r="Y14" s="115">
        <v>-1.6582140000000001</v>
      </c>
      <c r="Z14" s="270"/>
      <c r="AA14" s="276"/>
      <c r="AB14" s="137" t="s">
        <v>282</v>
      </c>
      <c r="AC14" s="140">
        <v>-8.4019999999999997E-2</v>
      </c>
      <c r="AD14" s="140">
        <v>9.6538170000000104E-2</v>
      </c>
      <c r="AE14" s="270"/>
      <c r="AF14" s="272"/>
      <c r="AG14" s="137" t="s">
        <v>282</v>
      </c>
      <c r="AH14" s="140">
        <v>0.17197000000000001</v>
      </c>
      <c r="AI14" s="140">
        <v>6.6931300000000193E-2</v>
      </c>
      <c r="AJ14" s="270"/>
      <c r="AK14" s="272"/>
      <c r="AL14" s="137" t="s">
        <v>285</v>
      </c>
      <c r="AM14" s="140">
        <v>-1.4429700000000001</v>
      </c>
      <c r="AN14" s="140">
        <v>-1.35800345</v>
      </c>
      <c r="AO14" s="270"/>
      <c r="AP14" s="272"/>
      <c r="AQ14" s="137" t="s">
        <v>286</v>
      </c>
      <c r="AR14" s="140">
        <v>-0.12391000000000001</v>
      </c>
      <c r="AS14" s="140">
        <v>9.7641049999999993E-2</v>
      </c>
      <c r="AZ14" s="270"/>
      <c r="BA14" s="272"/>
      <c r="BB14" s="137" t="s">
        <v>264</v>
      </c>
      <c r="BC14" s="140">
        <v>-6.1710000000000001E-2</v>
      </c>
      <c r="BD14" s="140">
        <v>-0.13222600000000001</v>
      </c>
      <c r="BE14" s="270"/>
      <c r="BF14" s="272"/>
      <c r="BG14" s="137" t="s">
        <v>283</v>
      </c>
      <c r="BH14" s="140">
        <v>-1.65405</v>
      </c>
      <c r="BI14" s="140">
        <v>-1.266276</v>
      </c>
      <c r="BJ14" s="270"/>
      <c r="BK14" s="272"/>
      <c r="BL14" s="137" t="s">
        <v>272</v>
      </c>
      <c r="BM14" s="140">
        <v>2.2347700000000001</v>
      </c>
      <c r="BN14" s="140">
        <v>1.7895075</v>
      </c>
      <c r="BO14" s="270"/>
      <c r="BP14" s="276"/>
      <c r="BQ14" s="137" t="s">
        <v>283</v>
      </c>
      <c r="BR14" s="140">
        <v>-1.5783799999999999</v>
      </c>
      <c r="BS14" s="140">
        <v>-1.298638</v>
      </c>
      <c r="BT14" s="270"/>
      <c r="BU14" s="284"/>
      <c r="BV14" s="115" t="s">
        <v>67</v>
      </c>
      <c r="BW14" s="115" t="str">
        <f t="shared" si="0"/>
        <v>Tc(PtM111)</v>
      </c>
      <c r="BX14" s="115">
        <v>-3.44963</v>
      </c>
      <c r="BY14" s="115">
        <v>-3.5387501383764501</v>
      </c>
      <c r="BZ14" s="270"/>
      <c r="CA14" s="276"/>
      <c r="CB14" s="137" t="s">
        <v>67</v>
      </c>
      <c r="CC14" s="115">
        <v>-2.8731300000000002</v>
      </c>
      <c r="CD14" s="115">
        <v>-2.93427013837645</v>
      </c>
      <c r="CE14" s="270"/>
      <c r="CF14" s="276"/>
      <c r="CG14" s="137" t="s">
        <v>48</v>
      </c>
      <c r="CH14" s="115">
        <v>-2.6946300000000001</v>
      </c>
      <c r="CI14" s="115">
        <v>-2.56825020756468</v>
      </c>
      <c r="CK14" s="270"/>
      <c r="CL14" s="279"/>
      <c r="CM14" s="126" t="s">
        <v>206</v>
      </c>
      <c r="CN14" s="144">
        <v>-3.02564102564103</v>
      </c>
      <c r="CO14" s="127">
        <v>-2.9804497534516798</v>
      </c>
      <c r="CP14" s="285"/>
      <c r="CQ14" s="288"/>
      <c r="CR14" s="126" t="s">
        <v>207</v>
      </c>
      <c r="CS14" s="153">
        <v>-4.2202898550724601</v>
      </c>
      <c r="CT14" s="153">
        <v>-4.41621234983619</v>
      </c>
      <c r="CU14" s="292"/>
      <c r="CV14" s="301"/>
      <c r="CW14" s="126" t="s">
        <v>207</v>
      </c>
      <c r="CX14" s="160">
        <v>-2.5420289855072502</v>
      </c>
      <c r="CY14" s="160">
        <v>-2.7495456831695302</v>
      </c>
      <c r="CZ14" s="285"/>
      <c r="DA14" s="299"/>
      <c r="DB14" s="126" t="s">
        <v>207</v>
      </c>
      <c r="DC14" s="156">
        <v>-3.2550724637681201</v>
      </c>
      <c r="DD14" s="156">
        <v>-3.36650474749701</v>
      </c>
    </row>
    <row r="15" spans="1:108" ht="16">
      <c r="A15" s="270"/>
      <c r="B15" s="239" t="s">
        <v>255</v>
      </c>
      <c r="C15" s="115" t="s">
        <v>285</v>
      </c>
      <c r="D15" s="140">
        <v>-1.0069999999999999</v>
      </c>
      <c r="E15" s="140">
        <v>-0.86372800000000005</v>
      </c>
      <c r="F15" s="270"/>
      <c r="G15" s="239" t="s">
        <v>255</v>
      </c>
      <c r="H15" s="115" t="s">
        <v>285</v>
      </c>
      <c r="I15" s="140">
        <v>-1.84789</v>
      </c>
      <c r="J15" s="140">
        <v>-1.5534209999999999</v>
      </c>
      <c r="K15" s="270"/>
      <c r="L15" s="239" t="s">
        <v>255</v>
      </c>
      <c r="M15" s="137" t="s">
        <v>285</v>
      </c>
      <c r="N15" s="140">
        <v>-2.28864</v>
      </c>
      <c r="O15" s="140">
        <v>-1.9581139999999999</v>
      </c>
      <c r="P15" s="270"/>
      <c r="Q15" s="239" t="s">
        <v>255</v>
      </c>
      <c r="R15" s="137" t="s">
        <v>285</v>
      </c>
      <c r="S15" s="140">
        <v>-2.5605500000000001</v>
      </c>
      <c r="T15" s="140">
        <v>-2.5266069999999998</v>
      </c>
      <c r="U15" s="270"/>
      <c r="V15" s="239" t="s">
        <v>255</v>
      </c>
      <c r="W15" s="137" t="s">
        <v>286</v>
      </c>
      <c r="X15" s="115">
        <v>-0.38901999999999998</v>
      </c>
      <c r="Y15" s="115">
        <v>-0.37571399999999999</v>
      </c>
      <c r="Z15" s="270"/>
      <c r="AA15" s="276"/>
      <c r="AB15" s="137" t="s">
        <v>285</v>
      </c>
      <c r="AC15" s="140">
        <v>-1.37812</v>
      </c>
      <c r="AD15" s="140">
        <v>-1.0708894499999999</v>
      </c>
      <c r="AE15" s="270"/>
      <c r="AF15" s="272"/>
      <c r="AG15" s="137" t="s">
        <v>285</v>
      </c>
      <c r="AH15" s="140">
        <v>-1.4379299999999999</v>
      </c>
      <c r="AI15" s="140">
        <v>-1.2302105000000001</v>
      </c>
      <c r="AJ15" s="270"/>
      <c r="AK15" s="272"/>
      <c r="AL15" s="137" t="s">
        <v>286</v>
      </c>
      <c r="AM15" s="140">
        <v>0.80957000000000001</v>
      </c>
      <c r="AN15" s="140">
        <v>0.79018405000000103</v>
      </c>
      <c r="AO15" s="270"/>
      <c r="AP15" s="272"/>
      <c r="AQ15" s="131" t="s">
        <v>287</v>
      </c>
      <c r="AR15" s="140">
        <v>-0.82191999999999998</v>
      </c>
      <c r="AS15" s="140">
        <v>-0.88626506000000005</v>
      </c>
      <c r="AZ15" s="270"/>
      <c r="BA15" s="272"/>
      <c r="BB15" s="137" t="s">
        <v>267</v>
      </c>
      <c r="BC15" s="140">
        <v>1.07701</v>
      </c>
      <c r="BD15" s="140">
        <v>0.61239125000000005</v>
      </c>
      <c r="BE15" s="270"/>
      <c r="BF15" s="272"/>
      <c r="BG15" s="137" t="s">
        <v>269</v>
      </c>
      <c r="BH15" s="140">
        <v>1.2972999999999999</v>
      </c>
      <c r="BI15" s="140">
        <v>1.5368854999999999</v>
      </c>
      <c r="BJ15" s="270"/>
      <c r="BK15" s="272"/>
      <c r="BL15" s="137" t="s">
        <v>288</v>
      </c>
      <c r="BM15" s="140">
        <v>-1.5705899999999999</v>
      </c>
      <c r="BN15" s="140">
        <v>-1.6871195000000001</v>
      </c>
      <c r="BO15" s="270"/>
      <c r="BP15" s="276"/>
      <c r="BQ15" s="137" t="s">
        <v>274</v>
      </c>
      <c r="BR15" s="140">
        <v>-0.95870999999999995</v>
      </c>
      <c r="BS15" s="140">
        <v>-1.34722725</v>
      </c>
      <c r="BT15" s="270"/>
      <c r="BU15" s="284"/>
      <c r="BV15" s="115" t="s">
        <v>48</v>
      </c>
      <c r="BW15" s="115" t="str">
        <f t="shared" si="0"/>
        <v>Re(PtM111)</v>
      </c>
      <c r="BX15" s="115">
        <v>-3.3600699999999999</v>
      </c>
      <c r="BY15" s="115">
        <v>-3.5387501383764501</v>
      </c>
      <c r="BZ15" s="270"/>
      <c r="CA15" s="276"/>
      <c r="CB15" s="137" t="s">
        <v>48</v>
      </c>
      <c r="CC15" s="115">
        <v>-2.77799</v>
      </c>
      <c r="CD15" s="115">
        <v>-2.93427013837645</v>
      </c>
      <c r="CE15" s="270"/>
      <c r="CF15" s="276"/>
      <c r="CG15" s="137" t="s">
        <v>21</v>
      </c>
      <c r="CH15" s="115">
        <v>-2.5604</v>
      </c>
      <c r="CI15" s="115">
        <v>-2.74492199670973</v>
      </c>
      <c r="CK15" s="270"/>
      <c r="CL15" s="279"/>
      <c r="CM15" s="126" t="s">
        <v>150</v>
      </c>
      <c r="CN15" s="144">
        <v>-3.18934911242604</v>
      </c>
      <c r="CO15" s="127">
        <v>-3.0248719534516799</v>
      </c>
      <c r="CP15" s="285"/>
      <c r="CQ15" s="289" t="s">
        <v>10</v>
      </c>
      <c r="CR15" s="126" t="s">
        <v>135</v>
      </c>
      <c r="CS15" s="153">
        <v>-3.1522988505747098</v>
      </c>
      <c r="CT15" s="153">
        <v>-3.2665930935672498</v>
      </c>
      <c r="CU15" s="292"/>
      <c r="CV15" s="301" t="s">
        <v>10</v>
      </c>
      <c r="CW15" s="126" t="s">
        <v>135</v>
      </c>
      <c r="CX15" s="160">
        <v>-1.5028735632183901</v>
      </c>
      <c r="CY15" s="160">
        <v>-1.5999264269005899</v>
      </c>
      <c r="CZ15" s="285"/>
      <c r="DA15" s="299" t="s">
        <v>10</v>
      </c>
      <c r="DB15" s="126" t="s">
        <v>135</v>
      </c>
      <c r="DC15" s="156">
        <v>-2.20977011494253</v>
      </c>
      <c r="DD15" s="156">
        <v>-2.2168854912280702</v>
      </c>
    </row>
    <row r="16" spans="1:108" ht="16">
      <c r="A16" s="270"/>
      <c r="B16" s="239" t="s">
        <v>255</v>
      </c>
      <c r="C16" s="115" t="s">
        <v>286</v>
      </c>
      <c r="D16" s="140">
        <v>1.7436100000000001</v>
      </c>
      <c r="E16" s="140">
        <v>1.7012719999999999</v>
      </c>
      <c r="F16" s="270"/>
      <c r="G16" s="239" t="s">
        <v>255</v>
      </c>
      <c r="H16" s="115" t="s">
        <v>286</v>
      </c>
      <c r="I16" s="140">
        <v>0.44868000000000002</v>
      </c>
      <c r="J16" s="140">
        <v>0.37032900000000002</v>
      </c>
      <c r="K16" s="270"/>
      <c r="L16" s="239" t="s">
        <v>255</v>
      </c>
      <c r="M16" s="137" t="s">
        <v>286</v>
      </c>
      <c r="N16" s="140">
        <v>-0.80010000000000003</v>
      </c>
      <c r="O16" s="140">
        <v>-0.67561399999999905</v>
      </c>
      <c r="P16" s="270"/>
      <c r="Q16" s="239" t="s">
        <v>255</v>
      </c>
      <c r="R16" s="137" t="s">
        <v>286</v>
      </c>
      <c r="S16" s="140">
        <v>-1.8318300000000001</v>
      </c>
      <c r="T16" s="140">
        <v>-1.8853569999999999</v>
      </c>
      <c r="U16" s="270"/>
      <c r="V16" s="239" t="s">
        <v>255</v>
      </c>
      <c r="W16" s="137" t="s">
        <v>287</v>
      </c>
      <c r="X16" s="115">
        <v>-1.6701600000000001</v>
      </c>
      <c r="Y16" s="115">
        <v>-1.1783192</v>
      </c>
      <c r="Z16" s="270"/>
      <c r="AA16" s="276"/>
      <c r="AB16" s="137" t="s">
        <v>286</v>
      </c>
      <c r="AC16" s="140">
        <v>-0.19933000000000001</v>
      </c>
      <c r="AD16" s="140">
        <v>-0.20520194999999999</v>
      </c>
      <c r="AE16" s="270"/>
      <c r="AF16" s="272"/>
      <c r="AG16" s="137" t="s">
        <v>286</v>
      </c>
      <c r="AH16" s="140">
        <v>-0.24923000000000001</v>
      </c>
      <c r="AI16" s="140">
        <v>-0.2683355</v>
      </c>
      <c r="AJ16" s="270"/>
      <c r="AK16" s="272"/>
      <c r="AL16" s="131" t="s">
        <v>287</v>
      </c>
      <c r="AM16" s="140">
        <v>-1.40699</v>
      </c>
      <c r="AN16" s="140">
        <v>-0.71055765999999898</v>
      </c>
      <c r="AO16" s="270"/>
      <c r="AP16" s="272"/>
      <c r="AQ16" s="131" t="s">
        <v>289</v>
      </c>
      <c r="AR16" s="115">
        <v>0.22133</v>
      </c>
      <c r="AS16" s="115">
        <v>-0.35384012999999997</v>
      </c>
      <c r="AZ16" s="270"/>
      <c r="BA16" s="272"/>
      <c r="BB16" s="131" t="s">
        <v>290</v>
      </c>
      <c r="BC16" s="140">
        <v>-1.58894</v>
      </c>
      <c r="BD16" s="140">
        <v>-1.6526320000000001</v>
      </c>
      <c r="BE16" s="270"/>
      <c r="BF16" s="272"/>
      <c r="BG16" s="137" t="s">
        <v>291</v>
      </c>
      <c r="BH16" s="140">
        <v>-2.6378400000000002</v>
      </c>
      <c r="BI16" s="140">
        <v>-1.9846664999999999</v>
      </c>
      <c r="BJ16" s="270"/>
      <c r="BK16" s="272"/>
      <c r="BL16" s="137" t="s">
        <v>276</v>
      </c>
      <c r="BM16" s="140">
        <v>0.96175999999999995</v>
      </c>
      <c r="BN16" s="140">
        <v>0.97761050000000005</v>
      </c>
      <c r="BO16" s="270"/>
      <c r="BP16" s="276"/>
      <c r="BQ16" s="137" t="s">
        <v>264</v>
      </c>
      <c r="BR16" s="140">
        <v>-0.75763000000000003</v>
      </c>
      <c r="BS16" s="140">
        <v>-1.186342</v>
      </c>
      <c r="BT16" s="270"/>
      <c r="BU16" s="284"/>
      <c r="BV16" s="115" t="s">
        <v>20</v>
      </c>
      <c r="BW16" s="115" t="str">
        <f t="shared" si="0"/>
        <v>Cr(PtM111)</v>
      </c>
      <c r="BX16" s="115">
        <v>-3.4440300000000001</v>
      </c>
      <c r="BY16" s="115">
        <v>-3.4190428574585598</v>
      </c>
      <c r="BZ16" s="270"/>
      <c r="CA16" s="276"/>
      <c r="CB16" s="137" t="s">
        <v>20</v>
      </c>
      <c r="CC16" s="115">
        <v>-2.83955</v>
      </c>
      <c r="CD16" s="115">
        <v>-2.87053285745856</v>
      </c>
      <c r="CE16" s="270"/>
      <c r="CF16" s="276"/>
      <c r="CG16" s="137" t="s">
        <v>45</v>
      </c>
      <c r="CH16" s="115">
        <v>-2.9882599999999999</v>
      </c>
      <c r="CI16" s="115">
        <v>-2.6714721666756001</v>
      </c>
      <c r="CK16" s="270"/>
      <c r="CL16" s="279"/>
      <c r="CM16" s="126" t="s">
        <v>207</v>
      </c>
      <c r="CN16" s="144">
        <v>-3.2</v>
      </c>
      <c r="CO16" s="127">
        <v>-3.1082469534516801</v>
      </c>
      <c r="CP16" s="285"/>
      <c r="CQ16" s="289"/>
      <c r="CR16" s="126" t="s">
        <v>136</v>
      </c>
      <c r="CS16" s="99">
        <v>-3.5701754385964901</v>
      </c>
      <c r="CT16" s="99">
        <v>-3.3773820935672498</v>
      </c>
      <c r="CU16" s="292"/>
      <c r="CV16" s="301"/>
      <c r="CW16" s="126" t="s">
        <v>136</v>
      </c>
      <c r="CX16" s="160">
        <v>-1.9970760233918099</v>
      </c>
      <c r="CY16" s="160">
        <v>-1.71071542690059</v>
      </c>
      <c r="CZ16" s="285"/>
      <c r="DA16" s="299"/>
      <c r="DB16" s="126" t="s">
        <v>136</v>
      </c>
      <c r="DC16" s="99">
        <v>-2.4766081871345</v>
      </c>
      <c r="DD16" s="99">
        <v>-2.3276744912280698</v>
      </c>
    </row>
    <row r="17" spans="1:108" ht="16">
      <c r="A17" s="270"/>
      <c r="B17" s="239" t="s">
        <v>255</v>
      </c>
      <c r="C17" s="99" t="s">
        <v>289</v>
      </c>
      <c r="D17" s="140">
        <v>0.37369999999999998</v>
      </c>
      <c r="E17" s="140">
        <v>0.76891679999999996</v>
      </c>
      <c r="F17" s="270"/>
      <c r="G17" s="239" t="s">
        <v>255</v>
      </c>
      <c r="H17" s="99" t="s">
        <v>289</v>
      </c>
      <c r="I17" s="140">
        <v>-0.49048999999999998</v>
      </c>
      <c r="J17" s="140">
        <v>-0.27058739999999998</v>
      </c>
      <c r="K17" s="270"/>
      <c r="L17" s="239" t="s">
        <v>255</v>
      </c>
      <c r="M17" s="131" t="s">
        <v>287</v>
      </c>
      <c r="N17" s="140">
        <v>-1.70885</v>
      </c>
      <c r="O17" s="140">
        <v>-1.4782192000000001</v>
      </c>
      <c r="P17" s="270"/>
      <c r="Q17" s="239" t="s">
        <v>255</v>
      </c>
      <c r="R17" s="131" t="s">
        <v>287</v>
      </c>
      <c r="S17" s="140">
        <v>-2.1254900000000001</v>
      </c>
      <c r="T17" s="140">
        <v>-2.1699595999999999</v>
      </c>
      <c r="U17" s="270"/>
      <c r="V17" s="239" t="s">
        <v>255</v>
      </c>
      <c r="W17" s="137" t="s">
        <v>289</v>
      </c>
      <c r="X17" s="115">
        <v>-0.56169000000000002</v>
      </c>
      <c r="Y17" s="115">
        <v>-0.72519160000000005</v>
      </c>
      <c r="Z17" s="270"/>
      <c r="AA17" s="276"/>
      <c r="AB17" s="131" t="s">
        <v>287</v>
      </c>
      <c r="AC17" s="140">
        <v>-1.00986</v>
      </c>
      <c r="AD17" s="140">
        <v>-0.66993846000000001</v>
      </c>
      <c r="AE17" s="270"/>
      <c r="AF17" s="272"/>
      <c r="AG17" s="131" t="s">
        <v>287</v>
      </c>
      <c r="AH17" s="140">
        <v>-1.3190299999999999</v>
      </c>
      <c r="AI17" s="140">
        <v>-0.81193939999999998</v>
      </c>
      <c r="AJ17" s="270"/>
      <c r="AK17" s="272"/>
      <c r="AL17" s="131" t="s">
        <v>289</v>
      </c>
      <c r="AM17" s="140">
        <v>0.35822999999999999</v>
      </c>
      <c r="AN17" s="140">
        <v>4.8431070000000402E-2</v>
      </c>
      <c r="AO17" s="270"/>
      <c r="AP17" s="272"/>
      <c r="AQ17" s="131" t="s">
        <v>292</v>
      </c>
      <c r="AR17" s="140">
        <v>-0.89707000000000003</v>
      </c>
      <c r="AS17" s="140">
        <v>-1.21063415</v>
      </c>
      <c r="AZ17" s="270"/>
      <c r="BA17" s="272"/>
      <c r="BB17" s="137" t="s">
        <v>281</v>
      </c>
      <c r="BC17" s="140">
        <v>-1.47475</v>
      </c>
      <c r="BD17" s="140">
        <v>-0.86248975000000005</v>
      </c>
      <c r="BE17" s="270"/>
      <c r="BF17" s="272"/>
      <c r="BG17" s="131" t="s">
        <v>290</v>
      </c>
      <c r="BH17" s="140">
        <v>-2.0135100000000001</v>
      </c>
      <c r="BI17" s="140">
        <v>-2.055288</v>
      </c>
      <c r="BJ17" s="270"/>
      <c r="BK17" s="272"/>
      <c r="BL17" s="137" t="s">
        <v>293</v>
      </c>
      <c r="BM17" s="140">
        <v>-1.63235</v>
      </c>
      <c r="BN17" s="140">
        <v>-1.6050960000000001</v>
      </c>
      <c r="BO17" s="270"/>
      <c r="BP17" s="276"/>
      <c r="BQ17" s="137" t="s">
        <v>267</v>
      </c>
      <c r="BR17" s="140">
        <v>-0.32973000000000002</v>
      </c>
      <c r="BS17" s="140">
        <v>-0.93813625</v>
      </c>
      <c r="BT17" s="270"/>
      <c r="BU17" s="284"/>
      <c r="BV17" s="115" t="s">
        <v>44</v>
      </c>
      <c r="BW17" s="115" t="str">
        <f t="shared" si="0"/>
        <v>Mo(PtM111)</v>
      </c>
      <c r="BX17" s="115">
        <v>-3.2201499999999998</v>
      </c>
      <c r="BY17" s="115">
        <v>-3.2175234087503899</v>
      </c>
      <c r="BZ17" s="270"/>
      <c r="CA17" s="276"/>
      <c r="CB17" s="137" t="s">
        <v>44</v>
      </c>
      <c r="CC17" s="115">
        <v>-2.73881</v>
      </c>
      <c r="CD17" s="115">
        <v>-2.6690134087503901</v>
      </c>
      <c r="CE17" s="270"/>
      <c r="CF17" s="276"/>
      <c r="CG17" s="137" t="s">
        <v>49</v>
      </c>
      <c r="CH17" s="115">
        <v>-2.8791899999999999</v>
      </c>
      <c r="CI17" s="115">
        <v>-2.6714721666756001</v>
      </c>
      <c r="CK17" s="270" t="s">
        <v>294</v>
      </c>
      <c r="CL17" s="272" t="s">
        <v>295</v>
      </c>
      <c r="CM17" s="137" t="s">
        <v>265</v>
      </c>
      <c r="CN17" s="115">
        <v>-4.45</v>
      </c>
      <c r="CO17" s="115">
        <v>-4.2247308930000003</v>
      </c>
      <c r="CP17" s="285"/>
      <c r="CQ17" s="289"/>
      <c r="CR17" s="126" t="s">
        <v>205</v>
      </c>
      <c r="CS17" s="153">
        <v>-3.2660818713450301</v>
      </c>
      <c r="CT17" s="153">
        <v>-3.4106320935672501</v>
      </c>
      <c r="CU17" s="292"/>
      <c r="CV17" s="301"/>
      <c r="CW17" s="126" t="s">
        <v>205</v>
      </c>
      <c r="CX17" s="160">
        <v>-1.84795321637427</v>
      </c>
      <c r="CY17" s="160">
        <v>-1.74396542690059</v>
      </c>
      <c r="CZ17" s="285"/>
      <c r="DA17" s="299"/>
      <c r="DB17" s="126" t="s">
        <v>205</v>
      </c>
      <c r="DC17" s="156">
        <v>-2.2046783625730999</v>
      </c>
      <c r="DD17" s="156">
        <v>-2.36092449122807</v>
      </c>
    </row>
    <row r="18" spans="1:108" ht="16">
      <c r="A18" s="270"/>
      <c r="B18" s="239" t="s">
        <v>255</v>
      </c>
      <c r="C18" s="99" t="s">
        <v>296</v>
      </c>
      <c r="D18" s="140">
        <v>-2.14879</v>
      </c>
      <c r="E18" s="140">
        <v>-1.4837144</v>
      </c>
      <c r="F18" s="270"/>
      <c r="G18" s="239" t="s">
        <v>255</v>
      </c>
      <c r="H18" s="99" t="s">
        <v>296</v>
      </c>
      <c r="I18" s="140">
        <v>-2.3851</v>
      </c>
      <c r="J18" s="140">
        <v>-1.9600607999999999</v>
      </c>
      <c r="K18" s="270"/>
      <c r="L18" s="239" t="s">
        <v>255</v>
      </c>
      <c r="M18" s="131" t="s">
        <v>289</v>
      </c>
      <c r="N18" s="140">
        <v>-0.65053000000000005</v>
      </c>
      <c r="O18" s="140">
        <v>-1.0250916000000001</v>
      </c>
      <c r="P18" s="270"/>
      <c r="Q18" s="239" t="s">
        <v>255</v>
      </c>
      <c r="R18" s="131" t="s">
        <v>289</v>
      </c>
      <c r="S18" s="140">
        <v>-1.7033400000000001</v>
      </c>
      <c r="T18" s="140">
        <v>-1.9433958</v>
      </c>
      <c r="U18" s="270"/>
      <c r="V18" s="239" t="s">
        <v>255</v>
      </c>
      <c r="W18" s="137" t="s">
        <v>296</v>
      </c>
      <c r="X18" s="115">
        <v>-1.88324</v>
      </c>
      <c r="Y18" s="115">
        <v>-1.8515071999999999</v>
      </c>
      <c r="Z18" s="270"/>
      <c r="AA18" s="276"/>
      <c r="AB18" s="131" t="s">
        <v>289</v>
      </c>
      <c r="AC18" s="140">
        <v>-0.34225</v>
      </c>
      <c r="AD18" s="140">
        <v>-0.36407732999999998</v>
      </c>
      <c r="AE18" s="270"/>
      <c r="AF18" s="272"/>
      <c r="AG18" s="131" t="s">
        <v>289</v>
      </c>
      <c r="AH18" s="140">
        <v>-3.2299999999999998E-3</v>
      </c>
      <c r="AI18" s="140">
        <v>-0.47209370000000001</v>
      </c>
      <c r="AJ18" s="270"/>
      <c r="AK18" s="272"/>
      <c r="AL18" s="131" t="s">
        <v>296</v>
      </c>
      <c r="AM18" s="140">
        <v>-1.6754100000000001</v>
      </c>
      <c r="AN18" s="140">
        <v>-1.8381475599999999</v>
      </c>
      <c r="AO18" s="270"/>
      <c r="AP18" s="272"/>
      <c r="AQ18" s="131" t="s">
        <v>297</v>
      </c>
      <c r="AR18" s="140">
        <v>0.7923</v>
      </c>
      <c r="AS18" s="140">
        <v>0.74659436999999995</v>
      </c>
      <c r="AZ18" s="270"/>
      <c r="BA18" s="272"/>
      <c r="BB18" s="137" t="s">
        <v>284</v>
      </c>
      <c r="BC18" s="140">
        <v>-0.73316999999999999</v>
      </c>
      <c r="BD18" s="140">
        <v>-0.61488175</v>
      </c>
      <c r="BE18" s="270"/>
      <c r="BF18" s="272"/>
      <c r="BG18" s="137" t="s">
        <v>281</v>
      </c>
      <c r="BH18" s="140">
        <v>-1.84324</v>
      </c>
      <c r="BI18" s="140">
        <v>-1.5285264999999999</v>
      </c>
      <c r="BJ18" s="270"/>
      <c r="BK18" s="272"/>
      <c r="BL18" s="137" t="s">
        <v>298</v>
      </c>
      <c r="BM18" s="140">
        <v>-0.56176000000000004</v>
      </c>
      <c r="BN18" s="140">
        <v>-0.75205449999999996</v>
      </c>
      <c r="BO18" s="270"/>
      <c r="BP18" s="276"/>
      <c r="BQ18" s="137" t="s">
        <v>269</v>
      </c>
      <c r="BR18" s="140">
        <v>0.14324000000000001</v>
      </c>
      <c r="BS18" s="140">
        <v>0.10294275</v>
      </c>
      <c r="BT18" s="270"/>
      <c r="BU18" s="284"/>
      <c r="BV18" s="115" t="s">
        <v>67</v>
      </c>
      <c r="BW18" s="115" t="str">
        <f t="shared" si="0"/>
        <v>Tc(PtM111)</v>
      </c>
      <c r="BX18" s="115">
        <v>-3.44963</v>
      </c>
      <c r="BY18" s="115">
        <v>-3.3243227190821099</v>
      </c>
      <c r="BZ18" s="270"/>
      <c r="CA18" s="276"/>
      <c r="CB18" s="137" t="s">
        <v>67</v>
      </c>
      <c r="CC18" s="115">
        <v>-2.8731300000000002</v>
      </c>
      <c r="CD18" s="115">
        <v>-2.77581271908211</v>
      </c>
      <c r="CE18" s="270"/>
      <c r="CF18" s="276"/>
      <c r="CG18" s="137" t="s">
        <v>40</v>
      </c>
      <c r="CH18" s="115">
        <v>-2.6275200000000001</v>
      </c>
      <c r="CI18" s="115">
        <v>-2.8366522567569898</v>
      </c>
      <c r="CK18" s="270"/>
      <c r="CL18" s="272"/>
      <c r="CM18" s="137" t="s">
        <v>268</v>
      </c>
      <c r="CN18" s="115">
        <v>-3.78</v>
      </c>
      <c r="CO18" s="115">
        <v>-3.8012305820000001</v>
      </c>
      <c r="CP18" s="285"/>
      <c r="CQ18" s="289"/>
      <c r="CR18" s="126" t="s">
        <v>178</v>
      </c>
      <c r="CS18" s="153">
        <v>-3.5321637426900598</v>
      </c>
      <c r="CT18" s="153">
        <v>-3.5325930935672498</v>
      </c>
      <c r="CU18" s="292"/>
      <c r="CV18" s="301"/>
      <c r="CW18" s="126" t="s">
        <v>178</v>
      </c>
      <c r="CX18" s="160">
        <v>-1.7105263157894699</v>
      </c>
      <c r="CY18" s="160">
        <v>-1.86592642690059</v>
      </c>
      <c r="CZ18" s="285"/>
      <c r="DA18" s="299"/>
      <c r="DB18" s="126" t="s">
        <v>178</v>
      </c>
      <c r="DC18" s="156">
        <v>-2.4590643274853798</v>
      </c>
      <c r="DD18" s="156">
        <v>-2.4828854912280698</v>
      </c>
    </row>
    <row r="19" spans="1:108" ht="16">
      <c r="A19" s="270"/>
      <c r="B19" s="239" t="s">
        <v>255</v>
      </c>
      <c r="C19" s="99" t="s">
        <v>292</v>
      </c>
      <c r="D19" s="140">
        <v>-1.5674699999999999</v>
      </c>
      <c r="E19" s="140">
        <v>-0.68945599999999996</v>
      </c>
      <c r="F19" s="270"/>
      <c r="G19" s="239" t="s">
        <v>255</v>
      </c>
      <c r="H19" s="99" t="s">
        <v>292</v>
      </c>
      <c r="I19" s="140">
        <v>-1.5547899999999999</v>
      </c>
      <c r="J19" s="140">
        <v>-1.3643670000000001</v>
      </c>
      <c r="K19" s="270"/>
      <c r="L19" s="239" t="s">
        <v>255</v>
      </c>
      <c r="M19" s="131" t="s">
        <v>296</v>
      </c>
      <c r="N19" s="140">
        <v>-1.95377</v>
      </c>
      <c r="O19" s="140">
        <v>-2.1514072</v>
      </c>
      <c r="P19" s="270"/>
      <c r="Q19" s="239" t="s">
        <v>255</v>
      </c>
      <c r="R19" s="131" t="s">
        <v>296</v>
      </c>
      <c r="S19" s="140">
        <v>-2.2938900000000002</v>
      </c>
      <c r="T19" s="140">
        <v>-2.5065536000000002</v>
      </c>
      <c r="U19" s="270"/>
      <c r="V19" s="239" t="s">
        <v>255</v>
      </c>
      <c r="W19" s="137" t="s">
        <v>292</v>
      </c>
      <c r="X19" s="115">
        <v>-1.6480999999999999</v>
      </c>
      <c r="Y19" s="115">
        <v>-1.4543779999999999</v>
      </c>
      <c r="Z19" s="270"/>
      <c r="AA19" s="276"/>
      <c r="AB19" s="131" t="s">
        <v>296</v>
      </c>
      <c r="AC19" s="140">
        <v>-1.22254</v>
      </c>
      <c r="AD19" s="140">
        <v>-1.1243403599999999</v>
      </c>
      <c r="AE19" s="270"/>
      <c r="AF19" s="272"/>
      <c r="AG19" s="131" t="s">
        <v>296</v>
      </c>
      <c r="AH19" s="140">
        <v>-1.6559900000000001</v>
      </c>
      <c r="AI19" s="140">
        <v>-1.3168304</v>
      </c>
      <c r="AJ19" s="270"/>
      <c r="AK19" s="272"/>
      <c r="AL19" s="131" t="s">
        <v>292</v>
      </c>
      <c r="AM19" s="140">
        <v>-1.09202</v>
      </c>
      <c r="AN19" s="140">
        <v>-1.1729561500000001</v>
      </c>
      <c r="AO19" s="270"/>
      <c r="AP19" s="272"/>
      <c r="AQ19" s="131" t="s">
        <v>299</v>
      </c>
      <c r="AR19" s="140">
        <v>-1.3588800000000001</v>
      </c>
      <c r="AS19" s="140">
        <v>-1.2855944500000001</v>
      </c>
      <c r="AZ19" s="270"/>
      <c r="BA19" s="272"/>
      <c r="BB19" s="137" t="s">
        <v>300</v>
      </c>
      <c r="BC19" s="140">
        <v>1.3849999999999999E-2</v>
      </c>
      <c r="BD19" s="140">
        <v>-3.5336500000000097E-2</v>
      </c>
      <c r="BE19" s="270"/>
      <c r="BF19" s="272"/>
      <c r="BG19" s="137" t="s">
        <v>284</v>
      </c>
      <c r="BH19" s="140">
        <v>-1.08649</v>
      </c>
      <c r="BI19" s="140">
        <v>-1.3634545</v>
      </c>
      <c r="BJ19" s="270"/>
      <c r="BK19" s="272"/>
      <c r="BL19" s="137" t="s">
        <v>277</v>
      </c>
      <c r="BM19" s="140">
        <v>-2.647E-2</v>
      </c>
      <c r="BN19" s="140">
        <v>-0.430284</v>
      </c>
      <c r="BO19" s="270"/>
      <c r="BP19" s="276"/>
      <c r="BQ19" s="137" t="s">
        <v>291</v>
      </c>
      <c r="BR19" s="140">
        <v>-1.86216</v>
      </c>
      <c r="BS19" s="140">
        <v>-1.6578332499999999</v>
      </c>
      <c r="BT19" s="270"/>
      <c r="BU19" s="284"/>
      <c r="BV19" s="115" t="s">
        <v>48</v>
      </c>
      <c r="BW19" s="115" t="str">
        <f t="shared" si="0"/>
        <v>Re(PtM111)</v>
      </c>
      <c r="BX19" s="115">
        <v>-3.3600699999999999</v>
      </c>
      <c r="BY19" s="115">
        <v>-3.3243227190821099</v>
      </c>
      <c r="BZ19" s="270"/>
      <c r="CA19" s="276"/>
      <c r="CB19" s="137" t="s">
        <v>48</v>
      </c>
      <c r="CC19" s="115">
        <v>-2.77799</v>
      </c>
      <c r="CD19" s="115">
        <v>-2.77581271908211</v>
      </c>
      <c r="CE19" s="270"/>
      <c r="CF19" s="276"/>
      <c r="CG19" s="137" t="s">
        <v>25</v>
      </c>
      <c r="CH19" s="115">
        <v>-2.9966400000000002</v>
      </c>
      <c r="CI19" s="115">
        <v>-2.88443517773484</v>
      </c>
      <c r="CK19" s="270"/>
      <c r="CL19" s="272"/>
      <c r="CM19" s="137" t="s">
        <v>283</v>
      </c>
      <c r="CN19" s="115">
        <v>-3.58</v>
      </c>
      <c r="CO19" s="115">
        <v>-3.1777369910000002</v>
      </c>
      <c r="CP19" s="285"/>
      <c r="CQ19" s="289"/>
      <c r="CR19" s="126" t="s">
        <v>137</v>
      </c>
      <c r="CS19" s="153">
        <v>-3.4883040935672498</v>
      </c>
      <c r="CT19" s="153">
        <v>-3.4883040935672498</v>
      </c>
      <c r="CU19" s="292"/>
      <c r="CV19" s="301"/>
      <c r="CW19" s="126" t="s">
        <v>137</v>
      </c>
      <c r="CX19" s="160">
        <v>-1.8216374269005899</v>
      </c>
      <c r="CY19" s="160">
        <v>-1.8216374269005899</v>
      </c>
      <c r="CZ19" s="285"/>
      <c r="DA19" s="299"/>
      <c r="DB19" s="126" t="s">
        <v>137</v>
      </c>
      <c r="DC19" s="156">
        <v>-2.4385964912280702</v>
      </c>
      <c r="DD19" s="156">
        <v>-2.4385964912280702</v>
      </c>
    </row>
    <row r="20" spans="1:108" ht="16">
      <c r="A20" s="270"/>
      <c r="B20" s="239" t="s">
        <v>255</v>
      </c>
      <c r="C20" s="99" t="s">
        <v>297</v>
      </c>
      <c r="D20" s="140">
        <v>1.96194</v>
      </c>
      <c r="E20" s="140">
        <v>2.6419967999999998</v>
      </c>
      <c r="F20" s="270"/>
      <c r="G20" s="239" t="s">
        <v>255</v>
      </c>
      <c r="H20" s="99" t="s">
        <v>297</v>
      </c>
      <c r="I20" s="140">
        <v>0.78805000000000003</v>
      </c>
      <c r="J20" s="140">
        <v>1.1342226</v>
      </c>
      <c r="K20" s="270"/>
      <c r="L20" s="239" t="s">
        <v>255</v>
      </c>
      <c r="M20" s="131" t="s">
        <v>292</v>
      </c>
      <c r="N20" s="140">
        <v>-1.44364</v>
      </c>
      <c r="O20" s="140">
        <v>-1.754278</v>
      </c>
      <c r="P20" s="270"/>
      <c r="Q20" s="239" t="s">
        <v>255</v>
      </c>
      <c r="R20" s="131" t="s">
        <v>292</v>
      </c>
      <c r="S20" s="140">
        <v>-2.0459100000000001</v>
      </c>
      <c r="T20" s="140">
        <v>-2.3079890000000001</v>
      </c>
      <c r="U20" s="270"/>
      <c r="V20" s="239" t="s">
        <v>255</v>
      </c>
      <c r="W20" s="137" t="s">
        <v>297</v>
      </c>
      <c r="X20" s="115">
        <v>-0.11569</v>
      </c>
      <c r="Y20" s="115">
        <v>0.21134839999999899</v>
      </c>
      <c r="Z20" s="270"/>
      <c r="AA20" s="276"/>
      <c r="AB20" s="131" t="s">
        <v>292</v>
      </c>
      <c r="AC20" s="140">
        <v>-0.67183000000000004</v>
      </c>
      <c r="AD20" s="140">
        <v>-0.85627815000000096</v>
      </c>
      <c r="AE20" s="270"/>
      <c r="AF20" s="272"/>
      <c r="AG20" s="131" t="s">
        <v>292</v>
      </c>
      <c r="AH20" s="140">
        <v>-1.06294</v>
      </c>
      <c r="AI20" s="140">
        <v>-1.0189835</v>
      </c>
      <c r="AJ20" s="270"/>
      <c r="AK20" s="272"/>
      <c r="AL20" s="131" t="s">
        <v>297</v>
      </c>
      <c r="AM20" s="140">
        <v>1.53905</v>
      </c>
      <c r="AN20" s="140">
        <v>1.6171355700000001</v>
      </c>
      <c r="AO20" s="270"/>
      <c r="AP20" s="272"/>
      <c r="AQ20" s="131" t="s">
        <v>301</v>
      </c>
      <c r="AR20" s="140">
        <v>0.20924999999999999</v>
      </c>
      <c r="AS20" s="140">
        <v>0.22134305000000001</v>
      </c>
      <c r="AZ20" s="270"/>
      <c r="BA20" s="272"/>
      <c r="BB20" s="137" t="s">
        <v>270</v>
      </c>
      <c r="BC20" s="140">
        <v>0.73475000000000001</v>
      </c>
      <c r="BD20" s="140">
        <v>0.49277375000000001</v>
      </c>
      <c r="BE20" s="270"/>
      <c r="BF20" s="272"/>
      <c r="BG20" s="137" t="s">
        <v>300</v>
      </c>
      <c r="BH20" s="140">
        <v>-0.41831000000000002</v>
      </c>
      <c r="BI20" s="140">
        <v>-0.97709100000000004</v>
      </c>
      <c r="BJ20" s="270"/>
      <c r="BK20" s="272"/>
      <c r="BL20" s="137" t="s">
        <v>279</v>
      </c>
      <c r="BM20" s="140">
        <v>0.61175999999999997</v>
      </c>
      <c r="BN20" s="140">
        <v>6.6127499999999895E-2</v>
      </c>
      <c r="BO20" s="270"/>
      <c r="BP20" s="276"/>
      <c r="BQ20" s="131" t="s">
        <v>290</v>
      </c>
      <c r="BR20" s="140">
        <v>-1.7675700000000001</v>
      </c>
      <c r="BS20" s="140">
        <v>-1.693144</v>
      </c>
      <c r="BT20" s="270"/>
      <c r="BU20" s="284"/>
      <c r="BV20" s="115" t="s">
        <v>21</v>
      </c>
      <c r="BW20" s="115" t="str">
        <f t="shared" si="0"/>
        <v>Mn(PtM111)</v>
      </c>
      <c r="BX20" s="115">
        <v>-3.25373</v>
      </c>
      <c r="BY20" s="115">
        <v>-3.2065415263187398</v>
      </c>
      <c r="BZ20" s="270"/>
      <c r="CA20" s="276"/>
      <c r="CB20" s="137" t="s">
        <v>21</v>
      </c>
      <c r="CC20" s="115">
        <v>-2.7276099999999999</v>
      </c>
      <c r="CD20" s="115">
        <v>-2.65803152631874</v>
      </c>
      <c r="CE20" s="270"/>
      <c r="CF20" s="276"/>
      <c r="CG20" s="137" t="s">
        <v>22</v>
      </c>
      <c r="CH20" s="115">
        <v>-2.8624200000000002</v>
      </c>
      <c r="CI20" s="115">
        <v>-3.0351442861878501</v>
      </c>
      <c r="CK20" s="270"/>
      <c r="CL20" s="272"/>
      <c r="CM20" s="137" t="s">
        <v>302</v>
      </c>
      <c r="CN20" s="115">
        <v>-3.08</v>
      </c>
      <c r="CO20" s="115">
        <v>-3.1391563769999999</v>
      </c>
      <c r="CP20" s="285"/>
      <c r="CQ20" s="289"/>
      <c r="CR20" s="126" t="s">
        <v>138</v>
      </c>
      <c r="CS20" s="153">
        <v>-3.6081871345029199</v>
      </c>
      <c r="CT20" s="153">
        <v>-3.5325930935672498</v>
      </c>
      <c r="CU20" s="292"/>
      <c r="CV20" s="301"/>
      <c r="CW20" s="126" t="s">
        <v>138</v>
      </c>
      <c r="CX20" s="160">
        <v>-1.86549707602339</v>
      </c>
      <c r="CY20" s="160">
        <v>-1.86592642690059</v>
      </c>
      <c r="CZ20" s="285"/>
      <c r="DA20" s="299"/>
      <c r="DB20" s="126" t="s">
        <v>138</v>
      </c>
      <c r="DC20" s="156">
        <v>-2.54970760233918</v>
      </c>
      <c r="DD20" s="156">
        <v>-2.4828854912280698</v>
      </c>
    </row>
    <row r="21" spans="1:108" ht="16">
      <c r="A21" s="270"/>
      <c r="B21" s="239" t="s">
        <v>255</v>
      </c>
      <c r="C21" s="99" t="s">
        <v>299</v>
      </c>
      <c r="D21" s="140">
        <v>-1.3183400000000001</v>
      </c>
      <c r="E21" s="140">
        <v>-0.817048</v>
      </c>
      <c r="F21" s="270"/>
      <c r="G21" s="239" t="s">
        <v>255</v>
      </c>
      <c r="H21" s="99" t="s">
        <v>299</v>
      </c>
      <c r="I21" s="140">
        <v>-1.75447</v>
      </c>
      <c r="J21" s="140">
        <v>-1.4600610000000001</v>
      </c>
      <c r="K21" s="270"/>
      <c r="L21" s="239" t="s">
        <v>255</v>
      </c>
      <c r="M21" s="131" t="s">
        <v>297</v>
      </c>
      <c r="N21" s="140">
        <v>6.2939999999999996E-2</v>
      </c>
      <c r="O21" s="140">
        <v>-8.8551599999999703E-2</v>
      </c>
      <c r="P21" s="270"/>
      <c r="Q21" s="239" t="s">
        <v>255</v>
      </c>
      <c r="R21" s="131" t="s">
        <v>297</v>
      </c>
      <c r="S21" s="140">
        <v>-1.4265300000000001</v>
      </c>
      <c r="T21" s="140">
        <v>-1.4751258</v>
      </c>
      <c r="U21" s="270"/>
      <c r="V21" s="239" t="s">
        <v>255</v>
      </c>
      <c r="W21" s="137" t="s">
        <v>299</v>
      </c>
      <c r="X21" s="115">
        <v>-1.8103</v>
      </c>
      <c r="Y21" s="115">
        <v>-1.5181739999999999</v>
      </c>
      <c r="Z21" s="270"/>
      <c r="AA21" s="276"/>
      <c r="AB21" s="131" t="s">
        <v>297</v>
      </c>
      <c r="AC21" s="140">
        <v>-1.268E-2</v>
      </c>
      <c r="AD21" s="140">
        <v>0.26808716999999999</v>
      </c>
      <c r="AE21" s="270"/>
      <c r="AF21" s="272"/>
      <c r="AG21" s="131" t="s">
        <v>297</v>
      </c>
      <c r="AH21" s="140">
        <v>0.26865</v>
      </c>
      <c r="AI21" s="140">
        <v>0.2303113</v>
      </c>
      <c r="AJ21" s="270"/>
      <c r="AK21" s="272"/>
      <c r="AL21" s="131" t="s">
        <v>299</v>
      </c>
      <c r="AM21" s="140">
        <v>-1.2991999999999999</v>
      </c>
      <c r="AN21" s="140">
        <v>-1.2798144499999999</v>
      </c>
      <c r="AO21" s="270" t="s">
        <v>303</v>
      </c>
      <c r="AP21" s="272" t="s">
        <v>255</v>
      </c>
      <c r="AQ21" s="126" t="s">
        <v>269</v>
      </c>
      <c r="AR21" s="140">
        <v>0.98</v>
      </c>
      <c r="AS21" s="140">
        <v>0.80129237000000098</v>
      </c>
      <c r="AZ21" s="270"/>
      <c r="BA21" s="272"/>
      <c r="BB21" s="137" t="s">
        <v>272</v>
      </c>
      <c r="BC21" s="140">
        <v>2.7870900000000001</v>
      </c>
      <c r="BD21" s="140">
        <v>2.8974612500000001</v>
      </c>
      <c r="BE21" s="270"/>
      <c r="BF21" s="272"/>
      <c r="BG21" s="137" t="s">
        <v>270</v>
      </c>
      <c r="BH21" s="140">
        <v>-6.4860000000000001E-2</v>
      </c>
      <c r="BI21" s="140">
        <v>-0.6250175</v>
      </c>
      <c r="BJ21" s="270"/>
      <c r="BK21" s="272"/>
      <c r="BL21" s="137" t="s">
        <v>282</v>
      </c>
      <c r="BM21" s="140">
        <v>1.68235</v>
      </c>
      <c r="BN21" s="140">
        <v>2.1482855000000001</v>
      </c>
      <c r="BO21" s="270"/>
      <c r="BP21" s="276"/>
      <c r="BQ21" s="137" t="s">
        <v>281</v>
      </c>
      <c r="BR21" s="140">
        <v>-1.2756799999999999</v>
      </c>
      <c r="BS21" s="140">
        <v>-1.4297632499999999</v>
      </c>
      <c r="BT21" s="270"/>
      <c r="BU21" s="284"/>
      <c r="BV21" s="115" t="s">
        <v>45</v>
      </c>
      <c r="BW21" s="115" t="str">
        <f t="shared" si="0"/>
        <v>Ru(PtM111)</v>
      </c>
      <c r="BX21" s="115">
        <v>-3.34328</v>
      </c>
      <c r="BY21" s="115">
        <v>-3.2555080796748301</v>
      </c>
      <c r="BZ21" s="270"/>
      <c r="CA21" s="276"/>
      <c r="CB21" s="137" t="s">
        <v>45</v>
      </c>
      <c r="CC21" s="115">
        <v>-2.8115700000000001</v>
      </c>
      <c r="CD21" s="115">
        <v>-2.7069980796748299</v>
      </c>
      <c r="CE21" s="270"/>
      <c r="CF21" s="276"/>
      <c r="CG21" s="137" t="s">
        <v>11</v>
      </c>
      <c r="CH21" s="115">
        <v>-2.6442999999999999</v>
      </c>
      <c r="CI21" s="115">
        <v>-2.8511684398180099</v>
      </c>
      <c r="CK21" s="270"/>
      <c r="CL21" s="272"/>
      <c r="CM21" s="137" t="s">
        <v>266</v>
      </c>
      <c r="CN21" s="115">
        <v>-2.41</v>
      </c>
      <c r="CO21" s="115">
        <v>-2.9150590510000001</v>
      </c>
      <c r="CP21" s="285"/>
      <c r="CQ21" s="289"/>
      <c r="CR21" s="126" t="s">
        <v>149</v>
      </c>
      <c r="CS21" s="153">
        <v>-3.5420289855072502</v>
      </c>
      <c r="CT21" s="153">
        <v>-3.6766320935672501</v>
      </c>
      <c r="CU21" s="292"/>
      <c r="CV21" s="301"/>
      <c r="CW21" s="126" t="s">
        <v>149</v>
      </c>
      <c r="CX21" s="160">
        <v>-1.7623188405797101</v>
      </c>
      <c r="CY21" s="160">
        <v>-2.0099654269005902</v>
      </c>
      <c r="CZ21" s="285"/>
      <c r="DA21" s="299"/>
      <c r="DB21" s="126" t="s">
        <v>149</v>
      </c>
      <c r="DC21" s="156">
        <v>-2.47246376811594</v>
      </c>
      <c r="DD21" s="156">
        <v>-2.62692449122807</v>
      </c>
    </row>
    <row r="22" spans="1:108" s="248" customFormat="1" ht="16">
      <c r="A22" s="270"/>
      <c r="B22" s="247" t="s">
        <v>255</v>
      </c>
      <c r="C22" s="248" t="s">
        <v>301</v>
      </c>
      <c r="D22" s="249">
        <v>1.6609</v>
      </c>
      <c r="E22" s="249">
        <v>1.747952</v>
      </c>
      <c r="F22" s="270"/>
      <c r="G22" s="247" t="s">
        <v>255</v>
      </c>
      <c r="H22" s="248" t="s">
        <v>301</v>
      </c>
      <c r="I22" s="249">
        <v>0.47928999999999999</v>
      </c>
      <c r="J22" s="249">
        <v>0.46368900000000002</v>
      </c>
      <c r="K22" s="270"/>
      <c r="L22" s="247" t="s">
        <v>255</v>
      </c>
      <c r="M22" s="250" t="s">
        <v>299</v>
      </c>
      <c r="N22" s="249">
        <v>-2.04718</v>
      </c>
      <c r="O22" s="249">
        <v>-1.818074</v>
      </c>
      <c r="P22" s="270"/>
      <c r="Q22" s="247" t="s">
        <v>255</v>
      </c>
      <c r="R22" s="250" t="s">
        <v>299</v>
      </c>
      <c r="S22" s="249">
        <v>-2.3919299999999999</v>
      </c>
      <c r="T22" s="249">
        <v>-2.3398870000000001</v>
      </c>
      <c r="U22" s="270"/>
      <c r="V22" s="247" t="s">
        <v>255</v>
      </c>
      <c r="W22" s="251" t="s">
        <v>301</v>
      </c>
      <c r="X22" s="252">
        <v>-0.31352000000000002</v>
      </c>
      <c r="Y22" s="252">
        <v>-0.23567399999999999</v>
      </c>
      <c r="Z22" s="270"/>
      <c r="AA22" s="276"/>
      <c r="AB22" s="250" t="s">
        <v>299</v>
      </c>
      <c r="AC22" s="249">
        <v>-0.96196999999999999</v>
      </c>
      <c r="AD22" s="249">
        <v>-0.89934044999999996</v>
      </c>
      <c r="AE22" s="270"/>
      <c r="AF22" s="272"/>
      <c r="AG22" s="250" t="s">
        <v>299</v>
      </c>
      <c r="AH22" s="249">
        <v>-1.1660200000000001</v>
      </c>
      <c r="AI22" s="249">
        <v>-1.0668305</v>
      </c>
      <c r="AJ22" s="270"/>
      <c r="AK22" s="272"/>
      <c r="AL22" s="250" t="s">
        <v>301</v>
      </c>
      <c r="AM22" s="249">
        <v>0.87114000000000003</v>
      </c>
      <c r="AN22" s="249">
        <v>0.86837305000000098</v>
      </c>
      <c r="AO22" s="270"/>
      <c r="AP22" s="272"/>
      <c r="AQ22" s="253" t="s">
        <v>272</v>
      </c>
      <c r="AR22" s="249">
        <v>0.53</v>
      </c>
      <c r="AS22" s="249">
        <v>0.27604105000000001</v>
      </c>
      <c r="AV22" s="250"/>
      <c r="AZ22" s="270"/>
      <c r="BA22" s="272"/>
      <c r="BB22" s="251" t="s">
        <v>304</v>
      </c>
      <c r="BC22" s="249">
        <v>0.34911999999999999</v>
      </c>
      <c r="BD22" s="249">
        <v>0.33468324999999999</v>
      </c>
      <c r="BE22" s="270"/>
      <c r="BF22" s="272"/>
      <c r="BG22" s="251" t="s">
        <v>272</v>
      </c>
      <c r="BH22" s="249">
        <v>1.4108099999999999</v>
      </c>
      <c r="BI22" s="249">
        <v>0.97810750000000002</v>
      </c>
      <c r="BJ22" s="270"/>
      <c r="BK22" s="272"/>
      <c r="BL22" s="251" t="s">
        <v>305</v>
      </c>
      <c r="BM22" s="249">
        <v>-1.3647100000000001</v>
      </c>
      <c r="BN22" s="249">
        <v>-0.91712649999999996</v>
      </c>
      <c r="BO22" s="270"/>
      <c r="BP22" s="276"/>
      <c r="BQ22" s="251" t="s">
        <v>300</v>
      </c>
      <c r="BR22" s="249">
        <v>-0.74505999999999994</v>
      </c>
      <c r="BS22" s="249">
        <v>-1.1540455000000001</v>
      </c>
      <c r="BT22" s="270"/>
      <c r="BU22" s="284"/>
      <c r="BV22" s="252" t="s">
        <v>49</v>
      </c>
      <c r="BW22" s="252" t="str">
        <f t="shared" si="0"/>
        <v>Os(PtM111)</v>
      </c>
      <c r="BX22" s="252">
        <v>-3.25373</v>
      </c>
      <c r="BY22" s="252">
        <v>-3.2555080796748301</v>
      </c>
      <c r="BZ22" s="270"/>
      <c r="CA22" s="276"/>
      <c r="CB22" s="251" t="s">
        <v>49</v>
      </c>
      <c r="CC22" s="252">
        <v>-2.6940300000000001</v>
      </c>
      <c r="CD22" s="252">
        <v>-2.7069980796748299</v>
      </c>
      <c r="CE22" s="270"/>
      <c r="CF22" s="276"/>
      <c r="CG22" s="251" t="s">
        <v>14</v>
      </c>
      <c r="CH22" s="252">
        <v>-3.0301999999999998</v>
      </c>
      <c r="CI22" s="252">
        <v>-3.05268030376679</v>
      </c>
      <c r="CK22" s="270"/>
      <c r="CL22" s="272"/>
      <c r="CM22" s="251" t="s">
        <v>273</v>
      </c>
      <c r="CN22" s="252">
        <v>-2.21</v>
      </c>
      <c r="CO22" s="252">
        <v>-2.37395997</v>
      </c>
      <c r="CP22" s="285"/>
      <c r="CQ22" s="289"/>
      <c r="CR22" s="253" t="s">
        <v>143</v>
      </c>
      <c r="CS22" s="254">
        <v>-3.5014492753623201</v>
      </c>
      <c r="CT22" s="254">
        <v>-3.6433820935672498</v>
      </c>
      <c r="CU22" s="292"/>
      <c r="CV22" s="301"/>
      <c r="CW22" s="253" t="s">
        <v>143</v>
      </c>
      <c r="CX22" s="255">
        <v>-1.73913043478261</v>
      </c>
      <c r="CY22" s="255">
        <v>-1.97671542690059</v>
      </c>
      <c r="CZ22" s="285"/>
      <c r="DA22" s="299"/>
      <c r="DB22" s="253" t="s">
        <v>143</v>
      </c>
      <c r="DC22" s="256">
        <v>-2.5942028985507202</v>
      </c>
      <c r="DD22" s="256">
        <v>-2.5936744912280698</v>
      </c>
    </row>
    <row r="23" spans="1:108" ht="16">
      <c r="A23" s="270" t="s">
        <v>306</v>
      </c>
      <c r="B23" s="239" t="s">
        <v>255</v>
      </c>
      <c r="C23" s="127" t="s">
        <v>273</v>
      </c>
      <c r="D23" s="140">
        <v>-0.91252829999999996</v>
      </c>
      <c r="E23" s="140">
        <v>-1.1362914893617</v>
      </c>
      <c r="F23" s="270" t="s">
        <v>306</v>
      </c>
      <c r="G23" s="239" t="s">
        <v>255</v>
      </c>
      <c r="H23" s="127" t="s">
        <v>273</v>
      </c>
      <c r="I23" s="140">
        <v>-1.6365083</v>
      </c>
      <c r="J23" s="140">
        <v>-1.74209361702128</v>
      </c>
      <c r="K23" s="270"/>
      <c r="L23" s="239" t="s">
        <v>255</v>
      </c>
      <c r="M23" s="131" t="s">
        <v>301</v>
      </c>
      <c r="N23" s="140">
        <v>-0.61346999999999996</v>
      </c>
      <c r="O23" s="140">
        <v>-0.53557399999999999</v>
      </c>
      <c r="P23" s="270"/>
      <c r="Q23" s="239" t="s">
        <v>255</v>
      </c>
      <c r="R23" s="131" t="s">
        <v>301</v>
      </c>
      <c r="S23" s="140">
        <v>-1.71719</v>
      </c>
      <c r="T23" s="140">
        <v>-1.698637</v>
      </c>
      <c r="U23" s="272" t="s">
        <v>307</v>
      </c>
      <c r="V23" s="240" t="s">
        <v>308</v>
      </c>
      <c r="W23" s="137" t="s">
        <v>309</v>
      </c>
      <c r="X23" s="127">
        <v>-2.14</v>
      </c>
      <c r="Y23" s="127">
        <v>-2.1623700000000001</v>
      </c>
      <c r="Z23" s="270"/>
      <c r="AA23" s="276"/>
      <c r="AB23" s="131" t="s">
        <v>301</v>
      </c>
      <c r="AC23" s="140">
        <v>-4.9299999999999997E-2</v>
      </c>
      <c r="AD23" s="140">
        <v>-3.3652950000000501E-2</v>
      </c>
      <c r="AE23" s="270"/>
      <c r="AF23" s="272"/>
      <c r="AG23" s="131" t="s">
        <v>301</v>
      </c>
      <c r="AH23" s="140">
        <v>-0.11917</v>
      </c>
      <c r="AI23" s="140">
        <v>-0.10495549999999999</v>
      </c>
      <c r="AJ23" s="270" t="s">
        <v>303</v>
      </c>
      <c r="AK23" s="272" t="s">
        <v>255</v>
      </c>
      <c r="AL23" s="126" t="s">
        <v>269</v>
      </c>
      <c r="AM23" s="140">
        <v>1.87</v>
      </c>
      <c r="AN23" s="140">
        <v>1.7458465700000001</v>
      </c>
      <c r="AO23" s="270"/>
      <c r="AP23" s="272"/>
      <c r="AQ23" s="126" t="s">
        <v>257</v>
      </c>
      <c r="AR23" s="140">
        <v>0.34</v>
      </c>
      <c r="AS23" s="140">
        <v>-0.29914213000000001</v>
      </c>
      <c r="AZ23" s="270"/>
      <c r="BA23" s="272"/>
      <c r="BB23" s="137" t="s">
        <v>276</v>
      </c>
      <c r="BC23" s="140">
        <v>2.21306</v>
      </c>
      <c r="BD23" s="140">
        <v>1.8796157499999999</v>
      </c>
      <c r="BE23" s="270"/>
      <c r="BF23" s="272"/>
      <c r="BG23" s="137" t="s">
        <v>310</v>
      </c>
      <c r="BH23" s="140">
        <v>-2.7891900000000001</v>
      </c>
      <c r="BI23" s="140">
        <v>-2.6871174999999998</v>
      </c>
      <c r="BJ23" s="270"/>
      <c r="BK23" s="272"/>
      <c r="BL23" s="137" t="s">
        <v>285</v>
      </c>
      <c r="BM23" s="140">
        <v>1.4710000000000001E-2</v>
      </c>
      <c r="BN23" s="140">
        <v>-1.36175000000001E-2</v>
      </c>
      <c r="BO23" s="270"/>
      <c r="BP23" s="276"/>
      <c r="BQ23" s="137" t="s">
        <v>270</v>
      </c>
      <c r="BR23" s="140">
        <v>-0.42431999999999997</v>
      </c>
      <c r="BS23" s="140">
        <v>-0.97800874999999998</v>
      </c>
      <c r="BT23" s="270"/>
      <c r="BU23" s="284"/>
      <c r="BV23" s="115" t="s">
        <v>40</v>
      </c>
      <c r="BW23" s="115" t="str">
        <f t="shared" si="0"/>
        <v>Fe(PtM111)</v>
      </c>
      <c r="BX23" s="115">
        <v>-3.16418</v>
      </c>
      <c r="BY23" s="115">
        <v>-3.1453880196205701</v>
      </c>
      <c r="BZ23" s="270"/>
      <c r="CA23" s="276"/>
      <c r="CB23" s="137" t="s">
        <v>40</v>
      </c>
      <c r="CC23" s="115">
        <v>-2.6436600000000001</v>
      </c>
      <c r="CD23" s="115">
        <v>-2.5968780196205699</v>
      </c>
      <c r="CE23" s="270"/>
      <c r="CF23" s="276"/>
      <c r="CG23" s="137" t="s">
        <v>12</v>
      </c>
      <c r="CH23" s="115">
        <v>-2.9966400000000002</v>
      </c>
      <c r="CI23" s="115">
        <v>-3.0881179371659302</v>
      </c>
      <c r="CK23" s="270"/>
      <c r="CL23" s="272"/>
      <c r="CM23" s="137" t="s">
        <v>256</v>
      </c>
      <c r="CN23" s="115">
        <v>-1.85</v>
      </c>
      <c r="CO23" s="115">
        <v>-1.7555902729999999</v>
      </c>
      <c r="CP23" s="285"/>
      <c r="CQ23" s="289"/>
      <c r="CR23" s="126" t="s">
        <v>144</v>
      </c>
      <c r="CS23" s="153">
        <v>-3.6898550724637702</v>
      </c>
      <c r="CT23" s="153">
        <v>-3.7985930935672498</v>
      </c>
      <c r="CU23" s="292"/>
      <c r="CV23" s="301"/>
      <c r="CW23" s="126" t="s">
        <v>144</v>
      </c>
      <c r="CX23" s="160">
        <v>-2.0695652173912999</v>
      </c>
      <c r="CY23" s="160">
        <v>-2.13192642690059</v>
      </c>
      <c r="CZ23" s="285"/>
      <c r="DA23" s="299"/>
      <c r="DB23" s="126" t="s">
        <v>144</v>
      </c>
      <c r="DC23" s="156">
        <v>-2.73623188405797</v>
      </c>
      <c r="DD23" s="156">
        <v>-2.7488854912280698</v>
      </c>
    </row>
    <row r="24" spans="1:108" ht="16">
      <c r="A24" s="270"/>
      <c r="B24" s="239" t="s">
        <v>255</v>
      </c>
      <c r="C24" s="127" t="s">
        <v>256</v>
      </c>
      <c r="D24" s="140">
        <v>-0.85420160000000001</v>
      </c>
      <c r="E24" s="140">
        <v>-0.39461832460732799</v>
      </c>
      <c r="F24" s="270"/>
      <c r="G24" s="239" t="s">
        <v>255</v>
      </c>
      <c r="H24" s="127" t="s">
        <v>256</v>
      </c>
      <c r="I24" s="140">
        <v>-1.6131256</v>
      </c>
      <c r="J24" s="140">
        <v>-1.1858387434555</v>
      </c>
      <c r="K24" s="270" t="s">
        <v>306</v>
      </c>
      <c r="L24" s="239" t="s">
        <v>255</v>
      </c>
      <c r="M24" s="126" t="s">
        <v>256</v>
      </c>
      <c r="N24" s="140">
        <v>-1.3376368000000001</v>
      </c>
      <c r="O24" s="140">
        <v>-1.38835916230366</v>
      </c>
      <c r="P24" s="270" t="s">
        <v>306</v>
      </c>
      <c r="Q24" s="239" t="s">
        <v>255</v>
      </c>
      <c r="R24" s="126" t="s">
        <v>256</v>
      </c>
      <c r="S24" s="140">
        <v>-1.9234093999999999</v>
      </c>
      <c r="T24" s="140">
        <v>-1.9478795811518299</v>
      </c>
      <c r="U24" s="272"/>
      <c r="V24" s="240" t="s">
        <v>308</v>
      </c>
      <c r="W24" s="137" t="s">
        <v>311</v>
      </c>
      <c r="X24" s="127">
        <v>-1.99</v>
      </c>
      <c r="Y24" s="127">
        <v>-1.7034815999999999</v>
      </c>
      <c r="Z24" s="279" t="s">
        <v>307</v>
      </c>
      <c r="AA24" s="281" t="s">
        <v>308</v>
      </c>
      <c r="AB24" s="137" t="s">
        <v>309</v>
      </c>
      <c r="AC24" s="127">
        <v>-2.91</v>
      </c>
      <c r="AD24" s="99">
        <v>-3.3063497499999999</v>
      </c>
      <c r="AE24" s="270" t="s">
        <v>303</v>
      </c>
      <c r="AF24" s="272" t="s">
        <v>255</v>
      </c>
      <c r="AG24" s="126" t="s">
        <v>269</v>
      </c>
      <c r="AH24" s="140">
        <v>0.21</v>
      </c>
      <c r="AI24" s="140">
        <v>0.21523129999999999</v>
      </c>
      <c r="AJ24" s="270"/>
      <c r="AK24" s="272"/>
      <c r="AL24" s="126" t="s">
        <v>272</v>
      </c>
      <c r="AM24" s="140">
        <v>1.1000000000000001</v>
      </c>
      <c r="AN24" s="140">
        <v>0.997084050000001</v>
      </c>
      <c r="AO24" s="270"/>
      <c r="AP24" s="272"/>
      <c r="AQ24" s="126" t="s">
        <v>267</v>
      </c>
      <c r="AR24" s="140">
        <v>-0.94</v>
      </c>
      <c r="AS24" s="140">
        <v>-1.1559361500000001</v>
      </c>
      <c r="AZ24" s="270"/>
      <c r="BA24" s="272"/>
      <c r="BB24" s="137" t="s">
        <v>312</v>
      </c>
      <c r="BC24" s="140">
        <v>-2.8139699999999999</v>
      </c>
      <c r="BD24" s="140">
        <v>-2.34342125</v>
      </c>
      <c r="BE24" s="270"/>
      <c r="BF24" s="272"/>
      <c r="BG24" s="137" t="s">
        <v>288</v>
      </c>
      <c r="BH24" s="140">
        <v>-3.0162200000000001</v>
      </c>
      <c r="BI24" s="140">
        <v>-2.4985195</v>
      </c>
      <c r="BJ24" s="270"/>
      <c r="BK24" s="272"/>
      <c r="BL24" s="137" t="s">
        <v>286</v>
      </c>
      <c r="BM24" s="140">
        <v>1.68235</v>
      </c>
      <c r="BN24" s="140">
        <v>1.5895075000000001</v>
      </c>
      <c r="BO24" s="270"/>
      <c r="BP24" s="276"/>
      <c r="BQ24" s="137" t="s">
        <v>272</v>
      </c>
      <c r="BR24" s="140">
        <v>0.44595000000000001</v>
      </c>
      <c r="BS24" s="140">
        <v>-0.17644625</v>
      </c>
      <c r="BT24" s="270"/>
      <c r="BU24" s="284"/>
      <c r="BV24" s="115" t="s">
        <v>25</v>
      </c>
      <c r="BW24" s="115" t="str">
        <f t="shared" si="0"/>
        <v>Ir(PtM111)</v>
      </c>
      <c r="BX24" s="115">
        <v>-3.07463</v>
      </c>
      <c r="BY24" s="115">
        <v>-3.11353273896867</v>
      </c>
      <c r="BZ24" s="270"/>
      <c r="CA24" s="276"/>
      <c r="CB24" s="137" t="s">
        <v>25</v>
      </c>
      <c r="CC24" s="115">
        <v>-2.5709</v>
      </c>
      <c r="CD24" s="115">
        <v>-2.5650227389686702</v>
      </c>
      <c r="CE24" s="270"/>
      <c r="CF24" s="276"/>
      <c r="CG24" s="137" t="s">
        <v>25</v>
      </c>
      <c r="CH24" s="115">
        <v>-2.9966400000000002</v>
      </c>
      <c r="CI24" s="115">
        <v>-3.0131291084530099</v>
      </c>
      <c r="CK24" s="270"/>
      <c r="CL24" s="272"/>
      <c r="CM24" s="137" t="s">
        <v>257</v>
      </c>
      <c r="CN24" s="115">
        <v>-1</v>
      </c>
      <c r="CO24" s="115">
        <v>-1</v>
      </c>
      <c r="CP24" s="285"/>
      <c r="CQ24" s="289"/>
      <c r="CR24" s="126" t="s">
        <v>150</v>
      </c>
      <c r="CS24" s="153">
        <v>-3.41159420289855</v>
      </c>
      <c r="CT24" s="153">
        <v>-3.8761320935672501</v>
      </c>
      <c r="CU24" s="292"/>
      <c r="CV24" s="301"/>
      <c r="CW24" s="126" t="s">
        <v>206</v>
      </c>
      <c r="CX24" s="160">
        <v>-1.6956521739130399</v>
      </c>
      <c r="CY24" s="160">
        <v>-2.1208874269005902</v>
      </c>
      <c r="CZ24" s="285"/>
      <c r="DA24" s="299" t="s">
        <v>22</v>
      </c>
      <c r="DB24" s="126" t="s">
        <v>135</v>
      </c>
      <c r="DC24" s="156">
        <v>-2.7844827586206899</v>
      </c>
      <c r="DD24" s="156">
        <v>-2.8966559279581898</v>
      </c>
    </row>
    <row r="25" spans="1:108" ht="16">
      <c r="A25" s="270"/>
      <c r="B25" s="239" t="s">
        <v>255</v>
      </c>
      <c r="C25" s="127" t="s">
        <v>257</v>
      </c>
      <c r="D25" s="140">
        <v>1.0516639999999999</v>
      </c>
      <c r="E25" s="140">
        <v>0.51163684210526394</v>
      </c>
      <c r="F25" s="270"/>
      <c r="G25" s="239" t="s">
        <v>255</v>
      </c>
      <c r="H25" s="127" t="s">
        <v>257</v>
      </c>
      <c r="I25" s="140">
        <v>-0.30957699999999999</v>
      </c>
      <c r="J25" s="140">
        <v>-0.50614736842105201</v>
      </c>
      <c r="K25" s="270"/>
      <c r="L25" s="239" t="s">
        <v>255</v>
      </c>
      <c r="M25" s="126" t="s">
        <v>257</v>
      </c>
      <c r="N25" s="140">
        <v>-0.75361999999999996</v>
      </c>
      <c r="O25" s="140">
        <v>-0.93523157894736797</v>
      </c>
      <c r="P25" s="270"/>
      <c r="Q25" s="239" t="s">
        <v>255</v>
      </c>
      <c r="R25" s="126" t="s">
        <v>257</v>
      </c>
      <c r="S25" s="140">
        <v>-1.5818806999999999</v>
      </c>
      <c r="T25" s="140">
        <v>-1.7213157894736799</v>
      </c>
      <c r="U25" s="272"/>
      <c r="V25" s="240" t="s">
        <v>308</v>
      </c>
      <c r="W25" s="137" t="s">
        <v>257</v>
      </c>
      <c r="X25" s="127">
        <v>-1.08</v>
      </c>
      <c r="Y25" s="127">
        <v>-0.87951760000000001</v>
      </c>
      <c r="Z25" s="279"/>
      <c r="AA25" s="281"/>
      <c r="AB25" s="137" t="s">
        <v>311</v>
      </c>
      <c r="AC25" s="127">
        <v>-2.79</v>
      </c>
      <c r="AD25" s="99">
        <v>-2.9966000799999999</v>
      </c>
      <c r="AE25" s="270"/>
      <c r="AF25" s="272"/>
      <c r="AG25" s="126" t="s">
        <v>272</v>
      </c>
      <c r="AH25" s="140">
        <v>-0.17</v>
      </c>
      <c r="AI25" s="140">
        <v>-0.1200355</v>
      </c>
      <c r="AJ25" s="270"/>
      <c r="AK25" s="272"/>
      <c r="AL25" s="126" t="s">
        <v>257</v>
      </c>
      <c r="AM25" s="140">
        <v>0.64</v>
      </c>
      <c r="AN25" s="140">
        <v>0.17714207000000001</v>
      </c>
      <c r="AO25" s="270"/>
      <c r="AP25" s="272"/>
      <c r="AQ25" s="126" t="s">
        <v>270</v>
      </c>
      <c r="AR25" s="140">
        <v>-1.32</v>
      </c>
      <c r="AS25" s="140">
        <v>-1.2308964499999999</v>
      </c>
      <c r="AZ25" s="270"/>
      <c r="BA25" s="272"/>
      <c r="BB25" s="137" t="s">
        <v>293</v>
      </c>
      <c r="BC25" s="140">
        <v>-2.6571899999999999</v>
      </c>
      <c r="BD25" s="140">
        <v>-1.9944440000000001</v>
      </c>
      <c r="BE25" s="270"/>
      <c r="BF25" s="272"/>
      <c r="BG25" s="137" t="s">
        <v>304</v>
      </c>
      <c r="BH25" s="140">
        <v>-0.74595</v>
      </c>
      <c r="BI25" s="140">
        <v>-0.86374450000000003</v>
      </c>
      <c r="BJ25" s="136"/>
      <c r="BK25" s="136"/>
      <c r="BL25" s="137"/>
      <c r="BO25" s="270"/>
      <c r="BP25" s="276"/>
      <c r="BQ25" s="131" t="s">
        <v>260</v>
      </c>
      <c r="BR25" s="140">
        <v>-2.5054099999999999</v>
      </c>
      <c r="BS25" s="140">
        <v>-2.2090587500000001</v>
      </c>
      <c r="BT25" s="270"/>
      <c r="BU25" s="284"/>
      <c r="BV25" s="115" t="s">
        <v>22</v>
      </c>
      <c r="BW25" s="115" t="str">
        <f t="shared" si="0"/>
        <v>Co(PtM111)</v>
      </c>
      <c r="BX25" s="115">
        <v>-3.0130599999999998</v>
      </c>
      <c r="BY25" s="115">
        <v>-3.0130599999999998</v>
      </c>
      <c r="BZ25" s="270"/>
      <c r="CA25" s="276"/>
      <c r="CB25" s="137" t="s">
        <v>22</v>
      </c>
      <c r="CC25" s="115">
        <v>-2.46455</v>
      </c>
      <c r="CD25" s="115">
        <v>-2.46455</v>
      </c>
      <c r="CE25" s="270"/>
      <c r="CF25" s="276"/>
      <c r="CG25" s="137" t="s">
        <v>22</v>
      </c>
      <c r="CH25" s="115">
        <v>-2.8624200000000002</v>
      </c>
      <c r="CI25" s="115">
        <v>-2.8624200000000002</v>
      </c>
      <c r="CK25" s="270"/>
      <c r="CL25" s="272"/>
      <c r="CM25" s="137" t="s">
        <v>269</v>
      </c>
      <c r="CN25" s="115">
        <v>0.21</v>
      </c>
      <c r="CO25" s="115">
        <v>0.56168045</v>
      </c>
      <c r="CP25" s="285"/>
      <c r="CQ25" s="289"/>
      <c r="CR25" s="126" t="s">
        <v>207</v>
      </c>
      <c r="CS25" s="153">
        <v>-3.7681159420289898</v>
      </c>
      <c r="CT25" s="153">
        <v>-4.0423820935672499</v>
      </c>
      <c r="CU25" s="292"/>
      <c r="CV25" s="301"/>
      <c r="CW25" s="126" t="s">
        <v>150</v>
      </c>
      <c r="CX25" s="160">
        <v>-1.9391304347826099</v>
      </c>
      <c r="CY25" s="160">
        <v>-2.2094654269005898</v>
      </c>
      <c r="CZ25" s="285"/>
      <c r="DA25" s="299"/>
      <c r="DB25" s="126" t="s">
        <v>136</v>
      </c>
      <c r="DC25" s="156">
        <v>-3.0116959064327502</v>
      </c>
      <c r="DD25" s="156">
        <v>-3.0074449279581899</v>
      </c>
    </row>
    <row r="26" spans="1:108" ht="16">
      <c r="A26" s="270"/>
      <c r="B26" s="239" t="s">
        <v>255</v>
      </c>
      <c r="C26" s="127" t="s">
        <v>264</v>
      </c>
      <c r="D26" s="140">
        <v>-1.3663000000000001</v>
      </c>
      <c r="E26" s="140">
        <v>-1.7409947368420999</v>
      </c>
      <c r="F26" s="270"/>
      <c r="G26" s="239" t="s">
        <v>255</v>
      </c>
      <c r="H26" s="127" t="s">
        <v>264</v>
      </c>
      <c r="I26" s="140">
        <v>-1.9409173</v>
      </c>
      <c r="J26" s="140">
        <v>-2.19562105263158</v>
      </c>
      <c r="K26" s="270"/>
      <c r="L26" s="239" t="s">
        <v>255</v>
      </c>
      <c r="M26" s="126" t="s">
        <v>264</v>
      </c>
      <c r="N26" s="140">
        <v>-1.6184050000000001</v>
      </c>
      <c r="O26" s="140">
        <v>-2.0615473684210501</v>
      </c>
      <c r="P26" s="270"/>
      <c r="Q26" s="239" t="s">
        <v>255</v>
      </c>
      <c r="R26" s="126" t="s">
        <v>264</v>
      </c>
      <c r="S26" s="140">
        <v>-2.032133</v>
      </c>
      <c r="T26" s="140">
        <v>-2.2844736842105302</v>
      </c>
      <c r="U26" s="272"/>
      <c r="V26" s="240" t="s">
        <v>308</v>
      </c>
      <c r="W26" s="137" t="s">
        <v>313</v>
      </c>
      <c r="X26" s="127">
        <v>-0.19</v>
      </c>
      <c r="Y26" s="127">
        <v>6.4023199999999794E-2</v>
      </c>
      <c r="Z26" s="279"/>
      <c r="AA26" s="281"/>
      <c r="AB26" s="137" t="s">
        <v>256</v>
      </c>
      <c r="AC26" s="127">
        <v>-2.88</v>
      </c>
      <c r="AD26" s="99">
        <v>-2.7462855099999999</v>
      </c>
      <c r="AE26" s="270"/>
      <c r="AF26" s="272"/>
      <c r="AG26" s="126" t="s">
        <v>257</v>
      </c>
      <c r="AH26" s="140">
        <v>-0.09</v>
      </c>
      <c r="AI26" s="140">
        <v>-0.48717369999999999</v>
      </c>
      <c r="AJ26" s="270"/>
      <c r="AK26" s="272"/>
      <c r="AL26" s="126" t="s">
        <v>267</v>
      </c>
      <c r="AM26" s="140">
        <v>-1.31</v>
      </c>
      <c r="AN26" s="140">
        <v>-1.0442451500000001</v>
      </c>
      <c r="AO26" s="270"/>
      <c r="AP26" s="272"/>
      <c r="AQ26" s="137" t="s">
        <v>256</v>
      </c>
      <c r="AR26" s="140">
        <v>-1.19</v>
      </c>
      <c r="AS26" s="140">
        <v>-0.83156706000000002</v>
      </c>
      <c r="AZ26" s="270"/>
      <c r="BA26" s="272"/>
      <c r="BB26" s="137" t="s">
        <v>298</v>
      </c>
      <c r="BC26" s="140">
        <v>-7.9979999999999996E-2</v>
      </c>
      <c r="BD26" s="140">
        <v>-0.71488174999999998</v>
      </c>
      <c r="BE26" s="270"/>
      <c r="BF26" s="272"/>
      <c r="BG26" s="137" t="s">
        <v>275</v>
      </c>
      <c r="BH26" s="140">
        <v>-0.85946</v>
      </c>
      <c r="BI26" s="140">
        <v>-0.40019900000000003</v>
      </c>
      <c r="BJ26" s="136"/>
      <c r="BK26" s="136"/>
      <c r="BL26" s="137"/>
      <c r="BO26" s="270"/>
      <c r="BP26" s="276"/>
      <c r="BQ26" s="137" t="s">
        <v>288</v>
      </c>
      <c r="BR26" s="140">
        <v>-2.5432399999999999</v>
      </c>
      <c r="BS26" s="140">
        <v>-2.1147597500000002</v>
      </c>
      <c r="BT26" s="270"/>
      <c r="BU26" s="284"/>
      <c r="BV26" s="115" t="s">
        <v>11</v>
      </c>
      <c r="BW26" s="115" t="str">
        <f t="shared" si="0"/>
        <v>Rh(PtM111)</v>
      </c>
      <c r="BX26" s="115">
        <v>-2.9291</v>
      </c>
      <c r="BY26" s="115">
        <v>-3.1357105642465601</v>
      </c>
      <c r="BZ26" s="270"/>
      <c r="CA26" s="276"/>
      <c r="CB26" s="137" t="s">
        <v>11</v>
      </c>
      <c r="CC26" s="115">
        <v>-2.4421599999999999</v>
      </c>
      <c r="CD26" s="115">
        <v>-2.5872005642465599</v>
      </c>
      <c r="CE26" s="270"/>
      <c r="CF26" s="276"/>
      <c r="CG26" s="137" t="s">
        <v>14</v>
      </c>
      <c r="CH26" s="115">
        <v>-3.0301999999999998</v>
      </c>
      <c r="CI26" s="115">
        <v>-2.8448839824210599</v>
      </c>
      <c r="CK26" s="270"/>
      <c r="CL26" s="272" t="s">
        <v>308</v>
      </c>
      <c r="CM26" s="137" t="s">
        <v>260</v>
      </c>
      <c r="CN26" s="152">
        <v>-4.67</v>
      </c>
      <c r="CO26" s="154">
        <v>-4.9729527449999997</v>
      </c>
      <c r="CP26" s="285"/>
      <c r="CQ26" s="289" t="s">
        <v>22</v>
      </c>
      <c r="CR26" s="126" t="s">
        <v>135</v>
      </c>
      <c r="CS26" s="153">
        <v>-3.6724137931034502</v>
      </c>
      <c r="CT26" s="153">
        <v>-3.9463635302973699</v>
      </c>
      <c r="CU26" s="292"/>
      <c r="CV26" s="301"/>
      <c r="CW26" s="126" t="s">
        <v>207</v>
      </c>
      <c r="CX26" s="160">
        <v>-2.2086956521739101</v>
      </c>
      <c r="CY26" s="160">
        <v>-2.37571542690059</v>
      </c>
      <c r="CZ26" s="285"/>
      <c r="DA26" s="299"/>
      <c r="DB26" s="126" t="s">
        <v>205</v>
      </c>
      <c r="DC26" s="156">
        <v>-2.9678362573099402</v>
      </c>
      <c r="DD26" s="156">
        <v>-3.0406949279581901</v>
      </c>
    </row>
    <row r="27" spans="1:108" ht="16">
      <c r="A27" s="270"/>
      <c r="B27" s="239" t="s">
        <v>255</v>
      </c>
      <c r="C27" s="127" t="s">
        <v>267</v>
      </c>
      <c r="D27" s="140">
        <v>-0.79569199999999995</v>
      </c>
      <c r="E27" s="140">
        <v>-0.94673636363636005</v>
      </c>
      <c r="F27" s="270"/>
      <c r="G27" s="239" t="s">
        <v>255</v>
      </c>
      <c r="H27" s="127" t="s">
        <v>267</v>
      </c>
      <c r="I27" s="140">
        <v>-1.4020170000000001</v>
      </c>
      <c r="J27" s="140">
        <v>-1.59992727272727</v>
      </c>
      <c r="K27" s="270"/>
      <c r="L27" s="239" t="s">
        <v>255</v>
      </c>
      <c r="M27" s="126" t="s">
        <v>267</v>
      </c>
      <c r="N27" s="140">
        <v>-1.4314077000000001</v>
      </c>
      <c r="O27" s="140">
        <v>-1.66441818181818</v>
      </c>
      <c r="P27" s="270"/>
      <c r="Q27" s="239" t="s">
        <v>255</v>
      </c>
      <c r="R27" s="126" t="s">
        <v>267</v>
      </c>
      <c r="S27" s="140">
        <v>-1.8920665999999999</v>
      </c>
      <c r="T27" s="140">
        <v>-2.08590909090909</v>
      </c>
      <c r="U27" s="272"/>
      <c r="V27" s="240" t="s">
        <v>308</v>
      </c>
      <c r="W27" s="137" t="s">
        <v>314</v>
      </c>
      <c r="X27" s="127">
        <v>-2.0499999999999998</v>
      </c>
      <c r="Y27" s="127">
        <v>-2.1855068000000002</v>
      </c>
      <c r="Z27" s="279"/>
      <c r="AA27" s="281"/>
      <c r="AB27" s="137" t="s">
        <v>257</v>
      </c>
      <c r="AC27" s="127">
        <v>-2.4300000000000002</v>
      </c>
      <c r="AD27" s="99">
        <v>-2.4404243800000001</v>
      </c>
      <c r="AE27" s="270"/>
      <c r="AF27" s="272"/>
      <c r="AG27" s="126" t="s">
        <v>267</v>
      </c>
      <c r="AH27" s="140">
        <v>-1.2</v>
      </c>
      <c r="AI27" s="140">
        <v>-1.0340635</v>
      </c>
      <c r="AJ27" s="270"/>
      <c r="AK27" s="272"/>
      <c r="AL27" s="126" t="s">
        <v>270</v>
      </c>
      <c r="AM27" s="140">
        <v>-1.42</v>
      </c>
      <c r="AN27" s="140">
        <v>-1.1511034499999999</v>
      </c>
      <c r="AO27" s="270"/>
      <c r="AP27" s="272"/>
      <c r="AQ27" s="126" t="s">
        <v>300</v>
      </c>
      <c r="AR27" s="140">
        <v>-1.21</v>
      </c>
      <c r="AS27" s="140">
        <v>-1.56184554</v>
      </c>
      <c r="AZ27" s="270"/>
      <c r="BA27" s="272"/>
      <c r="BB27" s="137" t="s">
        <v>277</v>
      </c>
      <c r="BC27" s="140">
        <v>-3.671E-2</v>
      </c>
      <c r="BD27" s="140">
        <v>-0.23222599999999999</v>
      </c>
      <c r="BE27" s="270"/>
      <c r="BF27" s="272"/>
      <c r="BG27" s="137" t="s">
        <v>276</v>
      </c>
      <c r="BH27" s="140">
        <v>0.29459000000000002</v>
      </c>
      <c r="BI27" s="140">
        <v>0.16621050000000001</v>
      </c>
      <c r="BJ27" s="136"/>
      <c r="BK27" s="136"/>
      <c r="BL27" s="137"/>
      <c r="BO27" s="270"/>
      <c r="BP27" s="276"/>
      <c r="BQ27" s="137" t="s">
        <v>276</v>
      </c>
      <c r="BR27" s="140">
        <v>-0.93513999999999997</v>
      </c>
      <c r="BS27" s="140">
        <v>-0.78239475000000003</v>
      </c>
      <c r="BT27" s="270"/>
      <c r="BU27" s="284"/>
      <c r="BV27" s="115" t="s">
        <v>14</v>
      </c>
      <c r="BW27" s="115" t="str">
        <f t="shared" si="0"/>
        <v>Pt(PtM111)</v>
      </c>
      <c r="BX27" s="115">
        <v>-2.9346999999999999</v>
      </c>
      <c r="BY27" s="115">
        <v>-3.0013693216140398</v>
      </c>
      <c r="BZ27" s="270"/>
      <c r="CA27" s="276"/>
      <c r="CB27" s="137" t="s">
        <v>14</v>
      </c>
      <c r="CC27" s="115">
        <v>-2.4757500000000001</v>
      </c>
      <c r="CD27" s="115">
        <v>-2.45285932161404</v>
      </c>
      <c r="CE27" s="270"/>
      <c r="CF27" s="276"/>
      <c r="CG27" s="137" t="s">
        <v>12</v>
      </c>
      <c r="CH27" s="115">
        <v>-2.9966400000000002</v>
      </c>
      <c r="CI27" s="115">
        <v>-2.8094463490219201</v>
      </c>
      <c r="CK27" s="270"/>
      <c r="CL27" s="272"/>
      <c r="CM27" s="137" t="s">
        <v>261</v>
      </c>
      <c r="CN27" s="152">
        <v>-4.62</v>
      </c>
      <c r="CO27" s="154">
        <v>-4.7213630130000004</v>
      </c>
      <c r="CP27" s="285"/>
      <c r="CQ27" s="289"/>
      <c r="CR27" s="126" t="s">
        <v>136</v>
      </c>
      <c r="CS27" s="153">
        <v>-3.9298245614035099</v>
      </c>
      <c r="CT27" s="153">
        <v>-4.0571525302973699</v>
      </c>
      <c r="CU27" s="292"/>
      <c r="CV27" s="301" t="s">
        <v>22</v>
      </c>
      <c r="CW27" s="126" t="s">
        <v>135</v>
      </c>
      <c r="CX27" s="160">
        <v>-2.0517241379310298</v>
      </c>
      <c r="CY27" s="160">
        <v>-2.27969686363071</v>
      </c>
      <c r="CZ27" s="285"/>
      <c r="DA27" s="299"/>
      <c r="DB27" s="126" t="s">
        <v>178</v>
      </c>
      <c r="DC27" s="156">
        <v>-3.1345029239766098</v>
      </c>
      <c r="DD27" s="156">
        <v>-3.1626559279581898</v>
      </c>
    </row>
    <row r="28" spans="1:108" ht="16">
      <c r="A28" s="270"/>
      <c r="B28" s="239" t="s">
        <v>255</v>
      </c>
      <c r="C28" s="127" t="s">
        <v>269</v>
      </c>
      <c r="D28" s="140">
        <v>2.2577004000000001</v>
      </c>
      <c r="E28" s="140">
        <v>2.38471646724736</v>
      </c>
      <c r="F28" s="270"/>
      <c r="G28" s="239" t="s">
        <v>255</v>
      </c>
      <c r="H28" s="127" t="s">
        <v>269</v>
      </c>
      <c r="I28" s="140">
        <v>0.8072416</v>
      </c>
      <c r="J28" s="140">
        <v>0.89866235043552001</v>
      </c>
      <c r="K28" s="270"/>
      <c r="L28" s="239" t="s">
        <v>255</v>
      </c>
      <c r="M28" s="126" t="s">
        <v>269</v>
      </c>
      <c r="N28" s="140">
        <v>5.8144000000000001E-2</v>
      </c>
      <c r="O28" s="140">
        <v>1.30823362368027E-3</v>
      </c>
      <c r="P28" s="270"/>
      <c r="Q28" s="239" t="s">
        <v>255</v>
      </c>
      <c r="R28" s="126" t="s">
        <v>269</v>
      </c>
      <c r="S28" s="140">
        <v>-1.1534082000000001</v>
      </c>
      <c r="T28" s="140">
        <v>-1.2530458831881599</v>
      </c>
      <c r="U28" s="272"/>
      <c r="V28" s="240" t="s">
        <v>308</v>
      </c>
      <c r="W28" s="137" t="s">
        <v>315</v>
      </c>
      <c r="X28" s="127">
        <v>-2.21</v>
      </c>
      <c r="Y28" s="127">
        <v>-2.2632496</v>
      </c>
      <c r="Z28" s="279"/>
      <c r="AA28" s="281"/>
      <c r="AB28" s="137" t="s">
        <v>313</v>
      </c>
      <c r="AC28" s="127">
        <v>-1.72</v>
      </c>
      <c r="AD28" s="99">
        <v>-1.8035343399999999</v>
      </c>
      <c r="AE28" s="270"/>
      <c r="AF28" s="272"/>
      <c r="AG28" s="126" t="s">
        <v>270</v>
      </c>
      <c r="AH28" s="140">
        <v>-1.31</v>
      </c>
      <c r="AI28" s="140">
        <v>-1.0819105</v>
      </c>
      <c r="AJ28" s="270"/>
      <c r="AK28" s="272"/>
      <c r="AL28" s="126" t="s">
        <v>264</v>
      </c>
      <c r="AM28" s="140">
        <v>-1.43</v>
      </c>
      <c r="AN28" s="140">
        <v>-1.7094365600000001</v>
      </c>
      <c r="AO28" s="270"/>
      <c r="AP28" s="272"/>
      <c r="AQ28" s="126" t="s">
        <v>282</v>
      </c>
      <c r="AR28" s="140">
        <v>0.4</v>
      </c>
      <c r="AS28" s="140">
        <v>0.58929237000000101</v>
      </c>
      <c r="AZ28" s="270"/>
      <c r="BA28" s="272"/>
      <c r="BB28" s="137" t="s">
        <v>282</v>
      </c>
      <c r="BC28" s="140">
        <v>3.5805500000000001</v>
      </c>
      <c r="BD28" s="140">
        <v>3.6356282499999999</v>
      </c>
      <c r="BE28" s="270"/>
      <c r="BF28" s="272"/>
      <c r="BG28" s="137" t="s">
        <v>312</v>
      </c>
      <c r="BH28" s="140">
        <v>-2.8648600000000002</v>
      </c>
      <c r="BI28" s="140">
        <v>-2.6491475000000002</v>
      </c>
      <c r="BJ28" s="136"/>
      <c r="BK28" s="136"/>
      <c r="BL28" s="137"/>
      <c r="BO28" s="270"/>
      <c r="BP28" s="276"/>
      <c r="BQ28" s="137" t="s">
        <v>312</v>
      </c>
      <c r="BR28" s="140">
        <v>-2.56216</v>
      </c>
      <c r="BS28" s="140">
        <v>-2.1900737499999998</v>
      </c>
      <c r="BT28" s="270"/>
      <c r="BU28" s="284"/>
      <c r="BV28" s="115" t="s">
        <v>12</v>
      </c>
      <c r="BW28" s="115" t="str">
        <f t="shared" si="0"/>
        <v>Pd(PtM111)</v>
      </c>
      <c r="BX28" s="115">
        <v>-2.8955199999999999</v>
      </c>
      <c r="BY28" s="115">
        <v>-2.97774423268128</v>
      </c>
      <c r="BZ28" s="270"/>
      <c r="CA28" s="276"/>
      <c r="CB28" s="137" t="s">
        <v>12</v>
      </c>
      <c r="CC28" s="115">
        <v>-2.3973900000000001</v>
      </c>
      <c r="CD28" s="115">
        <v>-2.4292342326812801</v>
      </c>
      <c r="CE28" s="270"/>
      <c r="CF28" s="276"/>
      <c r="CG28" s="137" t="s">
        <v>9</v>
      </c>
      <c r="CH28" s="115">
        <v>-2.66107</v>
      </c>
      <c r="CI28" s="115">
        <v>-2.6654170905760299</v>
      </c>
      <c r="CK28" s="270"/>
      <c r="CL28" s="272"/>
      <c r="CM28" s="137" t="s">
        <v>302</v>
      </c>
      <c r="CN28" s="152">
        <v>-3.73</v>
      </c>
      <c r="CO28" s="154">
        <v>-3.3057695699999998</v>
      </c>
      <c r="CP28" s="285"/>
      <c r="CQ28" s="289"/>
      <c r="CR28" s="126" t="s">
        <v>205</v>
      </c>
      <c r="CS28" s="153">
        <v>-3.9766081871345</v>
      </c>
      <c r="CT28" s="153">
        <v>-4.0904025302973697</v>
      </c>
      <c r="CU28" s="292"/>
      <c r="CV28" s="301"/>
      <c r="CW28" s="126" t="s">
        <v>136</v>
      </c>
      <c r="CX28" s="160">
        <v>-2.3947368421052602</v>
      </c>
      <c r="CY28" s="160">
        <v>-2.39048586363071</v>
      </c>
      <c r="CZ28" s="285"/>
      <c r="DA28" s="299"/>
      <c r="DB28" s="126" t="s">
        <v>137</v>
      </c>
      <c r="DC28" s="156">
        <v>-3.0614035087719298</v>
      </c>
      <c r="DD28" s="156">
        <v>-3.1183669279581898</v>
      </c>
    </row>
    <row r="29" spans="1:108" ht="16">
      <c r="A29" s="270"/>
      <c r="B29" s="239" t="s">
        <v>255</v>
      </c>
      <c r="C29" s="127" t="s">
        <v>300</v>
      </c>
      <c r="D29" s="140">
        <v>-1.4118835999999999</v>
      </c>
      <c r="E29" s="140">
        <v>-1.63764545454546</v>
      </c>
      <c r="F29" s="270"/>
      <c r="G29" s="239" t="s">
        <v>255</v>
      </c>
      <c r="H29" s="127" t="s">
        <v>300</v>
      </c>
      <c r="I29" s="140">
        <v>-2.1833320000000001</v>
      </c>
      <c r="J29" s="140">
        <v>-2.1181090909090901</v>
      </c>
      <c r="K29" s="270"/>
      <c r="L29" s="239" t="s">
        <v>255</v>
      </c>
      <c r="M29" s="126" t="s">
        <v>300</v>
      </c>
      <c r="N29" s="140">
        <v>-1.8217194999999999</v>
      </c>
      <c r="O29" s="140">
        <v>-2.0098727272727301</v>
      </c>
      <c r="P29" s="270"/>
      <c r="Q29" s="239" t="s">
        <v>255</v>
      </c>
      <c r="R29" s="126" t="s">
        <v>300</v>
      </c>
      <c r="S29" s="140">
        <v>-2.2197941000000001</v>
      </c>
      <c r="T29" s="140">
        <v>-2.2586363636363598</v>
      </c>
      <c r="U29" s="272"/>
      <c r="V29" s="240" t="s">
        <v>308</v>
      </c>
      <c r="W29" s="137" t="s">
        <v>264</v>
      </c>
      <c r="X29" s="127">
        <v>-1.99</v>
      </c>
      <c r="Y29" s="127">
        <v>-2.0058332000000001</v>
      </c>
      <c r="Z29" s="279"/>
      <c r="AA29" s="281"/>
      <c r="AB29" s="137" t="s">
        <v>264</v>
      </c>
      <c r="AC29" s="127">
        <v>-3.01</v>
      </c>
      <c r="AD29" s="99">
        <v>-3.20068741</v>
      </c>
      <c r="AE29" s="270"/>
      <c r="AF29" s="272"/>
      <c r="AG29" s="126" t="s">
        <v>264</v>
      </c>
      <c r="AH29" s="140">
        <v>-1.33</v>
      </c>
      <c r="AI29" s="140">
        <v>-1.3319103999999999</v>
      </c>
      <c r="AJ29" s="270"/>
      <c r="AK29" s="272"/>
      <c r="AL29" s="126" t="s">
        <v>300</v>
      </c>
      <c r="AM29" s="140">
        <v>-1.56</v>
      </c>
      <c r="AN29" s="140">
        <v>-1.6228819400000001</v>
      </c>
      <c r="AO29" s="270"/>
      <c r="AP29" s="272"/>
      <c r="AQ29" s="126" t="s">
        <v>286</v>
      </c>
      <c r="AR29" s="140">
        <v>-0.19</v>
      </c>
      <c r="AS29" s="140">
        <v>6.4041050000000196E-2</v>
      </c>
      <c r="AZ29" s="270"/>
      <c r="BA29" s="272"/>
      <c r="BB29" s="137" t="s">
        <v>316</v>
      </c>
      <c r="BC29" s="140">
        <v>-1.53301</v>
      </c>
      <c r="BD29" s="140">
        <v>-1.752632</v>
      </c>
      <c r="BE29" s="270"/>
      <c r="BF29" s="272"/>
      <c r="BG29" s="137" t="s">
        <v>293</v>
      </c>
      <c r="BH29" s="140">
        <v>-2.6945899999999998</v>
      </c>
      <c r="BI29" s="140">
        <v>-2.416496</v>
      </c>
      <c r="BJ29" s="136"/>
      <c r="BK29" s="136"/>
      <c r="BL29" s="137"/>
      <c r="BO29" s="270"/>
      <c r="BP29" s="276"/>
      <c r="BQ29" s="137" t="s">
        <v>293</v>
      </c>
      <c r="BR29" s="140">
        <v>-2.4486500000000002</v>
      </c>
      <c r="BS29" s="140">
        <v>-2.0737480000000001</v>
      </c>
      <c r="BT29" s="270"/>
      <c r="BU29" s="284"/>
      <c r="BV29" s="115" t="s">
        <v>9</v>
      </c>
      <c r="BW29" s="115" t="str">
        <f t="shared" si="0"/>
        <v>Ni(PtM111)</v>
      </c>
      <c r="BX29" s="115">
        <v>-2.8451499999999998</v>
      </c>
      <c r="BY29" s="115">
        <v>-2.88172472705069</v>
      </c>
      <c r="BZ29" s="270"/>
      <c r="CA29" s="276"/>
      <c r="CB29" s="137" t="s">
        <v>9</v>
      </c>
      <c r="CC29" s="115">
        <v>-2.375</v>
      </c>
      <c r="CD29" s="115">
        <v>-2.33321472705068</v>
      </c>
      <c r="CE29" s="270"/>
      <c r="CF29" s="276"/>
      <c r="CG29" s="137" t="s">
        <v>15</v>
      </c>
      <c r="CH29" s="115">
        <v>-2.80369</v>
      </c>
      <c r="CI29" s="115">
        <v>-2.7623203926758801</v>
      </c>
      <c r="CK29" s="270"/>
      <c r="CL29" s="272"/>
      <c r="CM29" s="137" t="s">
        <v>266</v>
      </c>
      <c r="CN29" s="152">
        <v>-2.73</v>
      </c>
      <c r="CO29" s="154">
        <v>-3.0816722439999999</v>
      </c>
      <c r="CP29" s="285"/>
      <c r="CQ29" s="289"/>
      <c r="CR29" s="126" t="s">
        <v>178</v>
      </c>
      <c r="CS29" s="153">
        <v>-4.1374269005848001</v>
      </c>
      <c r="CT29" s="153">
        <v>-4.2123635302973703</v>
      </c>
      <c r="CU29" s="292"/>
      <c r="CV29" s="301"/>
      <c r="CW29" s="126" t="s">
        <v>205</v>
      </c>
      <c r="CX29" s="160">
        <v>-2.26900584795322</v>
      </c>
      <c r="CY29" s="160">
        <v>-2.4237358636307098</v>
      </c>
      <c r="CZ29" s="285"/>
      <c r="DA29" s="299"/>
      <c r="DB29" s="126" t="s">
        <v>138</v>
      </c>
      <c r="DC29" s="156">
        <v>-3.27485380116959</v>
      </c>
      <c r="DD29" s="156">
        <v>-3.1626559279581898</v>
      </c>
    </row>
    <row r="30" spans="1:108" ht="16">
      <c r="A30" s="270"/>
      <c r="B30" s="239" t="s">
        <v>255</v>
      </c>
      <c r="C30" s="127" t="s">
        <v>270</v>
      </c>
      <c r="D30" s="140">
        <v>-1.1589973</v>
      </c>
      <c r="E30" s="140">
        <v>-1.0743280701754401</v>
      </c>
      <c r="F30" s="270"/>
      <c r="G30" s="239" t="s">
        <v>255</v>
      </c>
      <c r="H30" s="127" t="s">
        <v>270</v>
      </c>
      <c r="I30" s="140">
        <v>-1.9412125</v>
      </c>
      <c r="J30" s="140">
        <v>-1.69562105263158</v>
      </c>
      <c r="K30" s="270"/>
      <c r="L30" s="239" t="s">
        <v>255</v>
      </c>
      <c r="M30" s="126" t="s">
        <v>270</v>
      </c>
      <c r="N30" s="140">
        <v>-1.775083</v>
      </c>
      <c r="O30" s="140">
        <v>-1.72821403508772</v>
      </c>
      <c r="P30" s="270"/>
      <c r="Q30" s="239" t="s">
        <v>255</v>
      </c>
      <c r="R30" s="126" t="s">
        <v>270</v>
      </c>
      <c r="S30" s="140">
        <v>-2.3296600000000001</v>
      </c>
      <c r="T30" s="140">
        <v>-2.1178070175438601</v>
      </c>
      <c r="U30" s="272"/>
      <c r="V30" s="240" t="s">
        <v>308</v>
      </c>
      <c r="W30" s="137" t="s">
        <v>267</v>
      </c>
      <c r="X30" s="127">
        <v>-1.69</v>
      </c>
      <c r="Y30" s="127">
        <v>-1.6087039999999999</v>
      </c>
      <c r="Z30" s="279"/>
      <c r="AA30" s="281"/>
      <c r="AB30" s="137" t="s">
        <v>267</v>
      </c>
      <c r="AC30" s="127">
        <v>-2.94</v>
      </c>
      <c r="AD30" s="99">
        <v>-2.9326251999999999</v>
      </c>
      <c r="AE30" s="270"/>
      <c r="AF30" s="272"/>
      <c r="AG30" s="137" t="s">
        <v>256</v>
      </c>
      <c r="AH30" s="140">
        <v>-1.33</v>
      </c>
      <c r="AI30" s="140">
        <v>-0.82701939999999996</v>
      </c>
      <c r="AJ30" s="270"/>
      <c r="AK30" s="272"/>
      <c r="AL30" s="126" t="s">
        <v>282</v>
      </c>
      <c r="AM30" s="140">
        <v>1.64</v>
      </c>
      <c r="AN30" s="140">
        <v>1.61184657</v>
      </c>
      <c r="AO30" s="270"/>
      <c r="AP30" s="272"/>
      <c r="AQ30" s="126" t="s">
        <v>276</v>
      </c>
      <c r="AR30" s="140">
        <v>-0.4</v>
      </c>
      <c r="AS30" s="140">
        <v>-0.51114212999999997</v>
      </c>
      <c r="AZ30" s="270"/>
      <c r="BA30" s="272"/>
      <c r="BB30" s="137" t="s">
        <v>285</v>
      </c>
      <c r="BC30" s="140">
        <v>1.08843</v>
      </c>
      <c r="BD30" s="140">
        <v>0.39277374999999998</v>
      </c>
      <c r="BE30" s="270"/>
      <c r="BF30" s="272"/>
      <c r="BG30" s="137" t="s">
        <v>298</v>
      </c>
      <c r="BH30" s="140">
        <v>-1.08649</v>
      </c>
      <c r="BI30" s="140">
        <v>-1.5634545</v>
      </c>
      <c r="BJ30" s="136"/>
      <c r="BK30" s="136"/>
      <c r="BL30" s="137"/>
      <c r="BO30" s="270"/>
      <c r="BP30" s="276"/>
      <c r="BQ30" s="137" t="s">
        <v>298</v>
      </c>
      <c r="BR30" s="140">
        <v>-1.80541</v>
      </c>
      <c r="BS30" s="140">
        <v>-1.64722725</v>
      </c>
      <c r="BT30" s="270"/>
      <c r="BU30" s="284"/>
      <c r="BV30" s="115" t="s">
        <v>15</v>
      </c>
      <c r="BW30" s="115" t="str">
        <f t="shared" si="0"/>
        <v>Au(PtM111)</v>
      </c>
      <c r="BX30" s="115">
        <v>-2.7052200000000002</v>
      </c>
      <c r="BY30" s="115">
        <v>-2.94632692845058</v>
      </c>
      <c r="BZ30" s="270"/>
      <c r="CA30" s="276"/>
      <c r="CB30" s="137" t="s">
        <v>15</v>
      </c>
      <c r="CC30" s="115">
        <v>-2.2742499999999999</v>
      </c>
      <c r="CD30" s="115">
        <v>-2.3978169284505801</v>
      </c>
      <c r="CE30" s="270"/>
      <c r="CF30" s="276"/>
      <c r="CG30" s="137" t="s">
        <v>13</v>
      </c>
      <c r="CH30" s="115">
        <v>-2.5352299999999999</v>
      </c>
      <c r="CI30" s="115">
        <v>-2.4727206582283099</v>
      </c>
      <c r="CK30" s="270"/>
      <c r="CL30" s="272"/>
      <c r="CM30" s="137" t="s">
        <v>273</v>
      </c>
      <c r="CN30" s="152">
        <v>-2.2200000000000002</v>
      </c>
      <c r="CO30" s="154">
        <v>-2.5405731629999999</v>
      </c>
      <c r="CP30" s="285"/>
      <c r="CQ30" s="289"/>
      <c r="CR30" s="126" t="s">
        <v>137</v>
      </c>
      <c r="CS30" s="153">
        <v>-4.04385964912281</v>
      </c>
      <c r="CT30" s="153">
        <v>-4.1680745302973703</v>
      </c>
      <c r="CU30" s="292"/>
      <c r="CV30" s="301"/>
      <c r="CW30" s="126" t="s">
        <v>178</v>
      </c>
      <c r="CX30" s="160">
        <v>-2.52923976608187</v>
      </c>
      <c r="CY30" s="160">
        <v>-2.54569686363071</v>
      </c>
      <c r="CZ30" s="285"/>
      <c r="DA30" s="299"/>
      <c r="DB30" s="126" t="s">
        <v>149</v>
      </c>
      <c r="DC30" s="156">
        <v>-3.2173913043478302</v>
      </c>
      <c r="DD30" s="156">
        <v>-3.3066949279581901</v>
      </c>
    </row>
    <row r="31" spans="1:108" ht="16">
      <c r="A31" s="270"/>
      <c r="B31" s="239" t="s">
        <v>255</v>
      </c>
      <c r="C31" s="127" t="s">
        <v>272</v>
      </c>
      <c r="D31" s="140">
        <v>1.4536937999999999</v>
      </c>
      <c r="E31" s="140">
        <v>1.4906721937373799</v>
      </c>
      <c r="F31" s="270"/>
      <c r="G31" s="239" t="s">
        <v>255</v>
      </c>
      <c r="H31" s="127" t="s">
        <v>272</v>
      </c>
      <c r="I31" s="140">
        <v>8.0947000000000102E-2</v>
      </c>
      <c r="J31" s="140">
        <v>0.22812914530303199</v>
      </c>
      <c r="K31" s="270"/>
      <c r="L31" s="239" t="s">
        <v>255</v>
      </c>
      <c r="M31" s="126" t="s">
        <v>272</v>
      </c>
      <c r="N31" s="140">
        <v>-0.33180860000000001</v>
      </c>
      <c r="O31" s="140">
        <v>-0.44571390313131198</v>
      </c>
      <c r="P31" s="270"/>
      <c r="Q31" s="239" t="s">
        <v>255</v>
      </c>
      <c r="R31" s="126" t="s">
        <v>272</v>
      </c>
      <c r="S31" s="140">
        <v>-1.53555737</v>
      </c>
      <c r="T31" s="140">
        <v>-1.47655695156566</v>
      </c>
      <c r="U31" s="272"/>
      <c r="V31" s="240" t="s">
        <v>308</v>
      </c>
      <c r="W31" s="137" t="s">
        <v>317</v>
      </c>
      <c r="X31" s="127">
        <v>-0.13</v>
      </c>
      <c r="Y31" s="127">
        <v>-1.8602E-2</v>
      </c>
      <c r="Z31" s="279"/>
      <c r="AA31" s="281"/>
      <c r="AB31" s="137" t="s">
        <v>269</v>
      </c>
      <c r="AC31" s="127">
        <v>-2.0099999999999998</v>
      </c>
      <c r="AD31" s="99">
        <v>-1.80825988</v>
      </c>
      <c r="AE31" s="270"/>
      <c r="AF31" s="272"/>
      <c r="AG31" s="126" t="s">
        <v>300</v>
      </c>
      <c r="AH31" s="140">
        <v>-1.1399999999999999</v>
      </c>
      <c r="AI31" s="140">
        <v>-1.2931546</v>
      </c>
      <c r="AJ31" s="270"/>
      <c r="AK31" s="272"/>
      <c r="AL31" s="126" t="s">
        <v>286</v>
      </c>
      <c r="AM31" s="140">
        <v>0.76</v>
      </c>
      <c r="AN31" s="140">
        <v>0.86308404999999999</v>
      </c>
      <c r="AO31" s="270"/>
      <c r="AP31" s="272"/>
      <c r="AQ31" s="126" t="s">
        <v>279</v>
      </c>
      <c r="AR31" s="140">
        <v>-1.47</v>
      </c>
      <c r="AS31" s="140">
        <v>-1.36793615</v>
      </c>
      <c r="AZ31" s="270"/>
      <c r="BA31" s="272"/>
      <c r="BB31" s="137" t="s">
        <v>286</v>
      </c>
      <c r="BC31" s="140">
        <v>3.4243199999999998</v>
      </c>
      <c r="BD31" s="140">
        <v>2.79746125</v>
      </c>
      <c r="BE31" s="270"/>
      <c r="BF31" s="272"/>
      <c r="BG31" s="137" t="s">
        <v>277</v>
      </c>
      <c r="BH31" s="140">
        <v>-0.82162000000000002</v>
      </c>
      <c r="BI31" s="140">
        <v>-1.241684</v>
      </c>
      <c r="BJ31" s="136"/>
      <c r="BK31" s="136"/>
      <c r="BL31" s="137"/>
      <c r="BO31" s="270"/>
      <c r="BP31" s="276"/>
      <c r="BQ31" s="137" t="s">
        <v>277</v>
      </c>
      <c r="BR31" s="140">
        <v>-1.52162</v>
      </c>
      <c r="BS31" s="140">
        <v>-1.4863420000000001</v>
      </c>
      <c r="BT31" s="270"/>
      <c r="BU31" s="284"/>
      <c r="BV31" s="115" t="s">
        <v>13</v>
      </c>
      <c r="BW31" s="115" t="str">
        <f t="shared" si="0"/>
        <v>Ag(PtM111)</v>
      </c>
      <c r="BX31" s="115">
        <v>-2.5988799999999999</v>
      </c>
      <c r="BY31" s="115">
        <v>-2.7532604388188702</v>
      </c>
      <c r="BZ31" s="270"/>
      <c r="CA31" s="276"/>
      <c r="CB31" s="137" t="s">
        <v>13</v>
      </c>
      <c r="CC31" s="115">
        <v>-2.1511200000000001</v>
      </c>
      <c r="CD31" s="115">
        <v>-2.2047504388188699</v>
      </c>
      <c r="CE31" s="270"/>
      <c r="CF31" s="276"/>
      <c r="CG31" s="137" t="s">
        <v>10</v>
      </c>
      <c r="CH31" s="115">
        <v>-2.4429500000000002</v>
      </c>
      <c r="CI31" s="115">
        <v>-2.4554710650037301</v>
      </c>
      <c r="CK31" s="270"/>
      <c r="CL31" s="272"/>
      <c r="CM31" s="137" t="s">
        <v>256</v>
      </c>
      <c r="CN31" s="152">
        <v>-1.77</v>
      </c>
      <c r="CO31" s="154">
        <v>-1.922203466</v>
      </c>
      <c r="CP31" s="285"/>
      <c r="CQ31" s="289"/>
      <c r="CR31" s="126" t="s">
        <v>138</v>
      </c>
      <c r="CS31" s="153">
        <v>-4.2777777777777803</v>
      </c>
      <c r="CT31" s="153">
        <v>-4.2123635302973703</v>
      </c>
      <c r="CU31" s="292"/>
      <c r="CV31" s="301"/>
      <c r="CW31" s="126" t="s">
        <v>137</v>
      </c>
      <c r="CX31" s="160">
        <v>-2.5467836257309902</v>
      </c>
      <c r="CY31" s="160">
        <v>-2.50140786363071</v>
      </c>
      <c r="CZ31" s="285"/>
      <c r="DA31" s="299"/>
      <c r="DB31" s="126" t="s">
        <v>143</v>
      </c>
      <c r="DC31" s="156">
        <v>-3.2463768115942</v>
      </c>
      <c r="DD31" s="156">
        <v>-3.2734449279581899</v>
      </c>
    </row>
    <row r="32" spans="1:108" ht="16">
      <c r="A32" s="270"/>
      <c r="B32" s="239" t="s">
        <v>255</v>
      </c>
      <c r="C32" s="99" t="s">
        <v>276</v>
      </c>
      <c r="D32" s="140">
        <v>0.32043569999999999</v>
      </c>
      <c r="E32" s="140">
        <v>0.43163684210526398</v>
      </c>
      <c r="F32" s="270"/>
      <c r="G32" s="239" t="s">
        <v>255</v>
      </c>
      <c r="H32" s="127" t="s">
        <v>276</v>
      </c>
      <c r="I32" s="140">
        <v>-0.48080599999999901</v>
      </c>
      <c r="J32" s="140">
        <v>-0.66614736842105104</v>
      </c>
      <c r="K32" s="270"/>
      <c r="L32" s="239" t="s">
        <v>255</v>
      </c>
      <c r="M32" s="126" t="s">
        <v>275</v>
      </c>
      <c r="N32" s="140">
        <v>-1.8009027</v>
      </c>
      <c r="O32" s="140">
        <v>-1.62835916230366</v>
      </c>
      <c r="P32" s="270"/>
      <c r="Q32" s="239" t="s">
        <v>255</v>
      </c>
      <c r="R32" s="126" t="s">
        <v>275</v>
      </c>
      <c r="S32" s="140">
        <v>-2.3710589</v>
      </c>
      <c r="T32" s="140">
        <v>-2.26787958115183</v>
      </c>
      <c r="U32" s="272"/>
      <c r="V32" s="240" t="s">
        <v>308</v>
      </c>
      <c r="W32" s="137" t="s">
        <v>318</v>
      </c>
      <c r="X32" s="127">
        <v>-2.33</v>
      </c>
      <c r="Y32" s="115">
        <v>-2.2632496</v>
      </c>
      <c r="Z32" s="279"/>
      <c r="AA32" s="281"/>
      <c r="AB32" s="137" t="s">
        <v>317</v>
      </c>
      <c r="AC32" s="127">
        <v>-1.71</v>
      </c>
      <c r="AD32" s="99">
        <v>-1.85930635</v>
      </c>
      <c r="AE32" s="270"/>
      <c r="AF32" s="272"/>
      <c r="AG32" s="126" t="s">
        <v>282</v>
      </c>
      <c r="AH32" s="140">
        <v>0.01</v>
      </c>
      <c r="AI32" s="140">
        <v>-6.4768700000000096E-2</v>
      </c>
      <c r="AJ32" s="270"/>
      <c r="AK32" s="272"/>
      <c r="AL32" s="126" t="s">
        <v>276</v>
      </c>
      <c r="AM32" s="140">
        <v>0.57999999999999996</v>
      </c>
      <c r="AN32" s="140">
        <v>4.3142069999999998E-2</v>
      </c>
      <c r="AO32" s="270"/>
      <c r="AP32" s="272"/>
      <c r="AQ32" s="126" t="s">
        <v>285</v>
      </c>
      <c r="AR32" s="140">
        <v>-1.85</v>
      </c>
      <c r="AS32" s="140">
        <v>-1.4428964500000001</v>
      </c>
      <c r="AZ32" s="270" t="s">
        <v>258</v>
      </c>
      <c r="BA32" s="263" t="s">
        <v>14</v>
      </c>
      <c r="BB32" s="126" t="s">
        <v>159</v>
      </c>
      <c r="BC32" s="127">
        <v>0.83608499999999997</v>
      </c>
      <c r="BD32" s="115">
        <v>0.87442768421051997</v>
      </c>
      <c r="BE32" s="270"/>
      <c r="BF32" s="272"/>
      <c r="BG32" s="137" t="s">
        <v>279</v>
      </c>
      <c r="BH32" s="140">
        <v>0.18107999999999999</v>
      </c>
      <c r="BI32" s="140">
        <v>-0.7452725</v>
      </c>
      <c r="BJ32" s="136"/>
      <c r="BK32" s="136"/>
      <c r="BL32" s="137"/>
      <c r="BO32" s="270"/>
      <c r="BP32" s="276"/>
      <c r="BQ32" s="137" t="s">
        <v>279</v>
      </c>
      <c r="BR32" s="140">
        <v>-0.87838000000000005</v>
      </c>
      <c r="BS32" s="140">
        <v>-1.2381362499999999</v>
      </c>
      <c r="BT32" s="270"/>
      <c r="BU32" s="284"/>
      <c r="BV32" s="115" t="s">
        <v>10</v>
      </c>
      <c r="BW32" s="115" t="str">
        <f t="shared" si="0"/>
        <v>Cu(PtM111)</v>
      </c>
      <c r="BX32" s="115">
        <v>-2.49254</v>
      </c>
      <c r="BY32" s="115">
        <v>-2.7417607100024899</v>
      </c>
      <c r="BZ32" s="270"/>
      <c r="CA32" s="276"/>
      <c r="CB32" s="137" t="s">
        <v>10</v>
      </c>
      <c r="CC32" s="115">
        <v>-2.07836</v>
      </c>
      <c r="CD32" s="115">
        <v>-2.1932507100024901</v>
      </c>
      <c r="CE32" s="270"/>
      <c r="CF32" s="276"/>
      <c r="CG32" s="137" t="s">
        <v>68</v>
      </c>
      <c r="CH32" s="115">
        <v>-2.5352299999999999</v>
      </c>
      <c r="CI32" s="115">
        <v>-2.3174942493832398</v>
      </c>
      <c r="CK32" s="270"/>
      <c r="CL32" s="272"/>
      <c r="CM32" s="137" t="s">
        <v>257</v>
      </c>
      <c r="CN32" s="152">
        <v>-1.1000000000000001</v>
      </c>
      <c r="CO32" s="154">
        <v>-1.1666131930000001</v>
      </c>
      <c r="CP32" s="285"/>
      <c r="CQ32" s="289"/>
      <c r="CR32" s="126" t="s">
        <v>149</v>
      </c>
      <c r="CS32" s="153">
        <v>-4.1768115942029</v>
      </c>
      <c r="CT32" s="153">
        <v>-4.3564025302973697</v>
      </c>
      <c r="CU32" s="292"/>
      <c r="CV32" s="301"/>
      <c r="CW32" s="126" t="s">
        <v>138</v>
      </c>
      <c r="CX32" s="160">
        <v>-2.7076023391812898</v>
      </c>
      <c r="CY32" s="160">
        <v>-2.54569686363071</v>
      </c>
      <c r="CZ32" s="285"/>
      <c r="DA32" s="299"/>
      <c r="DB32" s="126" t="s">
        <v>144</v>
      </c>
      <c r="DC32" s="156">
        <v>-3.4173913043478299</v>
      </c>
      <c r="DD32" s="156">
        <v>-3.4286559279581899</v>
      </c>
    </row>
    <row r="33" spans="1:108" ht="16">
      <c r="A33" s="270"/>
      <c r="B33" s="239" t="s">
        <v>255</v>
      </c>
      <c r="C33" s="99" t="s">
        <v>277</v>
      </c>
      <c r="D33" s="140">
        <v>-1.8303297000000001</v>
      </c>
      <c r="E33" s="140">
        <v>-1.8209947368421</v>
      </c>
      <c r="F33" s="270"/>
      <c r="G33" s="239" t="s">
        <v>255</v>
      </c>
      <c r="H33" s="127" t="s">
        <v>277</v>
      </c>
      <c r="I33" s="140">
        <v>-2.0608304</v>
      </c>
      <c r="J33" s="140">
        <v>-2.3556210526315802</v>
      </c>
      <c r="K33" s="270"/>
      <c r="L33" s="239" t="s">
        <v>255</v>
      </c>
      <c r="M33" s="126" t="s">
        <v>276</v>
      </c>
      <c r="N33" s="140">
        <v>-0.87791799999999998</v>
      </c>
      <c r="O33" s="140">
        <v>-1.17523157894737</v>
      </c>
      <c r="P33" s="270"/>
      <c r="Q33" s="239" t="s">
        <v>255</v>
      </c>
      <c r="R33" s="126" t="s">
        <v>276</v>
      </c>
      <c r="S33" s="140">
        <v>-1.9330324999999999</v>
      </c>
      <c r="T33" s="140">
        <v>-2.0413157894736802</v>
      </c>
      <c r="U33" s="272"/>
      <c r="V33" s="240" t="s">
        <v>308</v>
      </c>
      <c r="W33" s="137" t="s">
        <v>300</v>
      </c>
      <c r="X33" s="127">
        <v>-2.3199999999999998</v>
      </c>
      <c r="Y33" s="115">
        <v>-1.9541588000000001</v>
      </c>
      <c r="Z33" s="279"/>
      <c r="AA33" s="281"/>
      <c r="AB33" s="137" t="s">
        <v>300</v>
      </c>
      <c r="AC33" s="127">
        <v>-3.11</v>
      </c>
      <c r="AD33" s="99">
        <v>-3.1658071900000002</v>
      </c>
      <c r="AE33" s="270"/>
      <c r="AF33" s="272"/>
      <c r="AG33" s="126" t="s">
        <v>286</v>
      </c>
      <c r="AH33" s="140">
        <v>-0.35</v>
      </c>
      <c r="AI33" s="140">
        <v>-0.40003549999999999</v>
      </c>
      <c r="AJ33" s="270"/>
      <c r="AK33" s="272"/>
      <c r="AL33" s="126" t="s">
        <v>279</v>
      </c>
      <c r="AM33" s="140">
        <v>-0.72</v>
      </c>
      <c r="AN33" s="140">
        <v>-1.17824515</v>
      </c>
      <c r="AO33" s="270"/>
      <c r="AP33" s="272"/>
      <c r="AQ33" s="126" t="s">
        <v>277</v>
      </c>
      <c r="AR33" s="140">
        <v>-1.66</v>
      </c>
      <c r="AS33" s="140">
        <v>-1.83456296</v>
      </c>
      <c r="AZ33" s="270"/>
      <c r="BA33" s="263"/>
      <c r="BB33" s="126" t="s">
        <v>163</v>
      </c>
      <c r="BC33" s="127">
        <v>0.97759399999999996</v>
      </c>
      <c r="BD33" s="115">
        <v>0.93011968421052005</v>
      </c>
      <c r="BE33" s="270"/>
      <c r="BF33" s="272"/>
      <c r="BG33" s="137" t="s">
        <v>282</v>
      </c>
      <c r="BH33" s="140">
        <v>1.37297</v>
      </c>
      <c r="BI33" s="140">
        <v>1.3368854999999999</v>
      </c>
      <c r="BJ33" s="136"/>
      <c r="BK33" s="136"/>
      <c r="BL33" s="137"/>
      <c r="BO33" s="270"/>
      <c r="BP33" s="276"/>
      <c r="BQ33" s="137" t="s">
        <v>282</v>
      </c>
      <c r="BR33" s="140">
        <v>-0.31080999999999998</v>
      </c>
      <c r="BS33" s="140">
        <v>-0.19705724999999999</v>
      </c>
      <c r="BT33" s="270"/>
      <c r="BU33" s="284"/>
      <c r="BV33" s="115" t="s">
        <v>68</v>
      </c>
      <c r="BW33" s="115" t="str">
        <f t="shared" si="0"/>
        <v>Hg(PtM111)</v>
      </c>
      <c r="BX33" s="115">
        <v>-2.6828400000000001</v>
      </c>
      <c r="BY33" s="115">
        <v>-2.64977616625549</v>
      </c>
      <c r="BZ33" s="270"/>
      <c r="CA33" s="276"/>
      <c r="CB33" s="137" t="s">
        <v>68</v>
      </c>
      <c r="CC33" s="115">
        <v>-2.25746</v>
      </c>
      <c r="CD33" s="115">
        <v>-2.1012661662554901</v>
      </c>
      <c r="CE33" s="270"/>
      <c r="CF33" s="276"/>
      <c r="CG33" s="137" t="s">
        <v>24</v>
      </c>
      <c r="CH33" s="115">
        <v>-2.1241599999999998</v>
      </c>
      <c r="CI33" s="115">
        <v>-2.11968994045281</v>
      </c>
      <c r="CK33" s="270"/>
      <c r="CL33" s="272"/>
      <c r="CM33" s="137" t="s">
        <v>272</v>
      </c>
      <c r="CN33" s="152">
        <v>0.08</v>
      </c>
      <c r="CO33" s="154">
        <v>-0.35034259499999998</v>
      </c>
      <c r="CP33" s="285"/>
      <c r="CQ33" s="289"/>
      <c r="CR33" s="126" t="s">
        <v>143</v>
      </c>
      <c r="CS33" s="153">
        <v>-4.2318840579710102</v>
      </c>
      <c r="CT33" s="153">
        <v>-4.3231525302973699</v>
      </c>
      <c r="CU33" s="292"/>
      <c r="CV33" s="301"/>
      <c r="CW33" s="126" t="s">
        <v>149</v>
      </c>
      <c r="CX33" s="160">
        <v>-2.5913043478260902</v>
      </c>
      <c r="CY33" s="160">
        <v>-2.6897358636307098</v>
      </c>
      <c r="CZ33" s="285"/>
      <c r="DA33" s="299"/>
      <c r="DB33" s="126" t="s">
        <v>206</v>
      </c>
      <c r="DC33" s="156">
        <v>-3.4231884057971</v>
      </c>
      <c r="DD33" s="156">
        <v>-3.4176169279581901</v>
      </c>
    </row>
    <row r="34" spans="1:108" ht="16">
      <c r="A34" s="270"/>
      <c r="B34" s="239" t="s">
        <v>255</v>
      </c>
      <c r="C34" s="99" t="s">
        <v>279</v>
      </c>
      <c r="D34" s="140">
        <v>-1.746113</v>
      </c>
      <c r="E34" s="140">
        <v>-1.02673636363636</v>
      </c>
      <c r="F34" s="270"/>
      <c r="G34" s="239" t="s">
        <v>255</v>
      </c>
      <c r="H34" s="127" t="s">
        <v>279</v>
      </c>
      <c r="I34" s="140">
        <v>-1.661913</v>
      </c>
      <c r="J34" s="140">
        <v>-1.7599272727272699</v>
      </c>
      <c r="K34" s="270"/>
      <c r="L34" s="239" t="s">
        <v>255</v>
      </c>
      <c r="M34" s="126" t="s">
        <v>277</v>
      </c>
      <c r="N34" s="140">
        <v>-1.9964500000000001</v>
      </c>
      <c r="O34" s="140">
        <v>-2.3015473684210499</v>
      </c>
      <c r="P34" s="270"/>
      <c r="Q34" s="239" t="s">
        <v>255</v>
      </c>
      <c r="R34" s="126" t="s">
        <v>277</v>
      </c>
      <c r="S34" s="140">
        <v>-2.3554151999999999</v>
      </c>
      <c r="T34" s="140">
        <v>-2.60447368421053</v>
      </c>
      <c r="U34" s="272"/>
      <c r="V34" s="240" t="s">
        <v>308</v>
      </c>
      <c r="W34" s="137" t="s">
        <v>270</v>
      </c>
      <c r="X34" s="127">
        <v>-1.83</v>
      </c>
      <c r="Y34" s="115">
        <v>-1.6725000000000001</v>
      </c>
      <c r="Z34" s="279"/>
      <c r="AA34" s="281"/>
      <c r="AB34" s="137" t="s">
        <v>270</v>
      </c>
      <c r="AC34" s="127">
        <v>-3.19</v>
      </c>
      <c r="AD34" s="99">
        <v>-2.9756874999999998</v>
      </c>
      <c r="AE34" s="270"/>
      <c r="AF34" s="272"/>
      <c r="AG34" s="126" t="s">
        <v>276</v>
      </c>
      <c r="AH34" s="140">
        <v>-0.55000000000000004</v>
      </c>
      <c r="AI34" s="140">
        <v>-0.76717369999999996</v>
      </c>
      <c r="AJ34" s="270"/>
      <c r="AK34" s="272"/>
      <c r="AL34" s="126" t="s">
        <v>285</v>
      </c>
      <c r="AM34" s="140">
        <v>-1.36</v>
      </c>
      <c r="AN34" s="140">
        <v>-1.28510345</v>
      </c>
      <c r="AO34" s="270"/>
      <c r="AP34" s="272"/>
      <c r="AQ34" s="126" t="s">
        <v>319</v>
      </c>
      <c r="AR34" s="140">
        <v>-1.95</v>
      </c>
      <c r="AS34" s="140">
        <v>-1.7738455399999999</v>
      </c>
      <c r="AZ34" s="270"/>
      <c r="BA34" s="263"/>
      <c r="BB34" s="126" t="s">
        <v>148</v>
      </c>
      <c r="BC34" s="127">
        <v>1.0188699999999999</v>
      </c>
      <c r="BD34" s="115">
        <v>1.0017236842105199</v>
      </c>
      <c r="BE34" s="270"/>
      <c r="BF34" s="272"/>
      <c r="BG34" s="137" t="s">
        <v>316</v>
      </c>
      <c r="BH34" s="140">
        <v>-2.14595</v>
      </c>
      <c r="BI34" s="140">
        <v>-2.2552880000000002</v>
      </c>
      <c r="BJ34" s="136"/>
      <c r="BK34" s="136"/>
      <c r="BL34" s="137"/>
      <c r="BO34" s="270"/>
      <c r="BP34" s="276"/>
      <c r="BQ34" s="137" t="s">
        <v>316</v>
      </c>
      <c r="BR34" s="140">
        <v>-2.5054099999999999</v>
      </c>
      <c r="BS34" s="140">
        <v>-1.993144</v>
      </c>
      <c r="BT34" s="270"/>
      <c r="BU34" s="284"/>
      <c r="BV34" s="115" t="s">
        <v>24</v>
      </c>
      <c r="BW34" s="115" t="str">
        <f t="shared" si="0"/>
        <v>Cd(PtM111)</v>
      </c>
      <c r="BX34" s="115">
        <v>-2.6268699999999998</v>
      </c>
      <c r="BY34" s="115">
        <v>-2.5179066269685402</v>
      </c>
      <c r="BZ34" s="270"/>
      <c r="CA34" s="276"/>
      <c r="CB34" s="137" t="s">
        <v>23</v>
      </c>
      <c r="CC34" s="115">
        <v>-2.07836</v>
      </c>
      <c r="CD34" s="115">
        <v>-1.9500944970093199</v>
      </c>
      <c r="CE34" s="115"/>
      <c r="CF34" s="115"/>
      <c r="CG34" s="137"/>
      <c r="CK34" s="270"/>
      <c r="CL34" s="272"/>
      <c r="CM34" s="137" t="s">
        <v>281</v>
      </c>
      <c r="CN34" s="152">
        <v>-3.85</v>
      </c>
      <c r="CO34" s="154">
        <v>-3.6941923509999999</v>
      </c>
      <c r="CP34" s="285"/>
      <c r="CQ34" s="289"/>
      <c r="CR34" s="126" t="s">
        <v>144</v>
      </c>
      <c r="CS34" s="153">
        <v>-4.2898550724637703</v>
      </c>
      <c r="CT34" s="153">
        <v>-4.4783635302973703</v>
      </c>
      <c r="CU34" s="292"/>
      <c r="CV34" s="301"/>
      <c r="CW34" s="126" t="s">
        <v>143</v>
      </c>
      <c r="CX34" s="160">
        <v>-2.7217391304347802</v>
      </c>
      <c r="CY34" s="160">
        <v>-2.65648586363071</v>
      </c>
      <c r="CZ34" s="285"/>
      <c r="DA34" s="299"/>
      <c r="DB34" s="126" t="s">
        <v>150</v>
      </c>
      <c r="DC34" s="156">
        <v>-3.4927536231884102</v>
      </c>
      <c r="DD34" s="156">
        <v>-3.5061949279581901</v>
      </c>
    </row>
    <row r="35" spans="1:108" ht="16">
      <c r="A35" s="270"/>
      <c r="B35" s="239" t="s">
        <v>255</v>
      </c>
      <c r="C35" s="99" t="s">
        <v>282</v>
      </c>
      <c r="D35" s="140">
        <v>1.9270316999999999</v>
      </c>
      <c r="E35" s="140">
        <v>2.3047164672473599</v>
      </c>
      <c r="F35" s="270"/>
      <c r="G35" s="239" t="s">
        <v>255</v>
      </c>
      <c r="H35" s="127" t="s">
        <v>282</v>
      </c>
      <c r="I35" s="140">
        <v>0.78634190000000004</v>
      </c>
      <c r="J35" s="140">
        <v>0.73866235043551998</v>
      </c>
      <c r="K35" s="270"/>
      <c r="L35" s="239" t="s">
        <v>255</v>
      </c>
      <c r="M35" s="126" t="s">
        <v>279</v>
      </c>
      <c r="N35" s="140">
        <v>-1.6601083999999999</v>
      </c>
      <c r="O35" s="140">
        <v>-1.90441818181818</v>
      </c>
      <c r="P35" s="270"/>
      <c r="Q35" s="239" t="s">
        <v>255</v>
      </c>
      <c r="R35" s="126" t="s">
        <v>279</v>
      </c>
      <c r="S35" s="140">
        <v>-2.0581828999999998</v>
      </c>
      <c r="T35" s="140">
        <v>-2.4059090909090899</v>
      </c>
      <c r="U35" s="272"/>
      <c r="V35" s="240" t="s">
        <v>308</v>
      </c>
      <c r="W35" s="137" t="s">
        <v>272</v>
      </c>
      <c r="X35" s="127">
        <v>-0.39</v>
      </c>
      <c r="Y35" s="115">
        <v>-0.39</v>
      </c>
      <c r="Z35" s="279"/>
      <c r="AA35" s="281"/>
      <c r="AB35" s="137" t="s">
        <v>272</v>
      </c>
      <c r="AC35" s="127">
        <v>-2.11</v>
      </c>
      <c r="AD35" s="99">
        <v>-2.11</v>
      </c>
      <c r="AE35" s="270"/>
      <c r="AF35" s="272"/>
      <c r="AG35" s="126" t="s">
        <v>279</v>
      </c>
      <c r="AH35" s="140">
        <v>-1.21</v>
      </c>
      <c r="AI35" s="140">
        <v>-1.3140635000000001</v>
      </c>
      <c r="AJ35" s="270"/>
      <c r="AK35" s="272"/>
      <c r="AL35" s="126" t="s">
        <v>277</v>
      </c>
      <c r="AM35" s="140">
        <v>-1.29</v>
      </c>
      <c r="AN35" s="140">
        <v>-1.84343656</v>
      </c>
      <c r="AO35" s="127"/>
      <c r="AP35" s="127"/>
      <c r="AQ35" s="126"/>
      <c r="AZ35" s="270"/>
      <c r="BA35" s="263"/>
      <c r="BB35" s="126" t="s">
        <v>161</v>
      </c>
      <c r="BC35" s="127">
        <v>0.99528300000000003</v>
      </c>
      <c r="BD35" s="115">
        <v>1.0017236842105199</v>
      </c>
      <c r="BE35" s="270"/>
      <c r="BF35" s="272"/>
      <c r="BG35" s="137" t="s">
        <v>285</v>
      </c>
      <c r="BH35" s="140">
        <v>-8.1099999999999992E-3</v>
      </c>
      <c r="BI35" s="140">
        <v>-0.82501749999999996</v>
      </c>
      <c r="BJ35" s="136"/>
      <c r="BK35" s="136"/>
      <c r="BL35" s="137"/>
      <c r="BO35" s="270"/>
      <c r="BP35" s="276"/>
      <c r="BQ35" s="137" t="s">
        <v>285</v>
      </c>
      <c r="BR35" s="140">
        <v>-1.10541</v>
      </c>
      <c r="BS35" s="140">
        <v>-1.2780087499999999</v>
      </c>
      <c r="BT35" s="270"/>
      <c r="BU35" s="284"/>
      <c r="BV35" s="115" t="s">
        <v>23</v>
      </c>
      <c r="BW35" s="115" t="str">
        <f t="shared" si="0"/>
        <v>Zn(PtM111)</v>
      </c>
      <c r="BX35" s="115">
        <v>-2.5764900000000002</v>
      </c>
      <c r="BY35" s="115">
        <v>-2.4986044970093202</v>
      </c>
      <c r="BZ35" s="115"/>
      <c r="CA35" s="115"/>
      <c r="CB35" s="137"/>
      <c r="CK35" s="270"/>
      <c r="CL35" s="272"/>
      <c r="CM35" s="131" t="s">
        <v>269</v>
      </c>
      <c r="CN35" s="152">
        <v>-0.17</v>
      </c>
      <c r="CO35" s="154">
        <v>0.39506725700000001</v>
      </c>
      <c r="CP35" s="285"/>
      <c r="CQ35" s="289"/>
      <c r="CR35" s="126" t="s">
        <v>206</v>
      </c>
      <c r="CS35" s="153">
        <v>-4.3565217391304296</v>
      </c>
      <c r="CT35" s="153">
        <v>-4.4673245302973701</v>
      </c>
      <c r="CU35" s="292"/>
      <c r="CV35" s="301"/>
      <c r="CW35" s="126" t="s">
        <v>144</v>
      </c>
      <c r="CX35" s="160">
        <v>-2.8231884057971</v>
      </c>
      <c r="CY35" s="160">
        <v>-2.81169686363071</v>
      </c>
      <c r="CZ35" s="285"/>
      <c r="DA35" s="299"/>
      <c r="DB35" s="126" t="s">
        <v>207</v>
      </c>
      <c r="DC35" s="156">
        <v>-3.6724637681159402</v>
      </c>
      <c r="DD35" s="156">
        <v>-3.6724449279581899</v>
      </c>
    </row>
    <row r="36" spans="1:108" ht="16" customHeight="1">
      <c r="A36" s="270"/>
      <c r="B36" s="239" t="s">
        <v>255</v>
      </c>
      <c r="C36" s="99" t="s">
        <v>319</v>
      </c>
      <c r="D36" s="140">
        <v>-1.8173736</v>
      </c>
      <c r="E36" s="140">
        <v>-1.71764545454546</v>
      </c>
      <c r="F36" s="270"/>
      <c r="G36" s="239" t="s">
        <v>255</v>
      </c>
      <c r="H36" s="127" t="s">
        <v>319</v>
      </c>
      <c r="I36" s="140">
        <v>-2.4597470000000001</v>
      </c>
      <c r="J36" s="140">
        <v>-2.2781090909090902</v>
      </c>
      <c r="K36" s="270"/>
      <c r="L36" s="239" t="s">
        <v>255</v>
      </c>
      <c r="M36" s="126" t="s">
        <v>282</v>
      </c>
      <c r="N36" s="140">
        <v>-0.11137180000000001</v>
      </c>
      <c r="O36" s="140">
        <v>-0.23869176637632</v>
      </c>
      <c r="P36" s="270"/>
      <c r="Q36" s="239" t="s">
        <v>255</v>
      </c>
      <c r="R36" s="126" t="s">
        <v>282</v>
      </c>
      <c r="S36" s="140">
        <v>-1.416787</v>
      </c>
      <c r="T36" s="140">
        <v>-1.57304588318816</v>
      </c>
      <c r="U36" s="272"/>
      <c r="V36" s="239" t="s">
        <v>295</v>
      </c>
      <c r="W36" s="137" t="s">
        <v>320</v>
      </c>
      <c r="X36" s="127">
        <v>-3.81</v>
      </c>
      <c r="Y36" s="115">
        <v>-3.3321800000000001</v>
      </c>
      <c r="Z36" s="279"/>
      <c r="AA36" s="276" t="s">
        <v>295</v>
      </c>
      <c r="AB36" s="131" t="s">
        <v>320</v>
      </c>
      <c r="AC36" s="115">
        <v>-1.97</v>
      </c>
      <c r="AD36" s="115">
        <v>-1.6312215000000001</v>
      </c>
      <c r="AE36" s="270"/>
      <c r="AF36" s="272"/>
      <c r="AG36" s="126" t="s">
        <v>285</v>
      </c>
      <c r="AH36" s="140">
        <v>-1.55</v>
      </c>
      <c r="AI36" s="140">
        <v>-1.3619105</v>
      </c>
      <c r="AJ36" s="270"/>
      <c r="AK36" s="272"/>
      <c r="AL36" s="126" t="s">
        <v>319</v>
      </c>
      <c r="AM36" s="140">
        <v>-1.75</v>
      </c>
      <c r="AN36" s="140">
        <v>-1.75688194</v>
      </c>
      <c r="AO36" s="127"/>
      <c r="AP36" s="127"/>
      <c r="AQ36" s="126"/>
      <c r="AZ36" s="270"/>
      <c r="BA36" s="263"/>
      <c r="BB36" s="126" t="s">
        <v>136</v>
      </c>
      <c r="BC36" s="127">
        <v>1.0601400000000001</v>
      </c>
      <c r="BD36" s="115">
        <v>1.07929468421052</v>
      </c>
      <c r="BE36" s="270"/>
      <c r="BF36" s="272"/>
      <c r="BG36" s="137" t="s">
        <v>286</v>
      </c>
      <c r="BH36" s="140">
        <v>1.5054099999999999</v>
      </c>
      <c r="BI36" s="140">
        <v>0.77810749999999995</v>
      </c>
      <c r="BJ36" s="136"/>
      <c r="BK36" s="136"/>
      <c r="BL36" s="137"/>
      <c r="BO36" s="270"/>
      <c r="BP36" s="276"/>
      <c r="BQ36" s="137" t="s">
        <v>286</v>
      </c>
      <c r="BR36" s="140">
        <v>-0.15945999999999999</v>
      </c>
      <c r="BS36" s="140">
        <v>-0.47644625000000002</v>
      </c>
      <c r="BT36" s="115"/>
      <c r="BU36" s="115"/>
      <c r="BV36" s="115"/>
      <c r="BW36" s="115"/>
      <c r="CK36" s="270"/>
      <c r="CL36" s="272" t="s">
        <v>321</v>
      </c>
      <c r="CM36" s="137" t="s">
        <v>260</v>
      </c>
      <c r="CN36" s="155">
        <v>-5.49</v>
      </c>
      <c r="CO36" s="154">
        <v>-5.009637745</v>
      </c>
      <c r="CP36" s="285"/>
      <c r="CQ36" s="289"/>
      <c r="CR36" s="126" t="s">
        <v>150</v>
      </c>
      <c r="CS36" s="153">
        <v>-4.47246376811594</v>
      </c>
      <c r="CT36" s="153">
        <v>-4.5559025302973701</v>
      </c>
      <c r="CU36" s="292"/>
      <c r="CV36" s="301"/>
      <c r="CW36" s="126" t="s">
        <v>206</v>
      </c>
      <c r="CX36" s="160">
        <v>-2.7536231884058</v>
      </c>
      <c r="CY36" s="160">
        <v>-2.8006578636307098</v>
      </c>
      <c r="CZ36" s="285"/>
      <c r="DA36" s="299" t="s">
        <v>13</v>
      </c>
      <c r="DB36" s="126" t="s">
        <v>135</v>
      </c>
      <c r="DC36" s="156">
        <v>-1.64942528735632</v>
      </c>
      <c r="DD36" s="156">
        <v>-1.44424014585695</v>
      </c>
    </row>
    <row r="37" spans="1:108" ht="16">
      <c r="A37" s="270"/>
      <c r="B37" s="239" t="s">
        <v>255</v>
      </c>
      <c r="C37" s="99" t="s">
        <v>285</v>
      </c>
      <c r="D37" s="140">
        <v>-1.312073</v>
      </c>
      <c r="E37" s="140">
        <v>-1.1543280701754399</v>
      </c>
      <c r="F37" s="270"/>
      <c r="G37" s="239" t="s">
        <v>255</v>
      </c>
      <c r="H37" s="127" t="s">
        <v>285</v>
      </c>
      <c r="I37" s="140">
        <v>-1.9982549999999999</v>
      </c>
      <c r="J37" s="140">
        <v>-1.8556210526315799</v>
      </c>
      <c r="K37" s="270"/>
      <c r="L37" s="239" t="s">
        <v>255</v>
      </c>
      <c r="M37" s="126" t="s">
        <v>319</v>
      </c>
      <c r="N37" s="140">
        <v>-2.6143800000000001</v>
      </c>
      <c r="O37" s="140">
        <v>-2.2498727272727299</v>
      </c>
      <c r="P37" s="270"/>
      <c r="Q37" s="239" t="s">
        <v>255</v>
      </c>
      <c r="R37" s="126" t="s">
        <v>319</v>
      </c>
      <c r="S37" s="140">
        <v>-2.7543321999999999</v>
      </c>
      <c r="T37" s="140">
        <v>-2.5786363636363601</v>
      </c>
      <c r="U37" s="272"/>
      <c r="V37" s="239" t="s">
        <v>295</v>
      </c>
      <c r="W37" s="137" t="s">
        <v>322</v>
      </c>
      <c r="X37" s="115">
        <v>-3.6</v>
      </c>
      <c r="Y37" s="115">
        <v>-3.1813015999999998</v>
      </c>
      <c r="Z37" s="279"/>
      <c r="AA37" s="276"/>
      <c r="AB37" s="131" t="s">
        <v>322</v>
      </c>
      <c r="AC37" s="115">
        <v>-1.87</v>
      </c>
      <c r="AD37" s="115">
        <v>-1.5293785799999999</v>
      </c>
      <c r="AE37" s="270"/>
      <c r="AF37" s="272"/>
      <c r="AG37" s="126" t="s">
        <v>277</v>
      </c>
      <c r="AH37" s="140">
        <v>-1.61</v>
      </c>
      <c r="AI37" s="140">
        <v>-1.6119104</v>
      </c>
      <c r="AJ37" s="270" t="s">
        <v>323</v>
      </c>
      <c r="AK37" s="282" t="s">
        <v>15</v>
      </c>
      <c r="AL37" s="126" t="s">
        <v>141</v>
      </c>
      <c r="AM37" s="99">
        <v>0.41091</v>
      </c>
      <c r="AN37" s="99">
        <v>0.43532999999999999</v>
      </c>
      <c r="AO37" s="127"/>
      <c r="AP37" s="127"/>
      <c r="AQ37" s="126"/>
      <c r="AZ37" s="279" t="s">
        <v>262</v>
      </c>
      <c r="BA37" s="263" t="s">
        <v>59</v>
      </c>
      <c r="BB37" s="137" t="s">
        <v>25</v>
      </c>
      <c r="BC37" s="115">
        <v>0.68084</v>
      </c>
      <c r="BD37" s="115">
        <v>0.56606089154699502</v>
      </c>
      <c r="BE37" s="270" t="s">
        <v>258</v>
      </c>
      <c r="BF37" s="279" t="s">
        <v>14</v>
      </c>
      <c r="BG37" s="126" t="s">
        <v>159</v>
      </c>
      <c r="BH37" s="127">
        <v>0.18085100000000001</v>
      </c>
      <c r="BI37" s="115">
        <v>0.20002045614034999</v>
      </c>
      <c r="BJ37" s="136"/>
      <c r="BK37" s="136"/>
      <c r="BL37" s="137"/>
      <c r="BO37" s="270" t="s">
        <v>324</v>
      </c>
      <c r="BP37" s="272" t="s">
        <v>59</v>
      </c>
      <c r="BQ37" s="131" t="s">
        <v>9</v>
      </c>
      <c r="BR37" s="115">
        <v>-3.7998560000000001</v>
      </c>
      <c r="BS37" s="115">
        <v>-3.8419116364746602</v>
      </c>
      <c r="BT37" s="115"/>
      <c r="BU37" s="115"/>
      <c r="BV37" s="115"/>
      <c r="BW37" s="115"/>
      <c r="CK37" s="270"/>
      <c r="CL37" s="272"/>
      <c r="CM37" s="137" t="s">
        <v>261</v>
      </c>
      <c r="CN37" s="155">
        <v>-5.23</v>
      </c>
      <c r="CO37" s="154">
        <v>-4.7580480129999998</v>
      </c>
      <c r="CP37" s="285"/>
      <c r="CQ37" s="289"/>
      <c r="CR37" s="126" t="s">
        <v>207</v>
      </c>
      <c r="CS37" s="153">
        <v>-4.6463768115941999</v>
      </c>
      <c r="CT37" s="153">
        <v>-4.7221525302973699</v>
      </c>
      <c r="CU37" s="292"/>
      <c r="CV37" s="301"/>
      <c r="CW37" s="126" t="s">
        <v>150</v>
      </c>
      <c r="CX37" s="160">
        <v>-2.8985507246376798</v>
      </c>
      <c r="CY37" s="160">
        <v>-2.8892358636307098</v>
      </c>
      <c r="CZ37" s="285"/>
      <c r="DA37" s="299"/>
      <c r="DB37" s="126" t="s">
        <v>205</v>
      </c>
      <c r="DC37" s="156">
        <v>-1.6929824561403499</v>
      </c>
      <c r="DD37" s="156">
        <v>-1.5882791458569501</v>
      </c>
    </row>
    <row r="38" spans="1:108" ht="16">
      <c r="A38" s="270"/>
      <c r="B38" s="239" t="s">
        <v>255</v>
      </c>
      <c r="C38" s="99" t="s">
        <v>286</v>
      </c>
      <c r="D38" s="140">
        <v>1.4476442</v>
      </c>
      <c r="E38" s="140">
        <v>1.4106721937373801</v>
      </c>
      <c r="F38" s="270"/>
      <c r="G38" s="239" t="s">
        <v>255</v>
      </c>
      <c r="H38" s="127" t="s">
        <v>286</v>
      </c>
      <c r="I38" s="140">
        <v>0.21534300000000001</v>
      </c>
      <c r="J38" s="140">
        <v>6.8129145303032601E-2</v>
      </c>
      <c r="K38" s="270"/>
      <c r="L38" s="239" t="s">
        <v>255</v>
      </c>
      <c r="M38" s="126" t="s">
        <v>285</v>
      </c>
      <c r="N38" s="140">
        <v>-2.2154634</v>
      </c>
      <c r="O38" s="140">
        <v>-1.96821403508772</v>
      </c>
      <c r="P38" s="270"/>
      <c r="Q38" s="239" t="s">
        <v>255</v>
      </c>
      <c r="R38" s="126" t="s">
        <v>285</v>
      </c>
      <c r="S38" s="140">
        <v>-2.4962094000000001</v>
      </c>
      <c r="T38" s="140">
        <v>-2.43780701754386</v>
      </c>
      <c r="U38" s="272"/>
      <c r="V38" s="239" t="s">
        <v>295</v>
      </c>
      <c r="W38" s="137" t="s">
        <v>325</v>
      </c>
      <c r="X38" s="115">
        <v>-3.35</v>
      </c>
      <c r="Y38" s="115">
        <v>-2.9833892</v>
      </c>
      <c r="Z38" s="279"/>
      <c r="AA38" s="276"/>
      <c r="AB38" s="131" t="s">
        <v>326</v>
      </c>
      <c r="AC38" s="115">
        <v>-1.39</v>
      </c>
      <c r="AD38" s="115">
        <v>-1.2243558000000001</v>
      </c>
      <c r="AE38" s="270"/>
      <c r="AF38" s="272"/>
      <c r="AG38" s="131" t="s">
        <v>275</v>
      </c>
      <c r="AH38" s="140">
        <v>-1.56</v>
      </c>
      <c r="AI38" s="140">
        <v>-1.1070194</v>
      </c>
      <c r="AJ38" s="270"/>
      <c r="AK38" s="282"/>
      <c r="AL38" s="126" t="s">
        <v>142</v>
      </c>
      <c r="AM38" s="99">
        <v>0.52908999999999995</v>
      </c>
      <c r="AN38" s="99">
        <v>0.41321999999999998</v>
      </c>
      <c r="AO38" s="127"/>
      <c r="AP38" s="127"/>
      <c r="AQ38" s="126"/>
      <c r="AZ38" s="279"/>
      <c r="BA38" s="279"/>
      <c r="BB38" s="137" t="s">
        <v>22</v>
      </c>
      <c r="BC38" s="115">
        <v>0.71677000000000002</v>
      </c>
      <c r="BD38" s="115">
        <v>0.71677000000000002</v>
      </c>
      <c r="BE38" s="270"/>
      <c r="BF38" s="279"/>
      <c r="BG38" s="126" t="s">
        <v>160</v>
      </c>
      <c r="BH38" s="127">
        <v>0.25886500000000001</v>
      </c>
      <c r="BI38" s="115">
        <v>0.29334445614034999</v>
      </c>
      <c r="BJ38" s="136"/>
      <c r="BK38" s="136"/>
      <c r="BL38" s="137"/>
      <c r="BO38" s="270"/>
      <c r="BP38" s="272"/>
      <c r="BQ38" s="131" t="s">
        <v>22</v>
      </c>
      <c r="BR38" s="115">
        <v>-3.7762440000000002</v>
      </c>
      <c r="BS38" s="115">
        <v>-3.7762440000000002</v>
      </c>
      <c r="BT38" s="115"/>
      <c r="BU38" s="115"/>
      <c r="BV38" s="115"/>
      <c r="BW38" s="115"/>
      <c r="CK38" s="270"/>
      <c r="CL38" s="272"/>
      <c r="CM38" s="137" t="s">
        <v>302</v>
      </c>
      <c r="CN38" s="155">
        <v>-3.48</v>
      </c>
      <c r="CO38" s="154">
        <v>-3.3424545700000001</v>
      </c>
      <c r="CP38" s="285"/>
      <c r="CQ38" s="289" t="s">
        <v>13</v>
      </c>
      <c r="CR38" s="126" t="s">
        <v>135</v>
      </c>
      <c r="CS38" s="153">
        <v>-2.6206896551724101</v>
      </c>
      <c r="CT38" s="153">
        <v>-2.4939477481961299</v>
      </c>
      <c r="CU38" s="292"/>
      <c r="CV38" s="301"/>
      <c r="CW38" s="126" t="s">
        <v>207</v>
      </c>
      <c r="CX38" s="160">
        <v>-3.0028985507246402</v>
      </c>
      <c r="CY38" s="160">
        <v>-3.0554858636307101</v>
      </c>
      <c r="CZ38" s="285"/>
      <c r="DA38" s="299"/>
      <c r="DB38" s="126" t="s">
        <v>178</v>
      </c>
      <c r="DC38" s="156">
        <v>-1.83625730994152</v>
      </c>
      <c r="DD38" s="156">
        <v>-1.7102401458569501</v>
      </c>
    </row>
    <row r="39" spans="1:108" ht="16">
      <c r="A39" s="271" t="s">
        <v>262</v>
      </c>
      <c r="B39" s="208" t="s">
        <v>59</v>
      </c>
      <c r="C39" s="115" t="s">
        <v>14</v>
      </c>
      <c r="D39" s="115">
        <v>-1.0577099999999999</v>
      </c>
      <c r="E39" s="115">
        <v>-0.96647377857848005</v>
      </c>
      <c r="F39" s="270" t="s">
        <v>303</v>
      </c>
      <c r="G39" s="239" t="s">
        <v>255</v>
      </c>
      <c r="H39" s="127" t="s">
        <v>269</v>
      </c>
      <c r="I39" s="140">
        <v>1.81</v>
      </c>
      <c r="J39" s="140">
        <v>1.6055626000000001</v>
      </c>
      <c r="K39" s="270"/>
      <c r="L39" s="239" t="s">
        <v>255</v>
      </c>
      <c r="M39" s="126" t="s">
        <v>286</v>
      </c>
      <c r="N39" s="140">
        <v>-0.79969900000000005</v>
      </c>
      <c r="O39" s="140">
        <v>-0.68571390313131197</v>
      </c>
      <c r="P39" s="270"/>
      <c r="Q39" s="239" t="s">
        <v>255</v>
      </c>
      <c r="R39" s="126" t="s">
        <v>286</v>
      </c>
      <c r="S39" s="140">
        <v>-1.7374849000000001</v>
      </c>
      <c r="T39" s="140">
        <v>-1.7965569515656601</v>
      </c>
      <c r="U39" s="272"/>
      <c r="V39" s="239" t="s">
        <v>295</v>
      </c>
      <c r="W39" s="137" t="s">
        <v>326</v>
      </c>
      <c r="X39" s="115">
        <v>-2.57</v>
      </c>
      <c r="Y39" s="115">
        <v>-2.7294160000000001</v>
      </c>
      <c r="Z39" s="279"/>
      <c r="AA39" s="276"/>
      <c r="AB39" s="131" t="s">
        <v>309</v>
      </c>
      <c r="AC39" s="115">
        <v>-1.25</v>
      </c>
      <c r="AD39" s="115">
        <v>-0.95634975</v>
      </c>
      <c r="AE39" s="270"/>
      <c r="AF39" s="272"/>
      <c r="AG39" s="126" t="s">
        <v>319</v>
      </c>
      <c r="AH39" s="140">
        <v>-1.93</v>
      </c>
      <c r="AI39" s="140">
        <v>-1.5731546000000001</v>
      </c>
      <c r="AJ39" s="270"/>
      <c r="AK39" s="282"/>
      <c r="AL39" s="126" t="s">
        <v>138</v>
      </c>
      <c r="AM39" s="127">
        <v>0.33817999999999998</v>
      </c>
      <c r="AN39" s="127">
        <v>0.33817999999999998</v>
      </c>
      <c r="AO39" s="127"/>
      <c r="AP39" s="127"/>
      <c r="AQ39" s="126"/>
      <c r="AZ39" s="279"/>
      <c r="BA39" s="279"/>
      <c r="BB39" s="137" t="s">
        <v>14</v>
      </c>
      <c r="BC39" s="115">
        <v>0.74819999999999998</v>
      </c>
      <c r="BD39" s="115">
        <v>0.73430601757893998</v>
      </c>
      <c r="BE39" s="270"/>
      <c r="BF39" s="279"/>
      <c r="BG39" s="126" t="s">
        <v>148</v>
      </c>
      <c r="BH39" s="127">
        <v>0.44680900000000001</v>
      </c>
      <c r="BI39" s="115">
        <v>0.41333245614035002</v>
      </c>
      <c r="BJ39" s="136"/>
      <c r="BK39" s="136"/>
      <c r="BL39" s="137"/>
      <c r="BO39" s="270"/>
      <c r="BP39" s="272"/>
      <c r="BQ39" s="131" t="s">
        <v>40</v>
      </c>
      <c r="BR39" s="115">
        <v>-3.7779159999999998</v>
      </c>
      <c r="BS39" s="115">
        <v>-3.7100799901897101</v>
      </c>
      <c r="BT39" s="115"/>
      <c r="BU39" s="115"/>
      <c r="BV39" s="115"/>
      <c r="BW39" s="115"/>
      <c r="CK39" s="270"/>
      <c r="CL39" s="272"/>
      <c r="CM39" s="137" t="s">
        <v>266</v>
      </c>
      <c r="CN39" s="155">
        <v>-2.65</v>
      </c>
      <c r="CO39" s="154">
        <v>-3.1183572439999998</v>
      </c>
      <c r="CP39" s="285"/>
      <c r="CQ39" s="289"/>
      <c r="CR39" s="126" t="s">
        <v>136</v>
      </c>
      <c r="CS39" s="153">
        <v>-2.9619883040935702</v>
      </c>
      <c r="CT39" s="153">
        <v>-2.6047367481961299</v>
      </c>
      <c r="CU39" s="292"/>
      <c r="CV39" s="301" t="s">
        <v>13</v>
      </c>
      <c r="CW39" s="126" t="s">
        <v>135</v>
      </c>
      <c r="CX39" s="160">
        <v>-0.97701149425287304</v>
      </c>
      <c r="CY39" s="160">
        <v>-0.82728108152947</v>
      </c>
      <c r="CZ39" s="285"/>
      <c r="DA39" s="299"/>
      <c r="DB39" s="126" t="s">
        <v>137</v>
      </c>
      <c r="DC39" s="156">
        <v>-1.73099415204678</v>
      </c>
      <c r="DD39" s="156">
        <v>-1.66595114585695</v>
      </c>
    </row>
    <row r="40" spans="1:108" ht="16">
      <c r="A40" s="271"/>
      <c r="B40" s="208" t="s">
        <v>59</v>
      </c>
      <c r="C40" s="115" t="s">
        <v>12</v>
      </c>
      <c r="D40" s="115">
        <v>-0.94757999999999898</v>
      </c>
      <c r="E40" s="115">
        <v>-0.92867363628606403</v>
      </c>
      <c r="F40" s="270"/>
      <c r="G40" s="239" t="s">
        <v>255</v>
      </c>
      <c r="H40" s="127" t="s">
        <v>272</v>
      </c>
      <c r="I40" s="140">
        <v>0.93</v>
      </c>
      <c r="J40" s="140">
        <v>0.935028999999999</v>
      </c>
      <c r="K40" s="270" t="s">
        <v>303</v>
      </c>
      <c r="L40" s="239" t="s">
        <v>255</v>
      </c>
      <c r="M40" s="126" t="s">
        <v>269</v>
      </c>
      <c r="N40" s="140">
        <v>0.64</v>
      </c>
      <c r="O40" s="140">
        <v>0.40200839999999999</v>
      </c>
      <c r="P40" s="270" t="s">
        <v>303</v>
      </c>
      <c r="Q40" s="239" t="s">
        <v>255</v>
      </c>
      <c r="R40" s="126" t="s">
        <v>269</v>
      </c>
      <c r="S40" s="140">
        <v>-0.99</v>
      </c>
      <c r="T40" s="140">
        <v>-1.0214458</v>
      </c>
      <c r="U40" s="272"/>
      <c r="V40" s="239" t="s">
        <v>295</v>
      </c>
      <c r="W40" s="137" t="s">
        <v>309</v>
      </c>
      <c r="X40" s="115">
        <v>-2.2400000000000002</v>
      </c>
      <c r="Y40" s="115">
        <v>-2.3323700000000001</v>
      </c>
      <c r="Z40" s="279"/>
      <c r="AA40" s="276"/>
      <c r="AB40" s="131" t="s">
        <v>311</v>
      </c>
      <c r="AC40" s="115">
        <v>-0.82</v>
      </c>
      <c r="AD40" s="115">
        <v>-0.64660008000000002</v>
      </c>
      <c r="AE40" s="270" t="s">
        <v>327</v>
      </c>
      <c r="AF40" s="276" t="s">
        <v>10</v>
      </c>
      <c r="AG40" s="126" t="s">
        <v>147</v>
      </c>
      <c r="AH40" s="127">
        <v>-0.20168</v>
      </c>
      <c r="AI40" s="127">
        <v>-0.125093684210526</v>
      </c>
      <c r="AJ40" s="270"/>
      <c r="AK40" s="282"/>
      <c r="AL40" s="126" t="s">
        <v>143</v>
      </c>
      <c r="AM40" s="127">
        <v>0.36545</v>
      </c>
      <c r="AN40" s="127">
        <v>0.28236899999999998</v>
      </c>
      <c r="AO40" s="127"/>
      <c r="AP40" s="127"/>
      <c r="AQ40" s="126"/>
      <c r="AZ40" s="279"/>
      <c r="BA40" s="279"/>
      <c r="BB40" s="137" t="s">
        <v>12</v>
      </c>
      <c r="BC40" s="115">
        <v>0.79310999999999998</v>
      </c>
      <c r="BD40" s="115">
        <v>0.76974365097807995</v>
      </c>
      <c r="BE40" s="270"/>
      <c r="BF40" s="279"/>
      <c r="BG40" s="126" t="s">
        <v>161</v>
      </c>
      <c r="BH40" s="127">
        <v>0.5</v>
      </c>
      <c r="BI40" s="115">
        <v>0.41333245614035002</v>
      </c>
      <c r="BJ40" s="136"/>
      <c r="BK40" s="136"/>
      <c r="BL40" s="137"/>
      <c r="BO40" s="270"/>
      <c r="BP40" s="272"/>
      <c r="BQ40" s="131" t="s">
        <v>21</v>
      </c>
      <c r="BR40" s="115">
        <v>-3.7289669999999999</v>
      </c>
      <c r="BS40" s="115">
        <v>-3.6795032368406302</v>
      </c>
      <c r="BT40" s="115"/>
      <c r="BU40" s="115"/>
      <c r="BV40" s="115"/>
      <c r="BW40" s="115"/>
      <c r="CK40" s="270"/>
      <c r="CL40" s="272"/>
      <c r="CM40" s="137" t="s">
        <v>273</v>
      </c>
      <c r="CN40" s="155">
        <v>-2.29</v>
      </c>
      <c r="CO40" s="154">
        <v>-2.5772581630000002</v>
      </c>
      <c r="CP40" s="285"/>
      <c r="CQ40" s="289"/>
      <c r="CR40" s="126" t="s">
        <v>205</v>
      </c>
      <c r="CS40" s="153">
        <v>-2.7602339181286601</v>
      </c>
      <c r="CT40" s="153">
        <v>-2.6379867481961301</v>
      </c>
      <c r="CU40" s="292"/>
      <c r="CV40" s="301"/>
      <c r="CW40" s="126" t="s">
        <v>136</v>
      </c>
      <c r="CX40" s="160">
        <v>-1.3128654970760201</v>
      </c>
      <c r="CY40" s="160">
        <v>-0.93807008152947002</v>
      </c>
      <c r="CZ40" s="285"/>
      <c r="DA40" s="299"/>
      <c r="DB40" s="126" t="s">
        <v>138</v>
      </c>
      <c r="DC40" s="156">
        <v>-1.81578947368421</v>
      </c>
      <c r="DD40" s="156">
        <v>-1.7102401458569501</v>
      </c>
    </row>
    <row r="41" spans="1:108" ht="16">
      <c r="A41" s="271"/>
      <c r="B41" s="208" t="s">
        <v>59</v>
      </c>
      <c r="C41" s="115" t="s">
        <v>13</v>
      </c>
      <c r="D41" s="115">
        <v>-0.87048000000000003</v>
      </c>
      <c r="E41" s="115">
        <v>-0.56949956610622499</v>
      </c>
      <c r="F41" s="270"/>
      <c r="G41" s="239" t="s">
        <v>255</v>
      </c>
      <c r="H41" s="127" t="s">
        <v>257</v>
      </c>
      <c r="I41" s="140">
        <v>0.47</v>
      </c>
      <c r="J41" s="140">
        <v>0.2007526</v>
      </c>
      <c r="K41" s="270"/>
      <c r="L41" s="239" t="s">
        <v>255</v>
      </c>
      <c r="M41" s="126" t="s">
        <v>272</v>
      </c>
      <c r="N41" s="140">
        <v>0.12</v>
      </c>
      <c r="O41" s="140">
        <v>-4.5014000000000103E-2</v>
      </c>
      <c r="P41" s="270"/>
      <c r="Q41" s="239" t="s">
        <v>255</v>
      </c>
      <c r="R41" s="126" t="s">
        <v>272</v>
      </c>
      <c r="S41" s="140">
        <v>-1.31</v>
      </c>
      <c r="T41" s="140">
        <v>-1.2449570000000001</v>
      </c>
      <c r="U41" s="272"/>
      <c r="V41" s="239" t="s">
        <v>295</v>
      </c>
      <c r="W41" s="137" t="s">
        <v>311</v>
      </c>
      <c r="X41" s="115">
        <v>-2.0699999999999998</v>
      </c>
      <c r="Y41" s="115">
        <v>-1.8734816000000001</v>
      </c>
      <c r="Z41" s="279"/>
      <c r="AA41" s="276"/>
      <c r="AB41" s="131" t="s">
        <v>256</v>
      </c>
      <c r="AC41" s="115">
        <v>-0.85</v>
      </c>
      <c r="AD41" s="115">
        <v>-0.39628551000000001</v>
      </c>
      <c r="AE41" s="270"/>
      <c r="AF41" s="276"/>
      <c r="AG41" s="126" t="s">
        <v>137</v>
      </c>
      <c r="AH41" s="127">
        <v>-0.30473</v>
      </c>
      <c r="AI41" s="127">
        <v>-0.241853684210526</v>
      </c>
      <c r="AJ41" s="270"/>
      <c r="AK41" s="282"/>
      <c r="AL41" s="24" t="s">
        <v>144</v>
      </c>
      <c r="AM41" s="127">
        <v>0.19273000000000001</v>
      </c>
      <c r="AN41" s="127">
        <v>0.20418</v>
      </c>
      <c r="AO41" s="127"/>
      <c r="AP41" s="127"/>
      <c r="AQ41" s="126"/>
      <c r="AZ41" s="279"/>
      <c r="BA41" s="279"/>
      <c r="BB41" s="137" t="s">
        <v>9</v>
      </c>
      <c r="BC41" s="115">
        <v>0.90090000000000003</v>
      </c>
      <c r="BD41" s="115">
        <v>0.91377290942396505</v>
      </c>
      <c r="BE41" s="270"/>
      <c r="BF41" s="279"/>
      <c r="BG41" s="126" t="s">
        <v>142</v>
      </c>
      <c r="BH41" s="127">
        <v>0.47163100000000002</v>
      </c>
      <c r="BI41" s="115">
        <v>0.53776445614035095</v>
      </c>
      <c r="BJ41" s="136"/>
      <c r="BK41" s="136"/>
      <c r="BL41" s="137"/>
      <c r="BO41" s="270"/>
      <c r="BP41" s="272"/>
      <c r="BQ41" s="131" t="s">
        <v>20</v>
      </c>
      <c r="BR41" s="115">
        <v>-3.666175</v>
      </c>
      <c r="BS41" s="115">
        <v>-3.5732525712707202</v>
      </c>
      <c r="BT41" s="115"/>
      <c r="BU41" s="115"/>
      <c r="BV41" s="115"/>
      <c r="BW41" s="115"/>
      <c r="CK41" s="270"/>
      <c r="CL41" s="272"/>
      <c r="CM41" s="137" t="s">
        <v>256</v>
      </c>
      <c r="CN41" s="155">
        <v>-1.93</v>
      </c>
      <c r="CO41" s="154">
        <v>-1.9588884660000001</v>
      </c>
      <c r="CP41" s="285"/>
      <c r="CQ41" s="289"/>
      <c r="CR41" s="126" t="s">
        <v>178</v>
      </c>
      <c r="CS41" s="153">
        <v>-2.8508771929824599</v>
      </c>
      <c r="CT41" s="153">
        <v>-2.7599477481961299</v>
      </c>
      <c r="CU41" s="292"/>
      <c r="CV41" s="301"/>
      <c r="CW41" s="126" t="s">
        <v>205</v>
      </c>
      <c r="CX41" s="160">
        <v>-1.0204678362573101</v>
      </c>
      <c r="CY41" s="160">
        <v>-0.97132008152947003</v>
      </c>
      <c r="CZ41" s="285"/>
      <c r="DA41" s="299"/>
      <c r="DB41" s="126" t="s">
        <v>149</v>
      </c>
      <c r="DC41" s="156">
        <v>-1.87246376811594</v>
      </c>
      <c r="DD41" s="156">
        <v>-1.8542791458569501</v>
      </c>
    </row>
    <row r="42" spans="1:108" ht="17" customHeight="1">
      <c r="A42" s="271"/>
      <c r="B42" s="208" t="s">
        <v>59</v>
      </c>
      <c r="C42" s="115" t="s">
        <v>10</v>
      </c>
      <c r="D42" s="115">
        <v>-0.55110000000000003</v>
      </c>
      <c r="E42" s="115">
        <v>-0.55110000000000003</v>
      </c>
      <c r="F42" s="270"/>
      <c r="G42" s="239" t="s">
        <v>255</v>
      </c>
      <c r="H42" s="127" t="s">
        <v>267</v>
      </c>
      <c r="I42" s="140">
        <v>-1.24</v>
      </c>
      <c r="J42" s="140">
        <v>-0.89302700000000002</v>
      </c>
      <c r="K42" s="270"/>
      <c r="L42" s="239" t="s">
        <v>255</v>
      </c>
      <c r="M42" s="126" t="s">
        <v>257</v>
      </c>
      <c r="N42" s="140">
        <v>-0.2</v>
      </c>
      <c r="O42" s="140">
        <v>-0.5345316</v>
      </c>
      <c r="P42" s="270"/>
      <c r="Q42" s="239" t="s">
        <v>255</v>
      </c>
      <c r="R42" s="126" t="s">
        <v>257</v>
      </c>
      <c r="S42" s="140">
        <v>-1.25</v>
      </c>
      <c r="T42" s="140">
        <v>-1.4897157999999999</v>
      </c>
      <c r="U42" s="272"/>
      <c r="V42" s="239" t="s">
        <v>295</v>
      </c>
      <c r="W42" s="137" t="s">
        <v>257</v>
      </c>
      <c r="X42" s="115">
        <v>-1.25</v>
      </c>
      <c r="Y42" s="115">
        <v>-1.0495175999999999</v>
      </c>
      <c r="Z42" s="279"/>
      <c r="AA42" s="276"/>
      <c r="AB42" s="131" t="s">
        <v>257</v>
      </c>
      <c r="AC42" s="115">
        <v>-0.15</v>
      </c>
      <c r="AD42" s="115">
        <v>-9.0424379999999999E-2</v>
      </c>
      <c r="AE42" s="270"/>
      <c r="AF42" s="276"/>
      <c r="AG42" s="126" t="s">
        <v>148</v>
      </c>
      <c r="AH42" s="127">
        <v>-0.31846999999999998</v>
      </c>
      <c r="AI42" s="127">
        <v>-0.28847368421052599</v>
      </c>
      <c r="AJ42" s="270"/>
      <c r="AK42" s="282" t="s">
        <v>13</v>
      </c>
      <c r="AL42" s="126" t="s">
        <v>141</v>
      </c>
      <c r="AM42" s="127">
        <v>1.14727</v>
      </c>
      <c r="AN42" s="127">
        <v>1.1840920790646099</v>
      </c>
      <c r="AO42" s="127"/>
      <c r="AP42" s="127"/>
      <c r="AQ42" s="126"/>
      <c r="AZ42" s="279"/>
      <c r="BA42" s="279"/>
      <c r="BB42" s="137" t="s">
        <v>15</v>
      </c>
      <c r="BC42" s="115">
        <v>0.95030000000000003</v>
      </c>
      <c r="BD42" s="115">
        <v>0.81686960732412295</v>
      </c>
      <c r="BE42" s="270" t="s">
        <v>324</v>
      </c>
      <c r="BF42" s="265" t="s">
        <v>59</v>
      </c>
      <c r="BG42" s="131" t="s">
        <v>9</v>
      </c>
      <c r="BH42" s="115">
        <v>-8.6953000000000003E-2</v>
      </c>
      <c r="BI42" s="115">
        <v>-7.8494272949314797E-2</v>
      </c>
      <c r="BJ42" s="136"/>
      <c r="BK42" s="136"/>
      <c r="BL42" s="137"/>
      <c r="BO42" s="270"/>
      <c r="BP42" s="272"/>
      <c r="BQ42" s="131" t="s">
        <v>19</v>
      </c>
      <c r="BR42" s="115">
        <v>-3.5409039999999998</v>
      </c>
      <c r="BS42" s="115">
        <v>-3.4856374403538002</v>
      </c>
      <c r="BT42" s="115"/>
      <c r="BU42" s="115"/>
      <c r="BV42" s="115"/>
      <c r="BW42" s="115"/>
      <c r="CK42" s="270"/>
      <c r="CL42" s="272"/>
      <c r="CM42" s="137" t="s">
        <v>257</v>
      </c>
      <c r="CN42" s="155">
        <v>-1.27</v>
      </c>
      <c r="CO42" s="154">
        <v>-1.203298193</v>
      </c>
      <c r="CP42" s="285"/>
      <c r="CQ42" s="289"/>
      <c r="CR42" s="126" t="s">
        <v>137</v>
      </c>
      <c r="CS42" s="153">
        <v>-2.8099415204678402</v>
      </c>
      <c r="CT42" s="153">
        <v>-2.7156587481961298</v>
      </c>
      <c r="CU42" s="292"/>
      <c r="CV42" s="301"/>
      <c r="CW42" s="126" t="s">
        <v>178</v>
      </c>
      <c r="CX42" s="160">
        <v>-1.0935672514619901</v>
      </c>
      <c r="CY42" s="160">
        <v>-1.09328108152947</v>
      </c>
      <c r="CZ42" s="285"/>
      <c r="DA42" s="299"/>
      <c r="DB42" s="126" t="s">
        <v>143</v>
      </c>
      <c r="DC42" s="156">
        <v>-1.8579710144927499</v>
      </c>
      <c r="DD42" s="156">
        <v>-1.8210291458569501</v>
      </c>
    </row>
    <row r="43" spans="1:108" ht="16">
      <c r="A43" s="271"/>
      <c r="B43" s="208" t="s">
        <v>59</v>
      </c>
      <c r="C43" s="115" t="s">
        <v>68</v>
      </c>
      <c r="D43" s="115">
        <v>-0.71629999999999905</v>
      </c>
      <c r="E43" s="115">
        <v>-0.403924730004809</v>
      </c>
      <c r="F43" s="270"/>
      <c r="G43" s="239" t="s">
        <v>255</v>
      </c>
      <c r="H43" s="127" t="s">
        <v>270</v>
      </c>
      <c r="I43" s="140">
        <v>-1.51</v>
      </c>
      <c r="J43" s="140">
        <v>-0.98872099999999996</v>
      </c>
      <c r="K43" s="270"/>
      <c r="L43" s="239" t="s">
        <v>255</v>
      </c>
      <c r="M43" s="126" t="s">
        <v>267</v>
      </c>
      <c r="N43" s="140">
        <v>-1.2</v>
      </c>
      <c r="O43" s="140">
        <v>-1.2637179999999999</v>
      </c>
      <c r="P43" s="270"/>
      <c r="Q43" s="239" t="s">
        <v>255</v>
      </c>
      <c r="R43" s="126" t="s">
        <v>267</v>
      </c>
      <c r="S43" s="140">
        <v>-1.85</v>
      </c>
      <c r="T43" s="140">
        <v>-1.854309</v>
      </c>
      <c r="U43" s="272"/>
      <c r="V43" s="239" t="s">
        <v>295</v>
      </c>
      <c r="W43" s="137" t="s">
        <v>313</v>
      </c>
      <c r="X43" s="115">
        <v>-0.17</v>
      </c>
      <c r="Y43" s="115">
        <v>-0.1059768</v>
      </c>
      <c r="Z43" s="279"/>
      <c r="AA43" s="276"/>
      <c r="AB43" s="131" t="s">
        <v>313</v>
      </c>
      <c r="AC43" s="115">
        <v>0.54</v>
      </c>
      <c r="AD43" s="115">
        <v>0.54646565999999996</v>
      </c>
      <c r="AE43" s="270"/>
      <c r="AF43" s="276"/>
      <c r="AG43" s="126" t="s">
        <v>138</v>
      </c>
      <c r="AH43" s="127">
        <v>-0.44213999999999998</v>
      </c>
      <c r="AI43" s="127">
        <v>-0.28847368421052599</v>
      </c>
      <c r="AJ43" s="270"/>
      <c r="AK43" s="282"/>
      <c r="AL43" s="126" t="s">
        <v>142</v>
      </c>
      <c r="AM43" s="127">
        <v>1.0290900000000001</v>
      </c>
      <c r="AN43" s="127">
        <v>1.16198207906461</v>
      </c>
      <c r="AO43" s="127"/>
      <c r="AP43" s="127"/>
      <c r="AQ43" s="126"/>
      <c r="AZ43" s="279"/>
      <c r="BA43" s="279"/>
      <c r="BB43" s="137" t="s">
        <v>13</v>
      </c>
      <c r="BC43" s="115">
        <v>1.1299399999999999</v>
      </c>
      <c r="BD43" s="115">
        <v>1.10646934177168</v>
      </c>
      <c r="BE43" s="270"/>
      <c r="BF43" s="265"/>
      <c r="BG43" s="131" t="s">
        <v>22</v>
      </c>
      <c r="BH43" s="115">
        <v>5.2840999999999999E-2</v>
      </c>
      <c r="BI43" s="115">
        <v>5.2840999999999902E-2</v>
      </c>
      <c r="BJ43" s="136"/>
      <c r="BK43" s="136"/>
      <c r="BL43" s="137"/>
      <c r="BO43" s="270"/>
      <c r="BP43" s="272"/>
      <c r="BQ43" s="131" t="s">
        <v>18</v>
      </c>
      <c r="BR43" s="115">
        <v>-3.416887</v>
      </c>
      <c r="BS43" s="115">
        <v>-3.39741025713364</v>
      </c>
      <c r="BT43" s="115"/>
      <c r="BU43" s="115"/>
      <c r="BV43" s="115"/>
      <c r="BW43" s="115"/>
      <c r="CK43" s="270"/>
      <c r="CL43" s="272"/>
      <c r="CM43" s="137" t="s">
        <v>269</v>
      </c>
      <c r="CN43" s="155">
        <v>-0.13</v>
      </c>
      <c r="CO43" s="154">
        <v>0.35838225699999998</v>
      </c>
      <c r="CP43" s="285"/>
      <c r="CQ43" s="289"/>
      <c r="CR43" s="126" t="s">
        <v>138</v>
      </c>
      <c r="CS43" s="153">
        <v>-2.9093567251461998</v>
      </c>
      <c r="CT43" s="153">
        <v>-2.7599477481961299</v>
      </c>
      <c r="CU43" s="292"/>
      <c r="CV43" s="301"/>
      <c r="CW43" s="126" t="s">
        <v>137</v>
      </c>
      <c r="CX43" s="160">
        <v>-1.1549707602339201</v>
      </c>
      <c r="CY43" s="160">
        <v>-1.04899208152947</v>
      </c>
      <c r="CZ43" s="285"/>
      <c r="DA43" s="299"/>
      <c r="DB43" s="126" t="s">
        <v>144</v>
      </c>
      <c r="DC43" s="156">
        <v>-2.0608695652173901</v>
      </c>
      <c r="DD43" s="156">
        <v>-1.9762401458569501</v>
      </c>
    </row>
    <row r="44" spans="1:108" ht="18" customHeight="1">
      <c r="A44" s="271"/>
      <c r="B44" s="208" t="s">
        <v>59</v>
      </c>
      <c r="C44" s="115" t="s">
        <v>24</v>
      </c>
      <c r="D44" s="115">
        <v>-1.145E-2</v>
      </c>
      <c r="E44" s="115">
        <v>-0.19293346714567999</v>
      </c>
      <c r="F44" s="270"/>
      <c r="G44" s="239" t="s">
        <v>255</v>
      </c>
      <c r="H44" s="127" t="s">
        <v>264</v>
      </c>
      <c r="I44" s="140">
        <v>-1.52</v>
      </c>
      <c r="J44" s="140">
        <v>-1.4887208000000001</v>
      </c>
      <c r="K44" s="270"/>
      <c r="L44" s="239" t="s">
        <v>255</v>
      </c>
      <c r="M44" s="126" t="s">
        <v>270</v>
      </c>
      <c r="N44" s="140">
        <v>-1.4</v>
      </c>
      <c r="O44" s="140">
        <v>-1.3275140000000001</v>
      </c>
      <c r="P44" s="270"/>
      <c r="Q44" s="239" t="s">
        <v>255</v>
      </c>
      <c r="R44" s="126" t="s">
        <v>270</v>
      </c>
      <c r="S44" s="140">
        <v>-2.08</v>
      </c>
      <c r="T44" s="140">
        <v>-1.886207</v>
      </c>
      <c r="U44" s="272"/>
      <c r="V44" s="239" t="s">
        <v>295</v>
      </c>
      <c r="W44" s="137" t="s">
        <v>264</v>
      </c>
      <c r="X44" s="115">
        <v>-2.09</v>
      </c>
      <c r="Y44" s="115">
        <v>-2.1758332</v>
      </c>
      <c r="Z44" s="279"/>
      <c r="AA44" s="276"/>
      <c r="AB44" s="131" t="s">
        <v>264</v>
      </c>
      <c r="AC44" s="115">
        <v>-0.94</v>
      </c>
      <c r="AD44" s="115">
        <v>-0.85068741000000003</v>
      </c>
      <c r="AE44" s="270"/>
      <c r="AF44" s="276"/>
      <c r="AG44" s="126" t="s">
        <v>143</v>
      </c>
      <c r="AH44" s="127">
        <v>-0.51083999999999996</v>
      </c>
      <c r="AI44" s="127">
        <v>-0.40509368421052599</v>
      </c>
      <c r="AJ44" s="270"/>
      <c r="AK44" s="282"/>
      <c r="AL44" s="126" t="s">
        <v>138</v>
      </c>
      <c r="AM44" s="127">
        <v>1.2018200000000001</v>
      </c>
      <c r="AN44" s="127">
        <v>1.08694207906461</v>
      </c>
      <c r="AO44" s="127"/>
      <c r="AP44" s="127"/>
      <c r="AQ44" s="126"/>
      <c r="AZ44" s="279"/>
      <c r="BA44" s="279"/>
      <c r="BB44" s="137" t="s">
        <v>10</v>
      </c>
      <c r="BC44" s="115">
        <v>1.21078</v>
      </c>
      <c r="BD44" s="115">
        <v>1.12371893499627</v>
      </c>
      <c r="BE44" s="270"/>
      <c r="BF44" s="265"/>
      <c r="BG44" s="131" t="s">
        <v>40</v>
      </c>
      <c r="BH44" s="115">
        <v>0.16735</v>
      </c>
      <c r="BI44" s="115">
        <v>0.18516901962057</v>
      </c>
      <c r="BJ44" s="136"/>
      <c r="BK44" s="136"/>
      <c r="BL44" s="137"/>
      <c r="BO44" s="135"/>
      <c r="BP44" s="135"/>
      <c r="BW44" s="115"/>
      <c r="CK44" s="354" t="s">
        <v>328</v>
      </c>
      <c r="CL44" s="239" t="s">
        <v>255</v>
      </c>
      <c r="CM44" s="126" t="s">
        <v>329</v>
      </c>
      <c r="CN44" s="115">
        <v>-3.8866227000000002</v>
      </c>
      <c r="CO44" s="115">
        <v>-3.90817240437159</v>
      </c>
      <c r="CP44" s="285"/>
      <c r="CQ44" s="289"/>
      <c r="CR44" s="126" t="s">
        <v>149</v>
      </c>
      <c r="CS44" s="153">
        <v>-2.91884057971015</v>
      </c>
      <c r="CT44" s="153">
        <v>-2.9039867481961301</v>
      </c>
      <c r="CU44" s="292"/>
      <c r="CV44" s="301"/>
      <c r="CW44" s="126" t="s">
        <v>138</v>
      </c>
      <c r="CX44" s="160">
        <v>-1.2339181286549701</v>
      </c>
      <c r="CY44" s="160">
        <v>-1.09328108152947</v>
      </c>
      <c r="CZ44" s="285"/>
      <c r="DA44" s="299"/>
      <c r="DB44" s="126" t="s">
        <v>150</v>
      </c>
      <c r="DC44" s="99">
        <v>-1.7623188405797101</v>
      </c>
      <c r="DD44" s="99">
        <v>-2.0537791458569501</v>
      </c>
    </row>
    <row r="45" spans="1:108" ht="16">
      <c r="A45" s="271"/>
      <c r="B45" s="208" t="s">
        <v>59</v>
      </c>
      <c r="C45" s="115" t="s">
        <v>23</v>
      </c>
      <c r="D45" s="115">
        <v>-0.36387999999999998</v>
      </c>
      <c r="E45" s="115">
        <v>-0.16205005921092799</v>
      </c>
      <c r="F45" s="270"/>
      <c r="G45" s="239" t="s">
        <v>255</v>
      </c>
      <c r="H45" s="127" t="s">
        <v>300</v>
      </c>
      <c r="I45" s="140">
        <v>-1.7</v>
      </c>
      <c r="J45" s="140">
        <v>-1.4112092000000001</v>
      </c>
      <c r="K45" s="270"/>
      <c r="L45" s="239" t="s">
        <v>255</v>
      </c>
      <c r="M45" s="126" t="s">
        <v>264</v>
      </c>
      <c r="N45" s="140">
        <v>-1.39</v>
      </c>
      <c r="O45" s="140">
        <v>-1.6608472000000001</v>
      </c>
      <c r="P45" s="270"/>
      <c r="Q45" s="239" t="s">
        <v>255</v>
      </c>
      <c r="R45" s="126" t="s">
        <v>264</v>
      </c>
      <c r="S45" s="140">
        <v>-1.87</v>
      </c>
      <c r="T45" s="140">
        <v>-2.0528735999999999</v>
      </c>
      <c r="U45" s="272"/>
      <c r="V45" s="239" t="s">
        <v>295</v>
      </c>
      <c r="W45" s="137" t="s">
        <v>269</v>
      </c>
      <c r="X45" s="115">
        <v>-0.44</v>
      </c>
      <c r="Y45" s="115">
        <v>-0.1129776</v>
      </c>
      <c r="Z45" s="279"/>
      <c r="AA45" s="276"/>
      <c r="AB45" s="131" t="s">
        <v>267</v>
      </c>
      <c r="AC45" s="115">
        <v>-0.82</v>
      </c>
      <c r="AD45" s="115">
        <v>-0.58262519999999995</v>
      </c>
      <c r="AE45" s="270"/>
      <c r="AF45" s="276"/>
      <c r="AG45" s="126" t="s">
        <v>149</v>
      </c>
      <c r="AH45" s="127">
        <v>-0.4284</v>
      </c>
      <c r="AI45" s="127">
        <v>-0.44009368421052603</v>
      </c>
      <c r="AJ45" s="270"/>
      <c r="AK45" s="282"/>
      <c r="AL45" s="126" t="s">
        <v>143</v>
      </c>
      <c r="AM45" s="127">
        <v>1.10182</v>
      </c>
      <c r="AN45" s="127">
        <v>1.03113107906461</v>
      </c>
      <c r="AO45" s="127"/>
      <c r="AP45" s="127"/>
      <c r="AQ45" s="126"/>
      <c r="AZ45" s="279"/>
      <c r="BA45" s="279"/>
      <c r="BB45" s="137" t="s">
        <v>24</v>
      </c>
      <c r="BC45" s="115">
        <v>1.39042</v>
      </c>
      <c r="BD45" s="115">
        <v>1.4595000595471901</v>
      </c>
      <c r="BE45" s="270"/>
      <c r="BF45" s="265"/>
      <c r="BG45" s="131" t="s">
        <v>21</v>
      </c>
      <c r="BH45" s="115">
        <v>0.332428</v>
      </c>
      <c r="BI45" s="115">
        <v>0.24632252631874499</v>
      </c>
      <c r="BJ45" s="136"/>
      <c r="BK45" s="136"/>
      <c r="BL45" s="137"/>
      <c r="BO45" s="135"/>
      <c r="BP45" s="135"/>
      <c r="BW45" s="115"/>
      <c r="CK45" s="354"/>
      <c r="CL45" s="239"/>
      <c r="CM45" s="126" t="s">
        <v>304</v>
      </c>
      <c r="CN45" s="115">
        <v>-3.2661245999999999</v>
      </c>
      <c r="CO45" s="115">
        <v>-3.3670734042553199</v>
      </c>
      <c r="CP45" s="285"/>
      <c r="CQ45" s="289"/>
      <c r="CR45" s="126" t="s">
        <v>143</v>
      </c>
      <c r="CS45" s="153">
        <v>-2.9101449275362299</v>
      </c>
      <c r="CT45" s="153">
        <v>-2.8707367481961299</v>
      </c>
      <c r="CU45" s="292"/>
      <c r="CV45" s="301"/>
      <c r="CW45" s="126" t="s">
        <v>149</v>
      </c>
      <c r="CX45" s="160">
        <v>-1.2666666666666699</v>
      </c>
      <c r="CY45" s="160">
        <v>-1.23732008152947</v>
      </c>
      <c r="CZ45" s="285"/>
      <c r="DA45" s="299" t="s">
        <v>15</v>
      </c>
      <c r="DB45" s="126" t="s">
        <v>136</v>
      </c>
      <c r="DC45" s="156">
        <v>-1.3801169590643301</v>
      </c>
      <c r="DD45" s="156">
        <v>-1.2867388187134501</v>
      </c>
    </row>
    <row r="46" spans="1:108" ht="16">
      <c r="A46" s="271"/>
      <c r="B46" s="208" t="s">
        <v>59</v>
      </c>
      <c r="C46" s="115" t="s">
        <v>57</v>
      </c>
      <c r="D46" s="115">
        <v>0.18678</v>
      </c>
      <c r="E46" s="115">
        <v>0.54336990607161595</v>
      </c>
      <c r="F46" s="270"/>
      <c r="G46" s="239" t="s">
        <v>255</v>
      </c>
      <c r="H46" s="127" t="s">
        <v>282</v>
      </c>
      <c r="I46" s="140">
        <v>1.6</v>
      </c>
      <c r="J46" s="140">
        <v>1.4455625999999999</v>
      </c>
      <c r="K46" s="270"/>
      <c r="L46" s="239" t="s">
        <v>255</v>
      </c>
      <c r="M46" s="137" t="s">
        <v>256</v>
      </c>
      <c r="N46" s="140">
        <v>-1.56</v>
      </c>
      <c r="O46" s="140">
        <v>-0.98765919999999996</v>
      </c>
      <c r="P46" s="270"/>
      <c r="Q46" s="239" t="s">
        <v>255</v>
      </c>
      <c r="R46" s="137" t="s">
        <v>256</v>
      </c>
      <c r="S46" s="140">
        <v>-1.83</v>
      </c>
      <c r="T46" s="140">
        <v>-1.7162796</v>
      </c>
      <c r="U46" s="272"/>
      <c r="V46" s="239" t="s">
        <v>295</v>
      </c>
      <c r="W46" s="137" t="s">
        <v>317</v>
      </c>
      <c r="X46" s="115">
        <v>-0.15</v>
      </c>
      <c r="Y46" s="115">
        <v>-0.18860199999999999</v>
      </c>
      <c r="Z46" s="279"/>
      <c r="AA46" s="276"/>
      <c r="AB46" s="131" t="s">
        <v>269</v>
      </c>
      <c r="AC46" s="115">
        <v>0.3</v>
      </c>
      <c r="AD46" s="115">
        <v>0.54174012000000005</v>
      </c>
      <c r="AE46" s="270"/>
      <c r="AF46" s="276"/>
      <c r="AG46" s="126" t="s">
        <v>144</v>
      </c>
      <c r="AH46" s="127">
        <v>-0.61389000000000005</v>
      </c>
      <c r="AI46" s="127">
        <v>-0.56847368421052602</v>
      </c>
      <c r="AJ46" s="270"/>
      <c r="AK46" s="282"/>
      <c r="AL46" s="24" t="s">
        <v>144</v>
      </c>
      <c r="AM46" s="127">
        <v>1.17455</v>
      </c>
      <c r="AN46" s="127">
        <v>0.95294207906461004</v>
      </c>
      <c r="AO46" s="127"/>
      <c r="AP46" s="127"/>
      <c r="AQ46" s="126"/>
      <c r="AZ46" s="279"/>
      <c r="BA46" s="279"/>
      <c r="BB46" s="137" t="s">
        <v>23</v>
      </c>
      <c r="BC46" s="115">
        <v>1.7317400000000001</v>
      </c>
      <c r="BD46" s="115">
        <v>1.4884532544860201</v>
      </c>
      <c r="BE46" s="270"/>
      <c r="BF46" s="265"/>
      <c r="BG46" s="131" t="s">
        <v>20</v>
      </c>
      <c r="BH46" s="115">
        <v>0.52414799999999995</v>
      </c>
      <c r="BI46" s="115">
        <v>0.45882385745856502</v>
      </c>
      <c r="BJ46" s="136"/>
      <c r="BK46" s="136"/>
      <c r="BL46" s="137"/>
      <c r="BO46" s="135"/>
      <c r="BP46" s="135"/>
      <c r="BW46" s="115"/>
      <c r="CK46" s="354"/>
      <c r="CL46" s="239"/>
      <c r="CM46" s="126" t="s">
        <v>275</v>
      </c>
      <c r="CN46" s="115">
        <v>-2.6814855</v>
      </c>
      <c r="CO46" s="115">
        <v>-2.7487034031413602</v>
      </c>
      <c r="CP46" s="285"/>
      <c r="CQ46" s="289"/>
      <c r="CR46" s="126" t="s">
        <v>144</v>
      </c>
      <c r="CS46" s="153">
        <v>-3.0405797101449301</v>
      </c>
      <c r="CT46" s="153">
        <v>-3.0259477481961299</v>
      </c>
      <c r="CU46" s="292"/>
      <c r="CV46" s="301"/>
      <c r="CW46" s="126" t="s">
        <v>143</v>
      </c>
      <c r="CX46" s="160">
        <v>-1.1420289855072501</v>
      </c>
      <c r="CY46" s="160">
        <v>-1.20407008152947</v>
      </c>
      <c r="CZ46" s="285"/>
      <c r="DA46" s="299"/>
      <c r="DB46" s="126" t="s">
        <v>205</v>
      </c>
      <c r="DC46" s="156">
        <v>-1.2602339181286599</v>
      </c>
      <c r="DD46" s="156">
        <v>-1.3199888187134501</v>
      </c>
    </row>
    <row r="47" spans="1:108" ht="18.75" customHeight="1">
      <c r="A47" s="271"/>
      <c r="B47" s="208" t="s">
        <v>59</v>
      </c>
      <c r="C47" s="115" t="s">
        <v>17</v>
      </c>
      <c r="D47" s="115">
        <v>0.44008999999999998</v>
      </c>
      <c r="E47" s="115">
        <v>0.674124333996584</v>
      </c>
      <c r="F47" s="270"/>
      <c r="G47" s="239" t="s">
        <v>255</v>
      </c>
      <c r="H47" s="127" t="s">
        <v>286</v>
      </c>
      <c r="I47" s="140">
        <v>0.78</v>
      </c>
      <c r="J47" s="140">
        <v>0.77502899999999997</v>
      </c>
      <c r="K47" s="270"/>
      <c r="L47" s="239" t="s">
        <v>255</v>
      </c>
      <c r="M47" s="126" t="s">
        <v>300</v>
      </c>
      <c r="N47" s="140">
        <v>-1.49</v>
      </c>
      <c r="O47" s="140">
        <v>-1.6091728000000001</v>
      </c>
      <c r="P47" s="270"/>
      <c r="Q47" s="239" t="s">
        <v>255</v>
      </c>
      <c r="R47" s="126" t="s">
        <v>300</v>
      </c>
      <c r="S47" s="140">
        <v>-1.99</v>
      </c>
      <c r="T47" s="140">
        <v>-2.0270364000000001</v>
      </c>
      <c r="U47" s="272"/>
      <c r="V47" s="239" t="s">
        <v>295</v>
      </c>
      <c r="W47" s="137" t="s">
        <v>300</v>
      </c>
      <c r="X47" s="115">
        <v>-2.06</v>
      </c>
      <c r="Y47" s="115">
        <v>-2.1241588</v>
      </c>
      <c r="Z47" s="279"/>
      <c r="AA47" s="276"/>
      <c r="AB47" s="131" t="s">
        <v>317</v>
      </c>
      <c r="AC47" s="115">
        <v>0.59</v>
      </c>
      <c r="AD47" s="115">
        <v>0.49069364999999998</v>
      </c>
      <c r="AE47" s="270"/>
      <c r="AF47" s="276"/>
      <c r="AG47" s="126" t="s">
        <v>150</v>
      </c>
      <c r="AH47" s="127">
        <v>-0.69633999999999996</v>
      </c>
      <c r="AI47" s="127">
        <v>-0.65009368421052605</v>
      </c>
      <c r="AJ47" s="270"/>
      <c r="AK47" s="282" t="s">
        <v>22</v>
      </c>
      <c r="AL47" s="126" t="s">
        <v>141</v>
      </c>
      <c r="AM47" s="127">
        <v>-1.48</v>
      </c>
      <c r="AN47" s="127">
        <v>-1.7647520845954801</v>
      </c>
      <c r="AO47" s="127"/>
      <c r="AP47" s="127"/>
      <c r="AQ47" s="126"/>
      <c r="AZ47" s="279"/>
      <c r="BA47" s="279"/>
      <c r="BB47" s="137" t="s">
        <v>57</v>
      </c>
      <c r="BC47" s="115">
        <v>1.96078</v>
      </c>
      <c r="BD47" s="115">
        <v>2.0009574119421401</v>
      </c>
      <c r="BE47" s="270"/>
      <c r="BF47" s="265"/>
      <c r="BG47" s="131" t="s">
        <v>19</v>
      </c>
      <c r="BH47" s="115">
        <v>0.81711</v>
      </c>
      <c r="BI47" s="115">
        <v>0.63405411929240496</v>
      </c>
      <c r="BJ47" s="136"/>
      <c r="BK47" s="136"/>
      <c r="BL47" s="137"/>
      <c r="BO47" s="135"/>
      <c r="BP47" s="135"/>
      <c r="BW47" s="115"/>
      <c r="CK47" s="354"/>
      <c r="CL47" s="239"/>
      <c r="CM47" s="126" t="s">
        <v>276</v>
      </c>
      <c r="CN47" s="115">
        <v>-1.988977</v>
      </c>
      <c r="CO47" s="115">
        <v>-1.9931131578947401</v>
      </c>
      <c r="CP47" s="285"/>
      <c r="CQ47" s="289"/>
      <c r="CR47" s="126" t="s">
        <v>206</v>
      </c>
      <c r="CS47" s="153">
        <v>-2.5913043478260902</v>
      </c>
      <c r="CT47" s="153">
        <v>-3.0149087481961301</v>
      </c>
      <c r="CU47" s="292"/>
      <c r="CV47" s="301"/>
      <c r="CW47" s="126" t="s">
        <v>144</v>
      </c>
      <c r="CX47" s="160">
        <v>-1.35942028985507</v>
      </c>
      <c r="CY47" s="160">
        <v>-1.35928108152947</v>
      </c>
      <c r="CZ47" s="285"/>
      <c r="DA47" s="299"/>
      <c r="DB47" s="126" t="s">
        <v>178</v>
      </c>
      <c r="DC47" s="156">
        <v>-1.3245614035087701</v>
      </c>
      <c r="DD47" s="156">
        <v>-1.4419498187134501</v>
      </c>
    </row>
    <row r="48" spans="1:108" ht="16">
      <c r="A48" s="271"/>
      <c r="B48" s="208" t="s">
        <v>59</v>
      </c>
      <c r="C48" s="115" t="s">
        <v>41</v>
      </c>
      <c r="D48" s="115">
        <v>0.63832999999999995</v>
      </c>
      <c r="E48" s="115">
        <v>0.60821769790624003</v>
      </c>
      <c r="F48" s="270"/>
      <c r="G48" s="239" t="s">
        <v>255</v>
      </c>
      <c r="H48" s="127" t="s">
        <v>276</v>
      </c>
      <c r="I48" s="140">
        <v>0.24</v>
      </c>
      <c r="J48" s="140">
        <v>4.0752600000000201E-2</v>
      </c>
      <c r="K48" s="270"/>
      <c r="L48" s="239" t="s">
        <v>255</v>
      </c>
      <c r="M48" s="126" t="s">
        <v>282</v>
      </c>
      <c r="N48" s="140">
        <v>0.24</v>
      </c>
      <c r="O48" s="140">
        <v>0.1620084</v>
      </c>
      <c r="P48" s="270"/>
      <c r="Q48" s="239" t="s">
        <v>255</v>
      </c>
      <c r="R48" s="126" t="s">
        <v>282</v>
      </c>
      <c r="S48" s="140">
        <v>-1.1599999999999999</v>
      </c>
      <c r="T48" s="140">
        <v>-1.3414458</v>
      </c>
      <c r="U48" s="272"/>
      <c r="V48" s="239" t="s">
        <v>295</v>
      </c>
      <c r="W48" s="137" t="s">
        <v>270</v>
      </c>
      <c r="X48" s="115">
        <v>-2.17</v>
      </c>
      <c r="Y48" s="115">
        <v>-1.8425</v>
      </c>
      <c r="Z48" s="279"/>
      <c r="AA48" s="276"/>
      <c r="AB48" s="131" t="s">
        <v>300</v>
      </c>
      <c r="AC48" s="115">
        <v>-1.08</v>
      </c>
      <c r="AD48" s="115">
        <v>-0.81580719000000002</v>
      </c>
      <c r="AE48" s="270" t="s">
        <v>323</v>
      </c>
      <c r="AF48" s="282" t="s">
        <v>15</v>
      </c>
      <c r="AG48" s="126" t="s">
        <v>141</v>
      </c>
      <c r="AH48" s="127">
        <v>0.21909100000000001</v>
      </c>
      <c r="AI48" s="127">
        <v>0.28166457265151601</v>
      </c>
      <c r="AJ48" s="270"/>
      <c r="AK48" s="282"/>
      <c r="AL48" s="126" t="s">
        <v>142</v>
      </c>
      <c r="AM48" s="127">
        <v>-1.78</v>
      </c>
      <c r="AN48" s="127">
        <v>-1.7868620845954799</v>
      </c>
      <c r="AO48" s="127"/>
      <c r="AP48" s="127"/>
      <c r="AQ48" s="126"/>
      <c r="AZ48" s="279"/>
      <c r="BA48" s="279"/>
      <c r="BB48" s="137" t="s">
        <v>17</v>
      </c>
      <c r="BC48" s="115">
        <v>2.0910199999999999</v>
      </c>
      <c r="BD48" s="115">
        <v>2.1235396881217898</v>
      </c>
      <c r="BE48" s="270"/>
      <c r="BF48" s="265"/>
      <c r="BG48" s="131" t="s">
        <v>18</v>
      </c>
      <c r="BH48" s="115">
        <v>1.0186500000000001</v>
      </c>
      <c r="BI48" s="115">
        <v>0.81050848573271495</v>
      </c>
      <c r="BJ48" s="136"/>
      <c r="BK48" s="136"/>
      <c r="BL48" s="137"/>
      <c r="BO48" s="135"/>
      <c r="BP48" s="135"/>
      <c r="BW48" s="115"/>
      <c r="CK48" s="354"/>
      <c r="CL48" s="239"/>
      <c r="CM48" s="126" t="s">
        <v>282</v>
      </c>
      <c r="CN48" s="115">
        <v>-1.0456943999999999</v>
      </c>
      <c r="CO48" s="115">
        <v>-0.43143302043251402</v>
      </c>
      <c r="CP48" s="285"/>
      <c r="CQ48" s="289"/>
      <c r="CR48" s="126" t="s">
        <v>150</v>
      </c>
      <c r="CS48" s="153">
        <v>-2.8434782608695701</v>
      </c>
      <c r="CT48" s="153">
        <v>-3.1034867481961301</v>
      </c>
      <c r="CU48" s="292"/>
      <c r="CV48" s="301"/>
      <c r="CW48" s="126" t="s">
        <v>150</v>
      </c>
      <c r="CX48" s="160">
        <v>-1.15072463768116</v>
      </c>
      <c r="CY48" s="160">
        <v>-1.4368200815294701</v>
      </c>
      <c r="CZ48" s="285"/>
      <c r="DA48" s="299"/>
      <c r="DB48" s="126" t="s">
        <v>137</v>
      </c>
      <c r="DC48" s="156">
        <v>-1.39766081871345</v>
      </c>
      <c r="DD48" s="156">
        <v>-1.39766081871345</v>
      </c>
    </row>
    <row r="49" spans="1:110" ht="16">
      <c r="A49" s="271"/>
      <c r="B49" s="208" t="s">
        <v>59</v>
      </c>
      <c r="C49" s="115" t="s">
        <v>18</v>
      </c>
      <c r="D49" s="115">
        <v>0.49514999999999998</v>
      </c>
      <c r="E49" s="115">
        <v>0.38583797717234403</v>
      </c>
      <c r="F49" s="270"/>
      <c r="G49" s="239" t="s">
        <v>255</v>
      </c>
      <c r="H49" s="127" t="s">
        <v>279</v>
      </c>
      <c r="I49" s="140">
        <v>-1.0900000000000001</v>
      </c>
      <c r="J49" s="140">
        <v>-1.0530269999999999</v>
      </c>
      <c r="K49" s="270"/>
      <c r="L49" s="239" t="s">
        <v>255</v>
      </c>
      <c r="M49" s="126" t="s">
        <v>286</v>
      </c>
      <c r="N49" s="140">
        <v>-0.45</v>
      </c>
      <c r="O49" s="140">
        <v>-0.28501399999999999</v>
      </c>
      <c r="P49" s="270"/>
      <c r="Q49" s="239" t="s">
        <v>255</v>
      </c>
      <c r="R49" s="126" t="s">
        <v>286</v>
      </c>
      <c r="S49" s="140">
        <v>-1.5</v>
      </c>
      <c r="T49" s="140">
        <v>-1.5649569999999999</v>
      </c>
      <c r="U49" s="272"/>
      <c r="V49" s="239" t="s">
        <v>295</v>
      </c>
      <c r="W49" s="137" t="s">
        <v>272</v>
      </c>
      <c r="X49" s="115">
        <v>-0.56000000000000005</v>
      </c>
      <c r="Y49" s="115">
        <v>-0.56000000000000005</v>
      </c>
      <c r="Z49" s="279"/>
      <c r="AA49" s="276"/>
      <c r="AB49" s="131" t="s">
        <v>270</v>
      </c>
      <c r="AC49" s="115">
        <v>-0.76</v>
      </c>
      <c r="AD49" s="115">
        <v>-0.62568749999999995</v>
      </c>
      <c r="AE49" s="270"/>
      <c r="AF49" s="282"/>
      <c r="AG49" s="126" t="s">
        <v>142</v>
      </c>
      <c r="AH49" s="127">
        <v>0.164545</v>
      </c>
      <c r="AI49" s="127">
        <v>0.23546457265151599</v>
      </c>
      <c r="AJ49" s="270"/>
      <c r="AK49" s="282"/>
      <c r="AL49" s="126" t="s">
        <v>138</v>
      </c>
      <c r="AM49" s="127">
        <v>-1.525455</v>
      </c>
      <c r="AN49" s="127">
        <v>-1.8619020845954799</v>
      </c>
      <c r="AO49" s="127"/>
      <c r="AP49" s="127"/>
      <c r="AQ49" s="126"/>
      <c r="AZ49" s="279"/>
      <c r="BA49" s="279"/>
      <c r="BB49" s="137" t="s">
        <v>41</v>
      </c>
      <c r="BC49" s="115">
        <v>2.1269459999999998</v>
      </c>
      <c r="BD49" s="115">
        <v>2.0617522167871001</v>
      </c>
      <c r="BE49" s="136"/>
      <c r="BF49" s="136"/>
      <c r="BG49" s="137"/>
      <c r="BJ49" s="135"/>
      <c r="BK49" s="135"/>
      <c r="BO49" s="135"/>
      <c r="BP49" s="135"/>
      <c r="BW49" s="115"/>
      <c r="CK49" s="354"/>
      <c r="CL49" s="239"/>
      <c r="CM49" s="126" t="s">
        <v>316</v>
      </c>
      <c r="CN49" s="115">
        <v>-5.0505009999999997</v>
      </c>
      <c r="CO49" s="115">
        <v>-5.22339237288136</v>
      </c>
      <c r="CP49" s="285"/>
      <c r="CQ49" s="289" t="s">
        <v>15</v>
      </c>
      <c r="CR49" s="126" t="s">
        <v>135</v>
      </c>
      <c r="CS49" s="153">
        <v>-1.96264367816092</v>
      </c>
      <c r="CT49" s="153">
        <v>-2.2198094678362601</v>
      </c>
      <c r="CU49" s="292"/>
      <c r="CV49" s="301" t="s">
        <v>15</v>
      </c>
      <c r="CW49" s="126" t="s">
        <v>135</v>
      </c>
      <c r="CX49" s="160">
        <v>-0.39942528735632199</v>
      </c>
      <c r="CY49" s="160">
        <v>-0.52639766081871397</v>
      </c>
      <c r="CZ49" s="285"/>
      <c r="DA49" s="299"/>
      <c r="DB49" s="126" t="s">
        <v>138</v>
      </c>
      <c r="DC49" s="156">
        <v>-1.4795321637426899</v>
      </c>
      <c r="DD49" s="156">
        <v>-1.4419498187134501</v>
      </c>
    </row>
    <row r="50" spans="1:110" ht="16">
      <c r="A50" s="271"/>
      <c r="B50" s="208" t="s">
        <v>59</v>
      </c>
      <c r="C50" s="115" t="s">
        <v>210</v>
      </c>
      <c r="D50" s="115">
        <v>0.57225000000000004</v>
      </c>
      <c r="E50" s="115">
        <v>0.26707531702389598</v>
      </c>
      <c r="F50" s="270"/>
      <c r="G50" s="239" t="s">
        <v>255</v>
      </c>
      <c r="H50" s="127" t="s">
        <v>285</v>
      </c>
      <c r="I50" s="140">
        <v>-1.44</v>
      </c>
      <c r="J50" s="140">
        <v>-1.1487210000000001</v>
      </c>
      <c r="K50" s="270"/>
      <c r="L50" s="239" t="s">
        <v>255</v>
      </c>
      <c r="M50" s="126" t="s">
        <v>276</v>
      </c>
      <c r="N50" s="140">
        <v>-0.62</v>
      </c>
      <c r="O50" s="140">
        <v>-0.77453159999999999</v>
      </c>
      <c r="P50" s="270"/>
      <c r="Q50" s="239" t="s">
        <v>255</v>
      </c>
      <c r="R50" s="126" t="s">
        <v>276</v>
      </c>
      <c r="S50" s="140">
        <v>-1.56</v>
      </c>
      <c r="T50" s="140">
        <v>-1.8097158</v>
      </c>
      <c r="U50" s="270" t="s">
        <v>303</v>
      </c>
      <c r="V50" s="241" t="s">
        <v>255</v>
      </c>
      <c r="W50" s="137" t="s">
        <v>269</v>
      </c>
      <c r="X50" s="115">
        <v>-0.08</v>
      </c>
      <c r="Y50" s="115">
        <v>0.40700839999999999</v>
      </c>
      <c r="Z50" s="279"/>
      <c r="AA50" s="276"/>
      <c r="AB50" s="131" t="s">
        <v>272</v>
      </c>
      <c r="AC50" s="115">
        <v>0.24</v>
      </c>
      <c r="AD50" s="115">
        <v>0.24</v>
      </c>
      <c r="AE50" s="270"/>
      <c r="AF50" s="282"/>
      <c r="AG50" s="126" t="s">
        <v>138</v>
      </c>
      <c r="AH50" s="127">
        <v>1.9091000000000101E-2</v>
      </c>
      <c r="AI50" s="127">
        <v>7.8664572651516301E-2</v>
      </c>
      <c r="AJ50" s="270"/>
      <c r="AK50" s="282"/>
      <c r="AL50" s="126" t="s">
        <v>143</v>
      </c>
      <c r="AM50" s="127">
        <v>-1.4436359999999999</v>
      </c>
      <c r="AN50" s="127">
        <v>-1.91771308459548</v>
      </c>
      <c r="AO50" s="127"/>
      <c r="AP50" s="127"/>
      <c r="AQ50" s="126"/>
      <c r="AZ50" s="279"/>
      <c r="BA50" s="279"/>
      <c r="BB50" s="137" t="s">
        <v>18</v>
      </c>
      <c r="BC50" s="115">
        <v>1.7811399999999999</v>
      </c>
      <c r="BD50" s="115">
        <v>1.85327122859907</v>
      </c>
      <c r="BE50" s="136"/>
      <c r="BF50" s="136"/>
      <c r="BG50" s="137"/>
      <c r="BJ50" s="135"/>
      <c r="BK50" s="135"/>
      <c r="BO50" s="135"/>
      <c r="BP50" s="135"/>
      <c r="BW50" s="115"/>
      <c r="CK50" s="354"/>
      <c r="CL50" s="239"/>
      <c r="CM50" s="137" t="s">
        <v>330</v>
      </c>
      <c r="CN50" s="116">
        <v>-3.6177899999999998</v>
      </c>
      <c r="CO50" s="115">
        <v>-3.830333344</v>
      </c>
      <c r="CP50" s="285"/>
      <c r="CQ50" s="289"/>
      <c r="CR50" s="126" t="s">
        <v>136</v>
      </c>
      <c r="CS50" s="153">
        <v>-2.4678362573099402</v>
      </c>
      <c r="CT50" s="153">
        <v>-2.3305984678362601</v>
      </c>
      <c r="CU50" s="292"/>
      <c r="CV50" s="301"/>
      <c r="CW50" s="126" t="s">
        <v>136</v>
      </c>
      <c r="CX50" s="160">
        <v>-0.82163742690058506</v>
      </c>
      <c r="CY50" s="160">
        <v>-0.637186660818714</v>
      </c>
      <c r="CZ50" s="285"/>
      <c r="DA50" s="299"/>
      <c r="DB50" s="126" t="s">
        <v>149</v>
      </c>
      <c r="DC50" s="156">
        <v>-1.47246376811594</v>
      </c>
      <c r="DD50" s="156">
        <v>-1.5859888187134501</v>
      </c>
    </row>
    <row r="51" spans="1:110" ht="16">
      <c r="A51" s="271"/>
      <c r="B51" s="208" t="s">
        <v>59</v>
      </c>
      <c r="C51" s="115" t="s">
        <v>42</v>
      </c>
      <c r="D51" s="115">
        <v>0.66034999999999999</v>
      </c>
      <c r="E51" s="115">
        <v>0.28342234408306399</v>
      </c>
      <c r="F51" s="270"/>
      <c r="G51" s="239" t="s">
        <v>255</v>
      </c>
      <c r="H51" s="127" t="s">
        <v>277</v>
      </c>
      <c r="I51" s="140">
        <v>-1.0900000000000001</v>
      </c>
      <c r="J51" s="140">
        <v>-1.6487208</v>
      </c>
      <c r="K51" s="270"/>
      <c r="L51" s="239" t="s">
        <v>255</v>
      </c>
      <c r="M51" s="126" t="s">
        <v>279</v>
      </c>
      <c r="N51" s="140">
        <v>-1.36</v>
      </c>
      <c r="O51" s="140">
        <v>-1.5037180000000001</v>
      </c>
      <c r="P51" s="270"/>
      <c r="Q51" s="239" t="s">
        <v>255</v>
      </c>
      <c r="R51" s="126" t="s">
        <v>279</v>
      </c>
      <c r="S51" s="140">
        <v>-1.86</v>
      </c>
      <c r="T51" s="140">
        <v>-2.174309</v>
      </c>
      <c r="U51" s="270"/>
      <c r="V51" s="241" t="s">
        <v>255</v>
      </c>
      <c r="W51" s="126" t="s">
        <v>272</v>
      </c>
      <c r="X51" s="115">
        <v>-0.01</v>
      </c>
      <c r="Y51" s="115">
        <v>-4.0014000000000202E-2</v>
      </c>
      <c r="Z51" s="270" t="s">
        <v>331</v>
      </c>
      <c r="AA51" s="262" t="s">
        <v>122</v>
      </c>
      <c r="AB51" s="146" t="s">
        <v>123</v>
      </c>
      <c r="AC51" s="127">
        <v>-0.44</v>
      </c>
      <c r="AD51" s="127">
        <v>-0.60761188461364002</v>
      </c>
      <c r="AE51" s="270"/>
      <c r="AF51" s="282"/>
      <c r="AG51" s="126" t="s">
        <v>143</v>
      </c>
      <c r="AH51" s="127">
        <v>-7.1817999999999896E-2</v>
      </c>
      <c r="AI51" s="127">
        <v>-3.7955427348483499E-2</v>
      </c>
      <c r="AJ51" s="270"/>
      <c r="AK51" s="282" t="s">
        <v>14</v>
      </c>
      <c r="AL51" s="126" t="s">
        <v>141</v>
      </c>
      <c r="AM51" s="127">
        <v>-1.8890899999999999</v>
      </c>
      <c r="AN51" s="127">
        <v>-1.71285772102698</v>
      </c>
      <c r="AO51" s="127"/>
      <c r="AP51" s="127"/>
      <c r="AQ51" s="126"/>
      <c r="AZ51" s="279"/>
      <c r="BA51" s="279"/>
      <c r="BB51" s="137" t="s">
        <v>19</v>
      </c>
      <c r="BC51" s="115">
        <v>1.5206599999999999</v>
      </c>
      <c r="BD51" s="115">
        <v>1.5885896789386</v>
      </c>
      <c r="BE51" s="136"/>
      <c r="BF51" s="136"/>
      <c r="BG51" s="137"/>
      <c r="BJ51" s="135"/>
      <c r="BK51" s="135"/>
      <c r="BO51" s="135"/>
      <c r="BP51" s="135"/>
      <c r="BW51" s="115"/>
      <c r="CK51" s="354"/>
      <c r="CL51" s="239"/>
      <c r="CM51" s="137" t="s">
        <v>332</v>
      </c>
      <c r="CN51" s="116">
        <v>-3.22356</v>
      </c>
      <c r="CO51" s="115">
        <v>-3.289234263</v>
      </c>
      <c r="CP51" s="285"/>
      <c r="CQ51" s="289"/>
      <c r="CR51" s="126" t="s">
        <v>205</v>
      </c>
      <c r="CS51" s="153">
        <v>-2.3245614035087701</v>
      </c>
      <c r="CT51" s="153">
        <v>-2.3638484678362599</v>
      </c>
      <c r="CU51" s="292"/>
      <c r="CV51" s="301"/>
      <c r="CW51" s="126" t="s">
        <v>205</v>
      </c>
      <c r="CX51" s="160">
        <v>-0.60233918128654995</v>
      </c>
      <c r="CY51" s="160">
        <v>-0.670436660818714</v>
      </c>
      <c r="CZ51" s="285"/>
      <c r="DA51" s="299"/>
      <c r="DB51" s="126" t="s">
        <v>143</v>
      </c>
      <c r="DC51" s="156">
        <v>-1.51014492753623</v>
      </c>
      <c r="DD51" s="156">
        <v>-1.5527388187134501</v>
      </c>
    </row>
    <row r="52" spans="1:110" ht="16">
      <c r="A52" s="271"/>
      <c r="B52" s="208" t="s">
        <v>59</v>
      </c>
      <c r="C52" s="115" t="s">
        <v>19</v>
      </c>
      <c r="D52" s="115">
        <v>0.36299999999999999</v>
      </c>
      <c r="E52" s="115">
        <v>0.103510990867848</v>
      </c>
      <c r="F52" s="270"/>
      <c r="G52" s="239" t="s">
        <v>255</v>
      </c>
      <c r="H52" s="127" t="s">
        <v>319</v>
      </c>
      <c r="I52" s="140">
        <v>-1.8</v>
      </c>
      <c r="J52" s="140">
        <v>-1.5712092</v>
      </c>
      <c r="K52" s="270"/>
      <c r="L52" s="239" t="s">
        <v>255</v>
      </c>
      <c r="M52" s="126" t="s">
        <v>285</v>
      </c>
      <c r="N52" s="140">
        <v>-1.88</v>
      </c>
      <c r="O52" s="140">
        <v>-1.5675140000000001</v>
      </c>
      <c r="P52" s="270"/>
      <c r="Q52" s="239" t="s">
        <v>255</v>
      </c>
      <c r="R52" s="126" t="s">
        <v>285</v>
      </c>
      <c r="S52" s="140">
        <v>-2.2200000000000002</v>
      </c>
      <c r="T52" s="140">
        <v>-2.206207</v>
      </c>
      <c r="U52" s="270"/>
      <c r="V52" s="241" t="s">
        <v>255</v>
      </c>
      <c r="W52" s="126" t="s">
        <v>257</v>
      </c>
      <c r="X52" s="115">
        <v>-0.48</v>
      </c>
      <c r="Y52" s="115">
        <v>-0.52953159999999999</v>
      </c>
      <c r="Z52" s="270"/>
      <c r="AA52" s="262"/>
      <c r="AB52" s="146" t="s">
        <v>124</v>
      </c>
      <c r="AC52" s="127">
        <v>-0.46</v>
      </c>
      <c r="AD52" s="127">
        <v>-0.51059188461364002</v>
      </c>
      <c r="AE52" s="270"/>
      <c r="AF52" s="282"/>
      <c r="AG52" s="24" t="s">
        <v>144</v>
      </c>
      <c r="AH52" s="127">
        <v>-0.16272700000000001</v>
      </c>
      <c r="AI52" s="127">
        <v>-0.201335427348484</v>
      </c>
      <c r="AJ52" s="270"/>
      <c r="AK52" s="282"/>
      <c r="AL52" s="126" t="s">
        <v>142</v>
      </c>
      <c r="AM52" s="127">
        <v>-1.90727</v>
      </c>
      <c r="AN52" s="127">
        <v>-1.73496772102698</v>
      </c>
      <c r="AO52" s="127"/>
      <c r="AP52" s="127"/>
      <c r="AQ52" s="126"/>
      <c r="AZ52" s="279"/>
      <c r="BA52" s="279"/>
      <c r="BB52" s="137" t="s">
        <v>46</v>
      </c>
      <c r="BC52" s="115">
        <v>1.65988</v>
      </c>
      <c r="BD52" s="115">
        <v>1.527991653857</v>
      </c>
      <c r="BE52" s="136"/>
      <c r="BF52" s="136"/>
      <c r="BG52" s="137"/>
      <c r="BJ52" s="135"/>
      <c r="BK52" s="135"/>
      <c r="BO52" s="135"/>
      <c r="BP52" s="135"/>
      <c r="BW52" s="115"/>
      <c r="CK52" s="354"/>
      <c r="CL52" s="239"/>
      <c r="CM52" s="137" t="s">
        <v>287</v>
      </c>
      <c r="CN52" s="116">
        <v>-2.75806</v>
      </c>
      <c r="CO52" s="115">
        <v>-2.6708645660000001</v>
      </c>
      <c r="CP52" s="285"/>
      <c r="CQ52" s="289"/>
      <c r="CR52" s="126" t="s">
        <v>178</v>
      </c>
      <c r="CS52" s="153">
        <v>-2.42690058479532</v>
      </c>
      <c r="CT52" s="153">
        <v>-2.4858094678362601</v>
      </c>
      <c r="CU52" s="292"/>
      <c r="CV52" s="301"/>
      <c r="CW52" s="126" t="s">
        <v>178</v>
      </c>
      <c r="CX52" s="160">
        <v>-0.81286549707602296</v>
      </c>
      <c r="CY52" s="160">
        <v>-0.79239766081871399</v>
      </c>
      <c r="CZ52" s="285"/>
      <c r="DA52" s="299"/>
      <c r="DB52" s="126" t="s">
        <v>144</v>
      </c>
      <c r="DC52" s="156">
        <v>-1.5536231884058</v>
      </c>
      <c r="DD52" s="156">
        <v>-1.7079498187134501</v>
      </c>
    </row>
    <row r="53" spans="1:110" ht="16" customHeight="1">
      <c r="A53" s="271"/>
      <c r="B53" s="208" t="s">
        <v>59</v>
      </c>
      <c r="C53" s="115" t="s">
        <v>46</v>
      </c>
      <c r="D53" s="115">
        <v>0.36299999999999999</v>
      </c>
      <c r="E53" s="115">
        <v>3.8873097447471597E-2</v>
      </c>
      <c r="F53" s="270" t="s">
        <v>324</v>
      </c>
      <c r="G53" s="239" t="s">
        <v>59</v>
      </c>
      <c r="H53" s="99" t="s">
        <v>19</v>
      </c>
      <c r="I53" s="115">
        <v>-0.86667000000000005</v>
      </c>
      <c r="J53" s="115">
        <v>-1.1900442568491101</v>
      </c>
      <c r="K53" s="270"/>
      <c r="L53" s="239" t="s">
        <v>255</v>
      </c>
      <c r="M53" s="126" t="s">
        <v>277</v>
      </c>
      <c r="N53" s="140">
        <v>-1.72</v>
      </c>
      <c r="O53" s="140">
        <v>-1.9008472000000001</v>
      </c>
      <c r="P53" s="270"/>
      <c r="Q53" s="239" t="s">
        <v>255</v>
      </c>
      <c r="R53" s="126" t="s">
        <v>277</v>
      </c>
      <c r="S53" s="140">
        <v>-2.0699999999999998</v>
      </c>
      <c r="T53" s="140">
        <v>-2.3728736000000001</v>
      </c>
      <c r="U53" s="270"/>
      <c r="V53" s="241" t="s">
        <v>255</v>
      </c>
      <c r="W53" s="126" t="s">
        <v>270</v>
      </c>
      <c r="X53" s="115">
        <v>-1.47</v>
      </c>
      <c r="Y53" s="115">
        <v>-1.322514</v>
      </c>
      <c r="Z53" s="270"/>
      <c r="AA53" s="262"/>
      <c r="AB53" s="146" t="s">
        <v>125</v>
      </c>
      <c r="AC53" s="127">
        <v>-0.27</v>
      </c>
      <c r="AD53" s="127">
        <v>-0.38711188461363999</v>
      </c>
      <c r="AE53" s="270"/>
      <c r="AF53" s="282" t="s">
        <v>13</v>
      </c>
      <c r="AG53" s="126" t="s">
        <v>141</v>
      </c>
      <c r="AH53" s="127">
        <v>0.66454999999999997</v>
      </c>
      <c r="AI53" s="127">
        <v>0.61693117521775998</v>
      </c>
      <c r="AJ53" s="270"/>
      <c r="AK53" s="282"/>
      <c r="AL53" s="126" t="s">
        <v>138</v>
      </c>
      <c r="AM53" s="127">
        <v>-1.88</v>
      </c>
      <c r="AN53" s="127">
        <v>-1.81000772102698</v>
      </c>
      <c r="AO53" s="127"/>
      <c r="AP53" s="127"/>
      <c r="AQ53" s="126"/>
      <c r="AZ53" s="279"/>
      <c r="BA53" s="279"/>
      <c r="BB53" s="137" t="s">
        <v>43</v>
      </c>
      <c r="BC53" s="115">
        <v>1.6913199999999999</v>
      </c>
      <c r="BD53" s="115">
        <v>1.5751766837594701</v>
      </c>
      <c r="BE53" s="136"/>
      <c r="BF53" s="136"/>
      <c r="BG53" s="137"/>
      <c r="BJ53" s="135"/>
      <c r="BK53" s="135"/>
      <c r="BO53" s="135"/>
      <c r="BP53" s="135"/>
      <c r="BW53" s="115"/>
      <c r="CK53" s="354"/>
      <c r="CL53" s="239"/>
      <c r="CM53" s="137" t="s">
        <v>289</v>
      </c>
      <c r="CN53" s="116">
        <v>-2.11951</v>
      </c>
      <c r="CO53" s="115">
        <v>-1.915274293</v>
      </c>
      <c r="CP53" s="285"/>
      <c r="CQ53" s="289"/>
      <c r="CR53" s="126" t="s">
        <v>137</v>
      </c>
      <c r="CS53" s="153">
        <v>-2.4415204678362601</v>
      </c>
      <c r="CT53" s="153">
        <v>-2.4415204678362601</v>
      </c>
      <c r="CU53" s="292"/>
      <c r="CV53" s="301"/>
      <c r="CW53" s="126" t="s">
        <v>137</v>
      </c>
      <c r="CX53" s="160">
        <v>-0.783625730994152</v>
      </c>
      <c r="CY53" s="160">
        <v>-0.74810866081871397</v>
      </c>
      <c r="CZ53" s="285"/>
      <c r="DA53" s="299"/>
      <c r="DB53" s="126" t="s">
        <v>206</v>
      </c>
      <c r="DC53" s="156">
        <v>-1.8289855072463801</v>
      </c>
      <c r="DD53" s="156">
        <v>-1.6969108187134501</v>
      </c>
    </row>
    <row r="54" spans="1:110" ht="16">
      <c r="A54" s="271"/>
      <c r="B54" s="208" t="s">
        <v>59</v>
      </c>
      <c r="C54" s="115" t="s">
        <v>43</v>
      </c>
      <c r="D54" s="115">
        <v>0.42907000000000001</v>
      </c>
      <c r="E54" s="115">
        <v>8.9203796010111497E-2</v>
      </c>
      <c r="F54" s="270"/>
      <c r="G54" s="239" t="s">
        <v>59</v>
      </c>
      <c r="H54" s="99" t="s">
        <v>18</v>
      </c>
      <c r="I54" s="115">
        <v>-0.7</v>
      </c>
      <c r="J54" s="115">
        <v>-0.97829901712074196</v>
      </c>
      <c r="K54" s="270"/>
      <c r="L54" s="239" t="s">
        <v>255</v>
      </c>
      <c r="M54" s="131" t="s">
        <v>275</v>
      </c>
      <c r="N54" s="140">
        <v>-1.69</v>
      </c>
      <c r="O54" s="140">
        <v>-1.2276592</v>
      </c>
      <c r="P54" s="270"/>
      <c r="Q54" s="239" t="s">
        <v>255</v>
      </c>
      <c r="R54" s="131" t="s">
        <v>275</v>
      </c>
      <c r="S54" s="140">
        <v>-2.04</v>
      </c>
      <c r="T54" s="140">
        <v>-2.0362795999999999</v>
      </c>
      <c r="U54" s="270"/>
      <c r="V54" s="241" t="s">
        <v>255</v>
      </c>
      <c r="W54" s="126" t="s">
        <v>264</v>
      </c>
      <c r="X54" s="115">
        <v>-1.68</v>
      </c>
      <c r="Y54" s="115">
        <v>-1.6558472</v>
      </c>
      <c r="Z54" s="270"/>
      <c r="AA54" s="262"/>
      <c r="AB54" s="146" t="s">
        <v>126</v>
      </c>
      <c r="AC54" s="127">
        <v>-0.43</v>
      </c>
      <c r="AD54" s="127">
        <v>-0.363591884613641</v>
      </c>
      <c r="AE54" s="270"/>
      <c r="AF54" s="282"/>
      <c r="AG54" s="126" t="s">
        <v>142</v>
      </c>
      <c r="AH54" s="127">
        <v>0.60091000000000006</v>
      </c>
      <c r="AI54" s="127">
        <v>0.57073117521775996</v>
      </c>
      <c r="AJ54" s="270"/>
      <c r="AK54" s="282"/>
      <c r="AL54" s="126" t="s">
        <v>143</v>
      </c>
      <c r="AM54" s="127">
        <v>-1.6254550000000001</v>
      </c>
      <c r="AN54" s="127">
        <v>-1.8658187210269801</v>
      </c>
      <c r="AO54" s="127"/>
      <c r="AP54" s="127"/>
      <c r="AQ54" s="126"/>
      <c r="AZ54" s="279"/>
      <c r="BA54" s="279"/>
      <c r="BB54" s="137" t="s">
        <v>20</v>
      </c>
      <c r="BC54" s="115">
        <v>1.21078</v>
      </c>
      <c r="BD54" s="115">
        <v>1.3257442861878399</v>
      </c>
      <c r="BE54" s="136"/>
      <c r="BF54" s="136"/>
      <c r="BG54" s="137"/>
      <c r="BJ54" s="135"/>
      <c r="BK54" s="135"/>
      <c r="BO54" s="135"/>
      <c r="BP54" s="135"/>
      <c r="BW54" s="115"/>
      <c r="CK54" s="354"/>
      <c r="CL54" s="239"/>
      <c r="CM54" s="137" t="s">
        <v>273</v>
      </c>
      <c r="CN54" s="116">
        <v>-3.0794899999999998</v>
      </c>
      <c r="CO54" s="115">
        <v>-3.2336731630000002</v>
      </c>
      <c r="CP54" s="285"/>
      <c r="CQ54" s="289"/>
      <c r="CR54" s="126" t="s">
        <v>138</v>
      </c>
      <c r="CS54" s="153">
        <v>-2.5409356725146202</v>
      </c>
      <c r="CT54" s="153">
        <v>-2.4858094678362601</v>
      </c>
      <c r="CU54" s="292"/>
      <c r="CV54" s="301"/>
      <c r="CW54" s="126" t="s">
        <v>138</v>
      </c>
      <c r="CX54" s="160">
        <v>-0.79239766081871399</v>
      </c>
      <c r="CY54" s="160">
        <v>-0.79239766081871399</v>
      </c>
      <c r="CZ54" s="285"/>
      <c r="DA54" s="299"/>
      <c r="DB54" s="126" t="s">
        <v>150</v>
      </c>
      <c r="DC54" s="156">
        <v>-2.02028985507246</v>
      </c>
      <c r="DD54" s="156">
        <v>-1.7854888187134501</v>
      </c>
    </row>
    <row r="55" spans="1:110" ht="16">
      <c r="A55" s="271"/>
      <c r="B55" s="208" t="s">
        <v>59</v>
      </c>
      <c r="C55" s="115" t="s">
        <v>20</v>
      </c>
      <c r="D55" s="115">
        <v>-1.145E-2</v>
      </c>
      <c r="E55" s="115">
        <v>-0.17685742806629601</v>
      </c>
      <c r="F55" s="270"/>
      <c r="G55" s="239" t="s">
        <v>59</v>
      </c>
      <c r="H55" s="99" t="s">
        <v>20</v>
      </c>
      <c r="I55" s="115">
        <v>-1.2208300000000001</v>
      </c>
      <c r="J55" s="115">
        <v>-1.40032057104972</v>
      </c>
      <c r="K55" s="270"/>
      <c r="L55" s="239" t="s">
        <v>255</v>
      </c>
      <c r="M55" s="126" t="s">
        <v>319</v>
      </c>
      <c r="N55" s="140">
        <v>-2.16</v>
      </c>
      <c r="O55" s="140">
        <v>-1.8491728000000001</v>
      </c>
      <c r="P55" s="270"/>
      <c r="Q55" s="239" t="s">
        <v>255</v>
      </c>
      <c r="R55" s="126" t="s">
        <v>319</v>
      </c>
      <c r="S55" s="140">
        <v>-2.4</v>
      </c>
      <c r="T55" s="140">
        <v>-2.3470363999999999</v>
      </c>
      <c r="U55" s="270"/>
      <c r="V55" s="241" t="s">
        <v>255</v>
      </c>
      <c r="W55" s="126" t="s">
        <v>300</v>
      </c>
      <c r="X55" s="115">
        <v>-1.47</v>
      </c>
      <c r="Y55" s="115">
        <v>-1.6041728</v>
      </c>
      <c r="Z55" s="270"/>
      <c r="AA55" s="262"/>
      <c r="AB55" s="148" t="s">
        <v>127</v>
      </c>
      <c r="AC55" s="127">
        <v>-0.19</v>
      </c>
      <c r="AD55" s="127">
        <v>-0.21659188461364001</v>
      </c>
      <c r="AE55" s="270"/>
      <c r="AF55" s="282"/>
      <c r="AG55" s="126" t="s">
        <v>138</v>
      </c>
      <c r="AH55" s="127">
        <v>0.49181999999999998</v>
      </c>
      <c r="AI55" s="127">
        <v>0.41393117521776002</v>
      </c>
      <c r="AJ55" s="270"/>
      <c r="AK55" s="282"/>
      <c r="AL55" s="24" t="s">
        <v>144</v>
      </c>
      <c r="AM55" s="127">
        <v>-2.1981799999999998</v>
      </c>
      <c r="AN55" s="127">
        <v>-1.9440077210269799</v>
      </c>
      <c r="AO55" s="127"/>
      <c r="AP55" s="127"/>
      <c r="AQ55" s="126"/>
      <c r="AZ55" s="279"/>
      <c r="BA55" s="279"/>
      <c r="BB55" s="137" t="s">
        <v>47</v>
      </c>
      <c r="BC55" s="115">
        <v>1.21976</v>
      </c>
      <c r="BD55" s="115">
        <v>1.5925023919394701</v>
      </c>
      <c r="BE55" s="136"/>
      <c r="BF55" s="136"/>
      <c r="BG55" s="137"/>
      <c r="BJ55" s="135"/>
      <c r="BK55" s="135"/>
      <c r="BO55" s="135"/>
      <c r="BP55" s="135"/>
      <c r="BW55" s="115"/>
      <c r="CK55" s="354"/>
      <c r="CL55" s="239"/>
      <c r="CM55" s="137" t="s">
        <v>256</v>
      </c>
      <c r="CN55" s="116">
        <v>-2.5186099999999998</v>
      </c>
      <c r="CO55" s="115">
        <v>-2.6153034659999999</v>
      </c>
      <c r="CP55" s="285"/>
      <c r="CQ55" s="289"/>
      <c r="CR55" s="126" t="s">
        <v>149</v>
      </c>
      <c r="CS55" s="153">
        <v>-2.5623188405797102</v>
      </c>
      <c r="CT55" s="153">
        <v>-2.6298484678362599</v>
      </c>
      <c r="CU55" s="292"/>
      <c r="CV55" s="301"/>
      <c r="CW55" s="126" t="s">
        <v>149</v>
      </c>
      <c r="CX55" s="160">
        <v>-0.83188405797101395</v>
      </c>
      <c r="CY55" s="160">
        <v>-0.93643666081871402</v>
      </c>
      <c r="CZ55" s="285"/>
      <c r="DA55" s="299"/>
      <c r="DB55" s="126" t="s">
        <v>207</v>
      </c>
      <c r="DC55" s="156">
        <v>-1.88695652173913</v>
      </c>
      <c r="DD55" s="156">
        <v>-1.9517388187134499</v>
      </c>
    </row>
    <row r="56" spans="1:110" ht="18" customHeight="1">
      <c r="A56" s="271"/>
      <c r="B56" s="208" t="s">
        <v>59</v>
      </c>
      <c r="C56" s="115" t="s">
        <v>47</v>
      </c>
      <c r="D56" s="115">
        <v>-1.145E-2</v>
      </c>
      <c r="E56" s="115">
        <v>0.10768455140210299</v>
      </c>
      <c r="F56" s="270"/>
      <c r="G56" s="239" t="s">
        <v>59</v>
      </c>
      <c r="H56" s="99" t="s">
        <v>21</v>
      </c>
      <c r="I56" s="115">
        <v>-1.4708300000000001</v>
      </c>
      <c r="J56" s="115">
        <v>-1.6553221684175099</v>
      </c>
      <c r="K56" s="270" t="s">
        <v>324</v>
      </c>
      <c r="L56" s="239" t="s">
        <v>59</v>
      </c>
      <c r="M56" s="131" t="s">
        <v>19</v>
      </c>
      <c r="N56" s="99">
        <v>-2.2374999999999998</v>
      </c>
      <c r="O56" s="99">
        <v>-2.2308595045660802</v>
      </c>
      <c r="P56" s="270" t="s">
        <v>324</v>
      </c>
      <c r="Q56" s="239" t="s">
        <v>59</v>
      </c>
      <c r="R56" s="131" t="s">
        <v>19</v>
      </c>
      <c r="S56" s="99">
        <v>-3.3083330000000002</v>
      </c>
      <c r="T56" s="99">
        <v>-3.3883480522830398</v>
      </c>
      <c r="U56" s="270"/>
      <c r="V56" s="241" t="s">
        <v>255</v>
      </c>
      <c r="W56" s="126" t="s">
        <v>282</v>
      </c>
      <c r="X56" s="115">
        <v>-0.22</v>
      </c>
      <c r="Y56" s="115">
        <v>0.1670084</v>
      </c>
      <c r="Z56" s="270"/>
      <c r="AA56" s="262"/>
      <c r="AB56" s="146" t="s">
        <v>128</v>
      </c>
      <c r="AC56" s="127">
        <v>-0.25</v>
      </c>
      <c r="AD56" s="127">
        <v>-0.363591884613641</v>
      </c>
      <c r="AE56" s="270"/>
      <c r="AF56" s="282"/>
      <c r="AG56" s="126" t="s">
        <v>143</v>
      </c>
      <c r="AH56" s="127">
        <v>0.43726999999999999</v>
      </c>
      <c r="AI56" s="127">
        <v>0.29731117521776002</v>
      </c>
      <c r="AJ56" s="270"/>
      <c r="AK56" s="282" t="s">
        <v>12</v>
      </c>
      <c r="AL56" s="126" t="s">
        <v>141</v>
      </c>
      <c r="AM56" s="127">
        <v>-1.6345449999999999</v>
      </c>
      <c r="AN56" s="127">
        <v>-1.6059996668005001</v>
      </c>
      <c r="AO56" s="127"/>
      <c r="AP56" s="127"/>
      <c r="AQ56" s="126"/>
      <c r="AZ56" s="279"/>
      <c r="BA56" s="279"/>
      <c r="BB56" s="137" t="s">
        <v>44</v>
      </c>
      <c r="BC56" s="115">
        <v>1.2691600000000001</v>
      </c>
      <c r="BD56" s="115">
        <v>1.0234651131255801</v>
      </c>
      <c r="BE56" s="136"/>
      <c r="BF56" s="136"/>
      <c r="BG56" s="137"/>
      <c r="BJ56" s="135"/>
      <c r="BK56" s="135"/>
      <c r="BO56" s="135"/>
      <c r="BP56" s="135"/>
      <c r="BW56" s="115"/>
      <c r="CK56" s="354"/>
      <c r="CL56" s="239"/>
      <c r="CM56" s="137" t="s">
        <v>257</v>
      </c>
      <c r="CN56" s="116">
        <v>-1.65954</v>
      </c>
      <c r="CO56" s="115">
        <v>-1.8597131929999999</v>
      </c>
      <c r="CP56" s="285"/>
      <c r="CQ56" s="289"/>
      <c r="CR56" s="126" t="s">
        <v>143</v>
      </c>
      <c r="CS56" s="153">
        <v>-2.5826086956521701</v>
      </c>
      <c r="CT56" s="153">
        <v>-2.5965984678362601</v>
      </c>
      <c r="CU56" s="292"/>
      <c r="CV56" s="301"/>
      <c r="CW56" s="126" t="s">
        <v>143</v>
      </c>
      <c r="CX56" s="160">
        <v>-0.85797101449275404</v>
      </c>
      <c r="CY56" s="160">
        <v>-0.90318666081871402</v>
      </c>
      <c r="CZ56" s="285"/>
      <c r="DA56" s="299" t="s">
        <v>11</v>
      </c>
      <c r="DB56" s="126" t="s">
        <v>136</v>
      </c>
      <c r="DC56" s="156">
        <v>-2.4853801169590599</v>
      </c>
      <c r="DD56" s="156">
        <v>-2.6198014275774901</v>
      </c>
      <c r="DE56" s="165"/>
      <c r="DF56" s="166"/>
    </row>
    <row r="57" spans="1:110" ht="18">
      <c r="A57" s="271"/>
      <c r="B57" s="208" t="s">
        <v>59</v>
      </c>
      <c r="C57" s="115" t="s">
        <v>44</v>
      </c>
      <c r="D57" s="115">
        <v>2.1590000000000199E-2</v>
      </c>
      <c r="E57" s="115">
        <v>-0.499288545999376</v>
      </c>
      <c r="F57" s="270"/>
      <c r="G57" s="239" t="s">
        <v>59</v>
      </c>
      <c r="H57" s="99" t="s">
        <v>40</v>
      </c>
      <c r="I57" s="115">
        <v>-1.7208300000000001</v>
      </c>
      <c r="J57" s="115">
        <v>-1.7287063764553201</v>
      </c>
      <c r="K57" s="270"/>
      <c r="L57" s="239" t="s">
        <v>59</v>
      </c>
      <c r="M57" s="131" t="s">
        <v>18</v>
      </c>
      <c r="N57" s="99">
        <v>-2.1541700000000001</v>
      </c>
      <c r="O57" s="99">
        <v>-2.0896960114138299</v>
      </c>
      <c r="P57" s="270"/>
      <c r="Q57" s="239" t="s">
        <v>59</v>
      </c>
      <c r="R57" s="131" t="s">
        <v>18</v>
      </c>
      <c r="S57" s="99">
        <v>-3.204167</v>
      </c>
      <c r="T57" s="99">
        <v>-3.3177663057069098</v>
      </c>
      <c r="U57" s="270"/>
      <c r="V57" s="241" t="s">
        <v>255</v>
      </c>
      <c r="W57" s="126" t="s">
        <v>286</v>
      </c>
      <c r="X57" s="115">
        <v>-0.31</v>
      </c>
      <c r="Y57" s="115">
        <v>-0.28001399999999999</v>
      </c>
      <c r="Z57" s="270"/>
      <c r="AA57" s="262"/>
      <c r="AB57" s="148" t="s">
        <v>129</v>
      </c>
      <c r="AC57" s="127">
        <v>-0.47</v>
      </c>
      <c r="AD57" s="127">
        <v>-0.60761188461364002</v>
      </c>
      <c r="AE57" s="270"/>
      <c r="AF57" s="282"/>
      <c r="AG57" s="24" t="s">
        <v>144</v>
      </c>
      <c r="AH57" s="127">
        <v>0.41909000000000002</v>
      </c>
      <c r="AI57" s="127">
        <v>0.13393117521775999</v>
      </c>
      <c r="AJ57" s="270"/>
      <c r="AK57" s="282"/>
      <c r="AL57" s="126" t="s">
        <v>142</v>
      </c>
      <c r="AM57" s="127">
        <v>-1.725455</v>
      </c>
      <c r="AN57" s="127">
        <v>-1.6281096668005</v>
      </c>
      <c r="AO57" s="127"/>
      <c r="AP57" s="127"/>
      <c r="AQ57" s="126"/>
      <c r="AZ57" s="279"/>
      <c r="BA57" s="279"/>
      <c r="BB57" s="137" t="s">
        <v>67</v>
      </c>
      <c r="BC57" s="115">
        <v>0.86048000000000002</v>
      </c>
      <c r="BD57" s="115">
        <v>1.18366407862317</v>
      </c>
      <c r="BE57" s="136"/>
      <c r="BF57" s="136"/>
      <c r="BG57" s="137"/>
      <c r="BJ57" s="135"/>
      <c r="BK57" s="135"/>
      <c r="BO57" s="135"/>
      <c r="BP57" s="135"/>
      <c r="BW57" s="115"/>
      <c r="CK57" s="354"/>
      <c r="CL57" s="239"/>
      <c r="CM57" s="137" t="s">
        <v>269</v>
      </c>
      <c r="CN57" s="116">
        <v>-0.74063000000000001</v>
      </c>
      <c r="CO57" s="115">
        <v>-0.29803274299999999</v>
      </c>
      <c r="CP57" s="285"/>
      <c r="CQ57" s="289"/>
      <c r="CR57" s="126" t="s">
        <v>144</v>
      </c>
      <c r="CS57" s="153">
        <v>-2.6028985507246398</v>
      </c>
      <c r="CT57" s="153">
        <v>-2.7518094678362601</v>
      </c>
      <c r="CU57" s="292"/>
      <c r="CV57" s="301"/>
      <c r="CW57" s="126" t="s">
        <v>144</v>
      </c>
      <c r="CX57" s="160">
        <v>-0.86666666666666603</v>
      </c>
      <c r="CY57" s="160">
        <v>-1.05839766081871</v>
      </c>
      <c r="CZ57" s="285"/>
      <c r="DA57" s="299"/>
      <c r="DB57" s="126" t="s">
        <v>205</v>
      </c>
      <c r="DC57" s="156">
        <v>-2.3596491228070202</v>
      </c>
      <c r="DD57" s="156">
        <v>-2.6530514275774899</v>
      </c>
      <c r="DE57" s="167"/>
      <c r="DF57" s="166"/>
    </row>
    <row r="58" spans="1:110" ht="18">
      <c r="A58" s="271"/>
      <c r="B58" s="208" t="s">
        <v>59</v>
      </c>
      <c r="C58" s="115" t="s">
        <v>67</v>
      </c>
      <c r="D58" s="115">
        <v>-0.34184999999999999</v>
      </c>
      <c r="E58" s="115">
        <v>-0.32840964946861601</v>
      </c>
      <c r="F58" s="270"/>
      <c r="G58" s="239" t="s">
        <v>59</v>
      </c>
      <c r="H58" s="99" t="s">
        <v>22</v>
      </c>
      <c r="I58" s="115">
        <v>-1.8875</v>
      </c>
      <c r="J58" s="115">
        <v>-1.8875</v>
      </c>
      <c r="K58" s="270"/>
      <c r="L58" s="239" t="s">
        <v>59</v>
      </c>
      <c r="M58" s="131" t="s">
        <v>20</v>
      </c>
      <c r="N58" s="99">
        <v>-2.4458299999999999</v>
      </c>
      <c r="O58" s="99">
        <v>-2.3710437140331502</v>
      </c>
      <c r="P58" s="270"/>
      <c r="Q58" s="239" t="s">
        <v>59</v>
      </c>
      <c r="R58" s="131" t="s">
        <v>20</v>
      </c>
      <c r="S58" s="99">
        <v>-3.4125000000000001</v>
      </c>
      <c r="T58" s="99">
        <v>-3.4584401570165699</v>
      </c>
      <c r="U58" s="270"/>
      <c r="V58" s="241" t="s">
        <v>255</v>
      </c>
      <c r="W58" s="126" t="s">
        <v>276</v>
      </c>
      <c r="X58" s="115">
        <v>-0.75</v>
      </c>
      <c r="Y58" s="115">
        <v>-0.76953159999999998</v>
      </c>
      <c r="Z58" s="270"/>
      <c r="AA58" s="262" t="s">
        <v>130</v>
      </c>
      <c r="AB58" s="148" t="s">
        <v>131</v>
      </c>
      <c r="AC58" s="127">
        <v>-0.39</v>
      </c>
      <c r="AD58" s="127">
        <v>-0.51059188461364002</v>
      </c>
      <c r="AE58" s="270"/>
      <c r="AF58" s="282" t="s">
        <v>10</v>
      </c>
      <c r="AG58" s="126" t="s">
        <v>141</v>
      </c>
      <c r="AH58" s="127">
        <v>0.200909</v>
      </c>
      <c r="AI58" s="127">
        <v>-8.5473684210525494E-2</v>
      </c>
      <c r="AJ58" s="270"/>
      <c r="AK58" s="282"/>
      <c r="AL58" s="126" t="s">
        <v>138</v>
      </c>
      <c r="AM58" s="127">
        <v>-1.5618179999999999</v>
      </c>
      <c r="AN58" s="127">
        <v>-1.7031496668005</v>
      </c>
      <c r="AO58" s="127"/>
      <c r="AP58" s="127"/>
      <c r="AQ58" s="126"/>
      <c r="AZ58" s="279"/>
      <c r="BA58" s="279"/>
      <c r="BB58" s="137" t="s">
        <v>48</v>
      </c>
      <c r="BC58" s="115">
        <v>0.88743000000000005</v>
      </c>
      <c r="BD58" s="115">
        <v>1.18366407862317</v>
      </c>
      <c r="BE58" s="136"/>
      <c r="BF58" s="136"/>
      <c r="BG58" s="137"/>
      <c r="BJ58" s="135"/>
      <c r="BK58" s="135"/>
      <c r="BO58" s="135"/>
      <c r="BP58" s="135"/>
      <c r="BW58" s="115"/>
      <c r="CK58" s="354"/>
      <c r="CL58" s="239"/>
      <c r="CM58" s="137" t="s">
        <v>300</v>
      </c>
      <c r="CN58" s="116">
        <v>-3.77285</v>
      </c>
      <c r="CO58" s="115">
        <v>-3.651677394</v>
      </c>
      <c r="CP58" s="285"/>
      <c r="CQ58" s="289"/>
      <c r="CR58" s="126" t="s">
        <v>206</v>
      </c>
      <c r="CS58" s="153">
        <v>-2.9043478260869602</v>
      </c>
      <c r="CT58" s="153">
        <v>-2.7407704678362599</v>
      </c>
      <c r="CU58" s="292"/>
      <c r="CV58" s="301"/>
      <c r="CW58" s="126" t="s">
        <v>206</v>
      </c>
      <c r="CX58" s="160">
        <v>-1.0869565217391299</v>
      </c>
      <c r="CY58" s="160">
        <v>-1.04735866081871</v>
      </c>
      <c r="CZ58" s="285"/>
      <c r="DA58" s="299"/>
      <c r="DB58" s="126" t="s">
        <v>178</v>
      </c>
      <c r="DC58" s="156">
        <v>-2.5175438596491202</v>
      </c>
      <c r="DD58" s="156">
        <v>-2.7750124275774901</v>
      </c>
      <c r="DE58" s="165"/>
      <c r="DF58" s="166"/>
    </row>
    <row r="59" spans="1:110" ht="18">
      <c r="A59" s="271"/>
      <c r="B59" s="208" t="s">
        <v>59</v>
      </c>
      <c r="C59" s="115" t="s">
        <v>48</v>
      </c>
      <c r="D59" s="115">
        <v>-0.26476</v>
      </c>
      <c r="E59" s="115">
        <v>-0.32840964946861601</v>
      </c>
      <c r="F59" s="270"/>
      <c r="G59" s="239" t="s">
        <v>59</v>
      </c>
      <c r="H59" s="99" t="s">
        <v>9</v>
      </c>
      <c r="I59" s="115">
        <v>-2.1166700000000001</v>
      </c>
      <c r="J59" s="115">
        <v>-2.0451023275391802</v>
      </c>
      <c r="K59" s="270"/>
      <c r="L59" s="239" t="s">
        <v>59</v>
      </c>
      <c r="M59" s="131" t="s">
        <v>21</v>
      </c>
      <c r="N59" s="99">
        <v>-2.5708299999999999</v>
      </c>
      <c r="O59" s="99">
        <v>-2.5410447789449999</v>
      </c>
      <c r="P59" s="270"/>
      <c r="Q59" s="239" t="s">
        <v>59</v>
      </c>
      <c r="R59" s="131" t="s">
        <v>21</v>
      </c>
      <c r="S59" s="99">
        <v>-3.4958330000000002</v>
      </c>
      <c r="T59" s="99">
        <v>-3.5434406894724999</v>
      </c>
      <c r="U59" s="270"/>
      <c r="V59" s="241" t="s">
        <v>255</v>
      </c>
      <c r="W59" s="126" t="s">
        <v>279</v>
      </c>
      <c r="X59" s="115">
        <v>-1.67</v>
      </c>
      <c r="Y59" s="115">
        <v>-1.498718</v>
      </c>
      <c r="Z59" s="270"/>
      <c r="AA59" s="262"/>
      <c r="AB59" s="146" t="s">
        <v>132</v>
      </c>
      <c r="AC59" s="127">
        <v>-0.63</v>
      </c>
      <c r="AD59" s="127">
        <v>-0.65759188461364004</v>
      </c>
      <c r="AE59" s="270"/>
      <c r="AF59" s="282"/>
      <c r="AG59" s="126" t="s">
        <v>142</v>
      </c>
      <c r="AH59" s="127">
        <v>1.9091000000000101E-2</v>
      </c>
      <c r="AI59" s="127">
        <v>-0.131673684210526</v>
      </c>
      <c r="AJ59" s="270"/>
      <c r="AK59" s="282"/>
      <c r="AL59" s="126" t="s">
        <v>143</v>
      </c>
      <c r="AM59" s="127">
        <v>-1.7618180000000001</v>
      </c>
      <c r="AN59" s="127">
        <v>-1.7589606668005</v>
      </c>
      <c r="AO59" s="127"/>
      <c r="AP59" s="127"/>
      <c r="AQ59" s="126"/>
      <c r="AZ59" s="279"/>
      <c r="BA59" s="279"/>
      <c r="BB59" s="137" t="s">
        <v>21</v>
      </c>
      <c r="BC59" s="115">
        <v>1.01766</v>
      </c>
      <c r="BD59" s="115">
        <v>1.00699228947811</v>
      </c>
      <c r="BE59" s="136"/>
      <c r="BF59" s="136"/>
      <c r="BG59" s="137"/>
      <c r="BJ59" s="135"/>
      <c r="BK59" s="135"/>
      <c r="BO59" s="135"/>
      <c r="BP59" s="135"/>
      <c r="BW59" s="115"/>
      <c r="CK59" s="354"/>
      <c r="CL59" s="239"/>
      <c r="CM59" s="257" t="s">
        <v>270</v>
      </c>
      <c r="CN59" s="258">
        <v>-3.4782609</v>
      </c>
      <c r="CO59" s="258">
        <v>-3.4782609</v>
      </c>
      <c r="CP59" s="285"/>
      <c r="CQ59" s="289"/>
      <c r="CR59" s="126" t="s">
        <v>150</v>
      </c>
      <c r="CS59" s="153">
        <v>-3.0115942028985501</v>
      </c>
      <c r="CT59" s="153">
        <v>-2.8293484678362599</v>
      </c>
      <c r="CU59" s="292"/>
      <c r="CV59" s="301"/>
      <c r="CW59" s="126" t="s">
        <v>150</v>
      </c>
      <c r="CX59" s="160">
        <v>-1.24927536231884</v>
      </c>
      <c r="CY59" s="160">
        <v>-1.13593666081871</v>
      </c>
      <c r="CZ59" s="285"/>
      <c r="DA59" s="299"/>
      <c r="DB59" s="126" t="s">
        <v>137</v>
      </c>
      <c r="DC59" s="156">
        <v>-2.5614035087719298</v>
      </c>
      <c r="DD59" s="156">
        <v>-2.7307234275774901</v>
      </c>
      <c r="DE59" s="165"/>
      <c r="DF59" s="166"/>
    </row>
    <row r="60" spans="1:110" ht="18">
      <c r="A60" s="271"/>
      <c r="B60" s="208" t="s">
        <v>59</v>
      </c>
      <c r="C60" s="115" t="s">
        <v>21</v>
      </c>
      <c r="D60" s="115">
        <v>-0.17665</v>
      </c>
      <c r="E60" s="115">
        <v>-0.51685955789000804</v>
      </c>
      <c r="F60" s="136"/>
      <c r="G60" s="115"/>
      <c r="K60" s="270"/>
      <c r="L60" s="239" t="s">
        <v>59</v>
      </c>
      <c r="M60" s="131" t="s">
        <v>40</v>
      </c>
      <c r="N60" s="99">
        <v>-2.6541700000000001</v>
      </c>
      <c r="O60" s="99">
        <v>-2.5899675843035399</v>
      </c>
      <c r="P60" s="270"/>
      <c r="Q60" s="239" t="s">
        <v>59</v>
      </c>
      <c r="R60" s="131" t="s">
        <v>40</v>
      </c>
      <c r="S60" s="99">
        <v>-3.5791667</v>
      </c>
      <c r="T60" s="99">
        <v>-3.5679020921517699</v>
      </c>
      <c r="U60" s="270"/>
      <c r="V60" s="241" t="s">
        <v>255</v>
      </c>
      <c r="W60" s="126" t="s">
        <v>285</v>
      </c>
      <c r="X60" s="115">
        <v>-1.77</v>
      </c>
      <c r="Y60" s="115">
        <v>-1.562514</v>
      </c>
      <c r="Z60" s="270"/>
      <c r="AA60" s="262"/>
      <c r="AB60" s="148" t="s">
        <v>133</v>
      </c>
      <c r="AC60" s="127">
        <v>-0.6</v>
      </c>
      <c r="AD60" s="127">
        <v>-0.85310188461364</v>
      </c>
      <c r="AE60" s="270"/>
      <c r="AF60" s="282"/>
      <c r="AG60" s="126" t="s">
        <v>138</v>
      </c>
      <c r="AH60" s="127">
        <v>-6.2727000000000005E-2</v>
      </c>
      <c r="AI60" s="127">
        <v>-0.28847368421052599</v>
      </c>
      <c r="AJ60" s="270"/>
      <c r="AK60" s="282"/>
      <c r="AL60" s="24" t="s">
        <v>144</v>
      </c>
      <c r="AM60" s="127">
        <v>-1.68</v>
      </c>
      <c r="AN60" s="127">
        <v>-1.8371496668005001</v>
      </c>
      <c r="AO60" s="127"/>
      <c r="AP60" s="127"/>
      <c r="AQ60" s="126"/>
      <c r="AZ60" s="279"/>
      <c r="BA60" s="279"/>
      <c r="BB60" s="137" t="s">
        <v>45</v>
      </c>
      <c r="BC60" s="115">
        <v>0.69879999999999998</v>
      </c>
      <c r="BD60" s="115">
        <v>1.08044211951224</v>
      </c>
      <c r="BE60" s="136"/>
      <c r="BF60" s="136"/>
      <c r="BG60" s="137"/>
      <c r="BJ60" s="135"/>
      <c r="BK60" s="135"/>
      <c r="BO60" s="135"/>
      <c r="BP60" s="135"/>
      <c r="BW60" s="115"/>
      <c r="CK60" s="354"/>
      <c r="CL60" s="239"/>
      <c r="CM60" s="137" t="s">
        <v>290</v>
      </c>
      <c r="CN60" s="116">
        <v>-4.9292899999999999</v>
      </c>
      <c r="CO60" s="115">
        <v>-5.0899921920000004</v>
      </c>
      <c r="CP60" s="285"/>
      <c r="CQ60" s="289"/>
      <c r="CR60" s="126" t="s">
        <v>207</v>
      </c>
      <c r="CS60" s="156">
        <v>-2.9594202898550699</v>
      </c>
      <c r="CT60" s="156">
        <v>-2.9955984678362602</v>
      </c>
      <c r="CU60" s="292"/>
      <c r="CV60" s="301"/>
      <c r="CW60" s="126" t="s">
        <v>207</v>
      </c>
      <c r="CX60" s="160">
        <v>-1.1043478260869599</v>
      </c>
      <c r="CY60" s="160">
        <v>-1.30218666081871</v>
      </c>
      <c r="CZ60" s="285"/>
      <c r="DA60" s="299"/>
      <c r="DB60" s="126" t="s">
        <v>138</v>
      </c>
      <c r="DC60" s="156">
        <v>-3.0409356725146202</v>
      </c>
      <c r="DD60" s="156">
        <v>-2.7750124275774901</v>
      </c>
      <c r="DE60" s="165"/>
      <c r="DF60" s="166"/>
    </row>
    <row r="61" spans="1:110" ht="18">
      <c r="A61" s="271"/>
      <c r="B61" s="208" t="s">
        <v>59</v>
      </c>
      <c r="C61" s="115" t="s">
        <v>45</v>
      </c>
      <c r="D61" s="115">
        <v>-0.70528999999999997</v>
      </c>
      <c r="E61" s="115">
        <v>-0.438513072520272</v>
      </c>
      <c r="F61" s="136"/>
      <c r="G61" s="115"/>
      <c r="K61" s="270"/>
      <c r="L61" s="239" t="s">
        <v>59</v>
      </c>
      <c r="M61" s="131" t="s">
        <v>22</v>
      </c>
      <c r="N61" s="99">
        <v>-2.6958299999999999</v>
      </c>
      <c r="O61" s="99">
        <v>-2.6958299999999999</v>
      </c>
      <c r="P61" s="270"/>
      <c r="Q61" s="239" t="s">
        <v>59</v>
      </c>
      <c r="R61" s="131" t="s">
        <v>22</v>
      </c>
      <c r="S61" s="99">
        <v>-3.6208333000000001</v>
      </c>
      <c r="T61" s="99">
        <v>-3.6208333000000001</v>
      </c>
      <c r="U61" s="270"/>
      <c r="V61" s="241" t="s">
        <v>255</v>
      </c>
      <c r="W61" s="126" t="s">
        <v>277</v>
      </c>
      <c r="X61" s="115">
        <v>-1.81</v>
      </c>
      <c r="Y61" s="115">
        <v>-1.8958472</v>
      </c>
      <c r="Z61" s="270"/>
      <c r="AA61" s="262" t="s">
        <v>134</v>
      </c>
      <c r="AB61" s="146" t="s">
        <v>135</v>
      </c>
      <c r="AC61" s="127">
        <v>0.12</v>
      </c>
      <c r="AD61" s="127">
        <v>-4.4601884613640203E-2</v>
      </c>
      <c r="AE61" s="270"/>
      <c r="AF61" s="282"/>
      <c r="AG61" s="126" t="s">
        <v>143</v>
      </c>
      <c r="AH61" s="127">
        <v>-0.20818200000000001</v>
      </c>
      <c r="AI61" s="127">
        <v>-0.40509368421052599</v>
      </c>
      <c r="AJ61" s="270"/>
      <c r="AK61" s="282" t="s">
        <v>25</v>
      </c>
      <c r="AL61" s="126" t="s">
        <v>141</v>
      </c>
      <c r="AM61" s="127">
        <v>-1.7981819999999999</v>
      </c>
      <c r="AN61" s="127">
        <v>-2.1846360304368702</v>
      </c>
      <c r="AO61" s="127"/>
      <c r="AP61" s="127"/>
      <c r="AQ61" s="126"/>
      <c r="AZ61" s="279"/>
      <c r="BA61" s="279"/>
      <c r="BB61" s="137" t="s">
        <v>49</v>
      </c>
      <c r="BC61" s="115">
        <v>0.76168000000000002</v>
      </c>
      <c r="BD61" s="115">
        <v>1.08044211951224</v>
      </c>
      <c r="BE61" s="136"/>
      <c r="BF61" s="136"/>
      <c r="BG61" s="137"/>
      <c r="BJ61" s="135"/>
      <c r="BK61" s="135"/>
      <c r="BO61" s="135"/>
      <c r="BP61" s="135"/>
      <c r="BW61" s="115"/>
      <c r="CK61" s="270" t="s">
        <v>333</v>
      </c>
      <c r="CL61" s="272" t="s">
        <v>255</v>
      </c>
      <c r="CM61" s="131" t="s">
        <v>266</v>
      </c>
      <c r="CN61" s="116">
        <v>-3.3900399999999999</v>
      </c>
      <c r="CO61" s="115">
        <v>-3.177119051</v>
      </c>
      <c r="CP61" s="285"/>
      <c r="CQ61" s="289" t="s">
        <v>11</v>
      </c>
      <c r="CR61" s="126" t="s">
        <v>135</v>
      </c>
      <c r="CS61" s="153">
        <v>-3.0431034482758599</v>
      </c>
      <c r="CT61" s="153">
        <v>-3.5528720767003001</v>
      </c>
      <c r="CU61" s="292" t="s">
        <v>294</v>
      </c>
      <c r="CV61" s="297" t="s">
        <v>255</v>
      </c>
      <c r="CW61" s="162" t="s">
        <v>268</v>
      </c>
      <c r="CX61" s="163">
        <v>-2.7854000000000001</v>
      </c>
      <c r="CY61" s="163">
        <v>-2.53393618</v>
      </c>
      <c r="CZ61" s="285"/>
      <c r="DA61" s="299"/>
      <c r="DB61" s="126" t="s">
        <v>149</v>
      </c>
      <c r="DC61" s="156">
        <v>-2.75652173913043</v>
      </c>
      <c r="DD61" s="156">
        <v>-2.9190514275774899</v>
      </c>
      <c r="DE61" s="165"/>
      <c r="DF61" s="166"/>
    </row>
    <row r="62" spans="1:110" ht="18">
      <c r="A62" s="271"/>
      <c r="B62" s="208" t="s">
        <v>59</v>
      </c>
      <c r="C62" s="115" t="s">
        <v>49</v>
      </c>
      <c r="D62" s="115">
        <v>-0.70528999999999997</v>
      </c>
      <c r="E62" s="115">
        <v>-0.438513072520272</v>
      </c>
      <c r="F62" s="136"/>
      <c r="G62" s="115"/>
      <c r="K62" s="270"/>
      <c r="L62" s="239" t="s">
        <v>59</v>
      </c>
      <c r="M62" s="131" t="s">
        <v>9</v>
      </c>
      <c r="N62" s="99">
        <v>-2.7583299999999999</v>
      </c>
      <c r="O62" s="99">
        <v>-2.8008982183594502</v>
      </c>
      <c r="P62" s="270"/>
      <c r="Q62" s="239" t="s">
        <v>59</v>
      </c>
      <c r="R62" s="131" t="s">
        <v>9</v>
      </c>
      <c r="S62" s="99">
        <v>-3.6625000000000001</v>
      </c>
      <c r="T62" s="99">
        <v>-3.6733674091797299</v>
      </c>
      <c r="U62" s="270"/>
      <c r="V62" s="241" t="s">
        <v>255</v>
      </c>
      <c r="W62" s="126" t="s">
        <v>319</v>
      </c>
      <c r="X62" s="115">
        <v>-2.19</v>
      </c>
      <c r="Y62" s="115">
        <v>-1.8441727999999999</v>
      </c>
      <c r="Z62" s="270"/>
      <c r="AA62" s="262"/>
      <c r="AB62" s="146" t="s">
        <v>136</v>
      </c>
      <c r="AC62" s="127">
        <v>-0.12</v>
      </c>
      <c r="AD62" s="127">
        <v>-0.16661188461363999</v>
      </c>
      <c r="AE62" s="270"/>
      <c r="AF62" s="282"/>
      <c r="AG62" s="24" t="s">
        <v>144</v>
      </c>
      <c r="AH62" s="127">
        <v>-0.24454500000000001</v>
      </c>
      <c r="AI62" s="127">
        <v>-0.56847368421052602</v>
      </c>
      <c r="AJ62" s="270"/>
      <c r="AK62" s="282"/>
      <c r="AL62" s="126" t="s">
        <v>142</v>
      </c>
      <c r="AM62" s="127">
        <v>-2.1072700000000002</v>
      </c>
      <c r="AN62" s="127">
        <v>-2.2067460304368698</v>
      </c>
      <c r="AO62" s="127"/>
      <c r="AP62" s="127"/>
      <c r="AQ62" s="126"/>
      <c r="AZ62" s="279"/>
      <c r="BA62" s="279"/>
      <c r="BB62" s="137" t="s">
        <v>40</v>
      </c>
      <c r="BC62" s="115">
        <v>1.0850299999999999</v>
      </c>
      <c r="BD62" s="115">
        <v>0.91526202943085</v>
      </c>
      <c r="BE62" s="136"/>
      <c r="BF62" s="136"/>
      <c r="BG62" s="137"/>
      <c r="BJ62" s="135"/>
      <c r="BK62" s="135"/>
      <c r="BO62" s="135"/>
      <c r="BP62" s="135"/>
      <c r="BW62" s="115"/>
      <c r="CK62" s="270"/>
      <c r="CL62" s="272"/>
      <c r="CM62" s="131" t="s">
        <v>273</v>
      </c>
      <c r="CN62" s="116">
        <v>-2.67334</v>
      </c>
      <c r="CO62" s="115">
        <v>-2.63601997</v>
      </c>
      <c r="CP62" s="285"/>
      <c r="CQ62" s="289"/>
      <c r="CR62" s="126" t="s">
        <v>136</v>
      </c>
      <c r="CS62" s="153">
        <v>-3.4883040935672498</v>
      </c>
      <c r="CT62" s="153">
        <v>-3.6636610767003002</v>
      </c>
      <c r="CU62" s="292"/>
      <c r="CV62" s="297"/>
      <c r="CW62" s="164" t="s">
        <v>302</v>
      </c>
      <c r="CX62" s="163">
        <v>-2.3658600000000001</v>
      </c>
      <c r="CY62" s="163">
        <v>-2.2063732300000001</v>
      </c>
      <c r="CZ62" s="285"/>
      <c r="DA62" s="299"/>
      <c r="DB62" s="126" t="s">
        <v>143</v>
      </c>
      <c r="DC62" s="156">
        <v>-2.8173913043478298</v>
      </c>
      <c r="DD62" s="156">
        <v>-2.8858014275774901</v>
      </c>
      <c r="DE62" s="168"/>
      <c r="DF62" s="166"/>
    </row>
    <row r="63" spans="1:110" ht="18" customHeight="1">
      <c r="A63" s="271"/>
      <c r="B63" s="208" t="s">
        <v>59</v>
      </c>
      <c r="C63" s="115" t="s">
        <v>40</v>
      </c>
      <c r="D63" s="115">
        <v>-0.61717999999999895</v>
      </c>
      <c r="E63" s="115">
        <v>-0.61470516860708901</v>
      </c>
      <c r="F63" s="136"/>
      <c r="G63" s="115"/>
      <c r="T63" s="144"/>
      <c r="U63" s="270" t="s">
        <v>331</v>
      </c>
      <c r="V63" s="242" t="s">
        <v>122</v>
      </c>
      <c r="W63" s="146" t="s">
        <v>123</v>
      </c>
      <c r="X63" s="115">
        <v>-0.67</v>
      </c>
      <c r="Y63" s="115">
        <v>-0.55271390313131197</v>
      </c>
      <c r="Z63" s="270"/>
      <c r="AA63" s="262"/>
      <c r="AB63" s="146" t="s">
        <v>137</v>
      </c>
      <c r="AC63" s="127">
        <v>-0.27</v>
      </c>
      <c r="AD63" s="127">
        <v>-0.29009188461363999</v>
      </c>
      <c r="AE63" s="270"/>
      <c r="AF63" s="282" t="s">
        <v>22</v>
      </c>
      <c r="AG63" s="126" t="s">
        <v>141</v>
      </c>
      <c r="AH63" s="127">
        <v>-0.59909091000000003</v>
      </c>
      <c r="AI63" s="127">
        <v>-0.70344680851064001</v>
      </c>
      <c r="AJ63" s="270"/>
      <c r="AK63" s="282"/>
      <c r="AL63" s="126" t="s">
        <v>138</v>
      </c>
      <c r="AM63" s="127">
        <v>-2.1345499999999999</v>
      </c>
      <c r="AN63" s="127">
        <v>-2.2817860304368698</v>
      </c>
      <c r="AO63" s="127"/>
      <c r="AP63" s="127"/>
      <c r="AQ63" s="126"/>
      <c r="AZ63" s="279"/>
      <c r="BA63" s="279"/>
      <c r="BB63" s="137" t="s">
        <v>25</v>
      </c>
      <c r="BC63" s="115">
        <v>0.68084</v>
      </c>
      <c r="BD63" s="115">
        <v>0.86747910845300003</v>
      </c>
      <c r="BE63" s="136"/>
      <c r="BF63" s="136"/>
      <c r="BG63" s="137"/>
      <c r="BJ63" s="135"/>
      <c r="BK63" s="135"/>
      <c r="BO63" s="135"/>
      <c r="BP63" s="135"/>
      <c r="BW63" s="115"/>
      <c r="CK63" s="270"/>
      <c r="CL63" s="272"/>
      <c r="CM63" s="131" t="s">
        <v>256</v>
      </c>
      <c r="CN63" s="116">
        <v>-2.1324900000000002</v>
      </c>
      <c r="CO63" s="115">
        <v>-2.0176502730000001</v>
      </c>
      <c r="CP63" s="285"/>
      <c r="CQ63" s="289"/>
      <c r="CR63" s="126" t="s">
        <v>205</v>
      </c>
      <c r="CS63" s="153">
        <v>-3.3391812865497101</v>
      </c>
      <c r="CT63" s="153">
        <v>-3.6969110767002999</v>
      </c>
      <c r="CU63" s="292"/>
      <c r="CV63" s="297"/>
      <c r="CW63" s="164" t="s">
        <v>266</v>
      </c>
      <c r="CX63" s="163">
        <v>-2.22281</v>
      </c>
      <c r="CY63" s="163">
        <v>-2.09550049</v>
      </c>
      <c r="CZ63" s="285"/>
      <c r="DA63" s="299"/>
      <c r="DB63" s="126" t="s">
        <v>144</v>
      </c>
      <c r="DC63" s="156">
        <v>-2.88405797101449</v>
      </c>
      <c r="DD63" s="156">
        <v>-3.0410124275774901</v>
      </c>
      <c r="DE63" s="165"/>
      <c r="DF63" s="166"/>
    </row>
    <row r="64" spans="1:110" ht="18">
      <c r="A64" s="271"/>
      <c r="B64" s="208" t="s">
        <v>59</v>
      </c>
      <c r="C64" s="115" t="s">
        <v>25</v>
      </c>
      <c r="D64" s="115">
        <v>-0.84845999999999999</v>
      </c>
      <c r="E64" s="115">
        <v>-0.665673617650128</v>
      </c>
      <c r="F64" s="136"/>
      <c r="G64" s="115"/>
      <c r="T64" s="127"/>
      <c r="U64" s="270"/>
      <c r="V64" s="242" t="s">
        <v>122</v>
      </c>
      <c r="W64" s="146" t="s">
        <v>124</v>
      </c>
      <c r="X64" s="115">
        <v>-0.48</v>
      </c>
      <c r="Y64" s="115">
        <v>-0.47351390313131198</v>
      </c>
      <c r="Z64" s="270"/>
      <c r="AA64" s="262"/>
      <c r="AB64" s="146" t="s">
        <v>138</v>
      </c>
      <c r="AC64" s="127">
        <v>-0.26</v>
      </c>
      <c r="AD64" s="127">
        <v>-0.33860188461363999</v>
      </c>
      <c r="AE64" s="270"/>
      <c r="AF64" s="282"/>
      <c r="AG64" s="126" t="s">
        <v>142</v>
      </c>
      <c r="AH64" s="127">
        <v>-1.299091</v>
      </c>
      <c r="AI64" s="127">
        <v>-0.74964680851064003</v>
      </c>
      <c r="AJ64" s="270"/>
      <c r="AK64" s="282"/>
      <c r="AL64" s="126" t="s">
        <v>143</v>
      </c>
      <c r="AM64" s="127">
        <v>-2.0981800000000002</v>
      </c>
      <c r="AN64" s="127">
        <v>-2.3375970304368701</v>
      </c>
      <c r="AO64" s="127"/>
      <c r="AP64" s="127"/>
      <c r="AQ64" s="126"/>
      <c r="AZ64" s="279"/>
      <c r="BA64" s="279"/>
      <c r="BB64" s="137" t="s">
        <v>22</v>
      </c>
      <c r="BC64" s="115">
        <v>0.71677000000000002</v>
      </c>
      <c r="BD64" s="115">
        <v>0.71676999999999502</v>
      </c>
      <c r="BE64" s="136"/>
      <c r="BF64" s="136"/>
      <c r="BG64" s="137"/>
      <c r="BJ64" s="135"/>
      <c r="BK64" s="135"/>
      <c r="BO64" s="135"/>
      <c r="BP64" s="135"/>
      <c r="BW64" s="115"/>
      <c r="CK64" s="270"/>
      <c r="CL64" s="272"/>
      <c r="CM64" s="131" t="s">
        <v>257</v>
      </c>
      <c r="CN64" s="116">
        <v>-1.26206</v>
      </c>
      <c r="CO64" s="115">
        <v>-1.26206</v>
      </c>
      <c r="CP64" s="285"/>
      <c r="CQ64" s="289"/>
      <c r="CR64" s="126" t="s">
        <v>178</v>
      </c>
      <c r="CS64" s="153">
        <v>-3.4444444444444402</v>
      </c>
      <c r="CT64" s="153">
        <v>-3.8188720767003002</v>
      </c>
      <c r="CU64" s="292"/>
      <c r="CV64" s="297"/>
      <c r="CW64" s="164" t="s">
        <v>273</v>
      </c>
      <c r="CX64" s="163">
        <v>-1.61887</v>
      </c>
      <c r="CY64" s="163">
        <v>-1.8277903</v>
      </c>
      <c r="CZ64" s="285"/>
      <c r="DA64" s="299"/>
      <c r="DB64" s="126" t="s">
        <v>206</v>
      </c>
      <c r="DC64" s="156">
        <v>-3.1304347826086998</v>
      </c>
      <c r="DD64" s="156">
        <v>-3.0299734275774899</v>
      </c>
      <c r="DE64" s="165"/>
      <c r="DF64" s="166"/>
    </row>
    <row r="65" spans="1:110" ht="18">
      <c r="A65" s="271"/>
      <c r="B65" s="208" t="s">
        <v>59</v>
      </c>
      <c r="C65" s="115" t="s">
        <v>22</v>
      </c>
      <c r="D65" s="115">
        <v>-0.82643</v>
      </c>
      <c r="E65" s="115">
        <v>-0.82643</v>
      </c>
      <c r="F65" s="136"/>
      <c r="G65" s="115"/>
      <c r="T65" s="127"/>
      <c r="U65" s="270"/>
      <c r="V65" s="242" t="s">
        <v>122</v>
      </c>
      <c r="W65" s="146" t="s">
        <v>125</v>
      </c>
      <c r="X65" s="115">
        <v>-0.41</v>
      </c>
      <c r="Y65" s="115">
        <v>-0.37271390313131197</v>
      </c>
      <c r="Z65" s="270" t="s">
        <v>327</v>
      </c>
      <c r="AA65" s="276" t="s">
        <v>10</v>
      </c>
      <c r="AB65" s="126" t="s">
        <v>147</v>
      </c>
      <c r="AC65" s="127">
        <v>-0.39096999999999998</v>
      </c>
      <c r="AD65" s="127">
        <v>-0.49747731578947002</v>
      </c>
      <c r="AE65" s="270"/>
      <c r="AF65" s="282"/>
      <c r="AG65" s="126" t="s">
        <v>138</v>
      </c>
      <c r="AH65" s="127">
        <v>-1.035455</v>
      </c>
      <c r="AI65" s="127">
        <v>-0.90644680851063997</v>
      </c>
      <c r="AJ65" s="270"/>
      <c r="AK65" s="282"/>
      <c r="AL65" s="24" t="s">
        <v>144</v>
      </c>
      <c r="AM65" s="127">
        <v>-1.825455</v>
      </c>
      <c r="AN65" s="127">
        <v>-2.4157860304368701</v>
      </c>
      <c r="AO65" s="127"/>
      <c r="AP65" s="127"/>
      <c r="AQ65" s="126"/>
      <c r="AZ65" s="279"/>
      <c r="BA65" s="279"/>
      <c r="BB65" s="137" t="s">
        <v>11</v>
      </c>
      <c r="BC65" s="115">
        <v>0.77964</v>
      </c>
      <c r="BD65" s="115">
        <v>0.90074584636983501</v>
      </c>
      <c r="BE65" s="136"/>
      <c r="BF65" s="136"/>
      <c r="BG65" s="137"/>
      <c r="BJ65" s="135"/>
      <c r="BK65" s="135"/>
      <c r="BO65" s="135"/>
      <c r="BP65" s="135"/>
      <c r="BW65" s="115"/>
      <c r="CK65" s="270"/>
      <c r="CL65" s="272"/>
      <c r="CM65" s="131" t="s">
        <v>290</v>
      </c>
      <c r="CN65" s="116">
        <v>-4.5342200000000004</v>
      </c>
      <c r="CO65" s="115">
        <v>-4.4923389990000002</v>
      </c>
      <c r="CP65" s="285"/>
      <c r="CQ65" s="289"/>
      <c r="CR65" s="126" t="s">
        <v>137</v>
      </c>
      <c r="CS65" s="153">
        <v>-3.5029239766081899</v>
      </c>
      <c r="CT65" s="153">
        <v>-3.7745830767003001</v>
      </c>
      <c r="CU65" s="292"/>
      <c r="CV65" s="297"/>
      <c r="CW65" s="164" t="s">
        <v>256</v>
      </c>
      <c r="CX65" s="163">
        <v>-1.4758199999999999</v>
      </c>
      <c r="CY65" s="163">
        <v>-1.5218502700000001</v>
      </c>
      <c r="CZ65" s="285"/>
      <c r="DA65" s="299"/>
      <c r="DB65" s="126" t="s">
        <v>150</v>
      </c>
      <c r="DC65" s="156">
        <v>-3.2231884057970999</v>
      </c>
      <c r="DD65" s="156">
        <v>-3.1185514275774899</v>
      </c>
      <c r="DE65" s="165"/>
      <c r="DF65" s="166"/>
    </row>
    <row r="66" spans="1:110" ht="18">
      <c r="A66" s="271"/>
      <c r="B66" s="208" t="s">
        <v>59</v>
      </c>
      <c r="C66" s="115" t="s">
        <v>11</v>
      </c>
      <c r="D66" s="115">
        <v>-0.68325999999999998</v>
      </c>
      <c r="E66" s="115">
        <v>-0.63018909720550498</v>
      </c>
      <c r="F66" s="136"/>
      <c r="G66" s="115"/>
      <c r="T66" s="127"/>
      <c r="U66" s="270"/>
      <c r="V66" s="242" t="s">
        <v>122</v>
      </c>
      <c r="W66" s="146" t="s">
        <v>126</v>
      </c>
      <c r="X66" s="115">
        <v>-0.42</v>
      </c>
      <c r="Y66" s="115">
        <v>-0.35351390313131198</v>
      </c>
      <c r="Z66" s="270"/>
      <c r="AA66" s="276"/>
      <c r="AB66" s="126" t="s">
        <v>137</v>
      </c>
      <c r="AC66" s="127">
        <v>-0.55225999999999997</v>
      </c>
      <c r="AD66" s="127">
        <v>-0.62007531578946995</v>
      </c>
      <c r="AE66" s="270"/>
      <c r="AF66" s="282"/>
      <c r="AG66" s="126" t="s">
        <v>143</v>
      </c>
      <c r="AH66" s="127">
        <v>-0.94454499999999997</v>
      </c>
      <c r="AI66" s="127">
        <v>-1.02306680851064</v>
      </c>
      <c r="AJ66" s="270" t="s">
        <v>334</v>
      </c>
      <c r="AK66" s="272" t="s">
        <v>255</v>
      </c>
      <c r="AL66" s="131" t="s">
        <v>285</v>
      </c>
      <c r="AM66" s="127">
        <v>-1.4310700000000001</v>
      </c>
      <c r="AN66" s="127">
        <v>-1.5063575</v>
      </c>
      <c r="AO66" s="127"/>
      <c r="AP66" s="127"/>
      <c r="AQ66" s="126"/>
      <c r="AZ66" s="279"/>
      <c r="BA66" s="279"/>
      <c r="BB66" s="137" t="s">
        <v>14</v>
      </c>
      <c r="BC66" s="115">
        <v>0.74819999999999998</v>
      </c>
      <c r="BD66" s="115">
        <v>0.69923398242105494</v>
      </c>
      <c r="BE66" s="136"/>
      <c r="BF66" s="136"/>
      <c r="BG66" s="137"/>
      <c r="BJ66" s="135"/>
      <c r="BK66" s="135"/>
      <c r="BO66" s="135"/>
      <c r="BP66" s="135"/>
      <c r="BW66" s="115"/>
      <c r="CK66" s="270"/>
      <c r="CL66" s="272"/>
      <c r="CM66" s="137" t="s">
        <v>283</v>
      </c>
      <c r="CN66" s="99">
        <v>-4.0984299999999996</v>
      </c>
      <c r="CO66" s="99">
        <v>-3.4397969910000001</v>
      </c>
      <c r="CP66" s="285"/>
      <c r="CQ66" s="289"/>
      <c r="CR66" s="126" t="s">
        <v>138</v>
      </c>
      <c r="CS66" s="153">
        <v>-4.0146198830409396</v>
      </c>
      <c r="CT66" s="153">
        <v>-3.8188720767003002</v>
      </c>
      <c r="CU66" s="292"/>
      <c r="CV66" s="297"/>
      <c r="CW66" s="164" t="s">
        <v>257</v>
      </c>
      <c r="CX66" s="163">
        <v>-1.14802</v>
      </c>
      <c r="CY66" s="163">
        <v>-1.14802</v>
      </c>
      <c r="CZ66" s="285"/>
      <c r="DA66" s="299"/>
      <c r="DB66" s="126" t="s">
        <v>207</v>
      </c>
      <c r="DC66" s="156">
        <v>-3.4202898550724599</v>
      </c>
      <c r="DD66" s="156">
        <v>-3.2848014275774902</v>
      </c>
      <c r="DE66" s="165"/>
      <c r="DF66" s="166"/>
    </row>
    <row r="67" spans="1:110" ht="17">
      <c r="A67" s="271"/>
      <c r="B67" s="208" t="s">
        <v>59</v>
      </c>
      <c r="C67" s="115" t="s">
        <v>14</v>
      </c>
      <c r="D67" s="115">
        <v>-1.0577099999999999</v>
      </c>
      <c r="E67" s="115">
        <v>-0.84513508541753601</v>
      </c>
      <c r="F67" s="136"/>
      <c r="G67" s="115"/>
      <c r="T67" s="127"/>
      <c r="U67" s="270"/>
      <c r="V67" s="242" t="s">
        <v>122</v>
      </c>
      <c r="W67" s="148" t="s">
        <v>127</v>
      </c>
      <c r="X67" s="115">
        <v>-0.38</v>
      </c>
      <c r="Y67" s="115">
        <v>-0.23351390313131201</v>
      </c>
      <c r="Z67" s="270"/>
      <c r="AA67" s="276"/>
      <c r="AB67" s="126" t="s">
        <v>148</v>
      </c>
      <c r="AC67" s="127">
        <v>-0.71355000000000002</v>
      </c>
      <c r="AD67" s="127">
        <v>-0.66902631578947003</v>
      </c>
      <c r="AE67" s="270"/>
      <c r="AF67" s="282"/>
      <c r="AG67" s="24" t="s">
        <v>144</v>
      </c>
      <c r="AH67" s="127">
        <v>-1.099091</v>
      </c>
      <c r="AI67" s="127">
        <v>-1.1864468085106401</v>
      </c>
      <c r="AJ67" s="270"/>
      <c r="AK67" s="272"/>
      <c r="AL67" s="131" t="s">
        <v>279</v>
      </c>
      <c r="AM67" s="127">
        <v>-1.1129800000000001</v>
      </c>
      <c r="AN67" s="127">
        <v>-1.3994991999999999</v>
      </c>
      <c r="AO67" s="127"/>
      <c r="AP67" s="127"/>
      <c r="AQ67" s="126"/>
      <c r="AZ67" s="279"/>
      <c r="BA67" s="279"/>
      <c r="BB67" s="137" t="s">
        <v>12</v>
      </c>
      <c r="BC67" s="115">
        <v>0.79310999999999998</v>
      </c>
      <c r="BD67" s="115">
        <v>0.66379634902191498</v>
      </c>
      <c r="BE67" s="136"/>
      <c r="BF67" s="136"/>
      <c r="BG67" s="137"/>
      <c r="BJ67" s="135"/>
      <c r="BK67" s="135"/>
      <c r="BO67" s="135"/>
      <c r="BP67" s="135"/>
      <c r="BW67" s="115"/>
      <c r="CK67" s="270"/>
      <c r="CL67" s="272"/>
      <c r="CM67" s="137" t="s">
        <v>269</v>
      </c>
      <c r="CN67" s="99">
        <v>-0.36496000000000001</v>
      </c>
      <c r="CO67" s="99">
        <v>0.29962044999999998</v>
      </c>
      <c r="CP67" s="285"/>
      <c r="CQ67" s="289"/>
      <c r="CR67" s="126" t="s">
        <v>149</v>
      </c>
      <c r="CS67" s="153">
        <v>-3.7391304347826102</v>
      </c>
      <c r="CT67" s="153">
        <v>-3.9629110767003</v>
      </c>
      <c r="CU67" s="292" t="s">
        <v>336</v>
      </c>
      <c r="CV67" s="298" t="s">
        <v>14</v>
      </c>
      <c r="CW67" s="183" t="s">
        <v>172</v>
      </c>
      <c r="CX67" s="160">
        <v>-2.6586799999999999</v>
      </c>
      <c r="CY67" s="160">
        <v>-2.402339</v>
      </c>
      <c r="CZ67" s="285" t="s">
        <v>337</v>
      </c>
      <c r="DA67" s="300" t="s">
        <v>338</v>
      </c>
      <c r="DB67" s="175" t="s">
        <v>47</v>
      </c>
      <c r="DC67" s="180">
        <v>-3.8120599999999998</v>
      </c>
      <c r="DD67" s="180">
        <v>-3.7248350358904601</v>
      </c>
    </row>
    <row r="68" spans="1:110" ht="17">
      <c r="A68" s="271"/>
      <c r="B68" s="208" t="s">
        <v>59</v>
      </c>
      <c r="C68" s="115" t="s">
        <v>12</v>
      </c>
      <c r="D68" s="115">
        <v>-0.94757999999999898</v>
      </c>
      <c r="E68" s="115">
        <v>-0.88293522770995203</v>
      </c>
      <c r="F68" s="136"/>
      <c r="G68" s="115"/>
      <c r="T68" s="127"/>
      <c r="U68" s="270"/>
      <c r="V68" s="242" t="s">
        <v>122</v>
      </c>
      <c r="W68" s="146" t="s">
        <v>128</v>
      </c>
      <c r="X68" s="115">
        <v>-0.48</v>
      </c>
      <c r="Y68" s="115">
        <v>-0.35351390313131198</v>
      </c>
      <c r="Z68" s="270"/>
      <c r="AA68" s="276"/>
      <c r="AB68" s="126" t="s">
        <v>138</v>
      </c>
      <c r="AC68" s="127">
        <v>-0.57160999999999995</v>
      </c>
      <c r="AD68" s="127">
        <v>-0.66902631578947003</v>
      </c>
      <c r="AE68" s="270"/>
      <c r="AF68" s="282" t="s">
        <v>14</v>
      </c>
      <c r="AG68" s="126" t="s">
        <v>141</v>
      </c>
      <c r="AH68" s="127">
        <v>-0.87181799999999998</v>
      </c>
      <c r="AI68" s="127">
        <v>-0.68021052631579004</v>
      </c>
      <c r="AJ68" s="270"/>
      <c r="AK68" s="272"/>
      <c r="AL68" s="131" t="s">
        <v>276</v>
      </c>
      <c r="AM68" s="127">
        <v>0.22831000000000001</v>
      </c>
      <c r="AN68" s="99">
        <v>-0.17811198</v>
      </c>
      <c r="AO68" s="127"/>
      <c r="AP68" s="127"/>
      <c r="AQ68" s="126"/>
      <c r="AZ68" s="270" t="s">
        <v>324</v>
      </c>
      <c r="BA68" s="272" t="s">
        <v>59</v>
      </c>
      <c r="BB68" s="131" t="s">
        <v>9</v>
      </c>
      <c r="BC68" s="115">
        <v>0.75170000000000003</v>
      </c>
      <c r="BD68" s="115">
        <v>0.69454709057602704</v>
      </c>
      <c r="BE68" s="136"/>
      <c r="BF68" s="136"/>
      <c r="BG68" s="137"/>
      <c r="BJ68" s="135"/>
      <c r="BK68" s="135"/>
      <c r="BO68" s="135"/>
      <c r="BP68" s="135"/>
      <c r="BW68" s="115"/>
      <c r="CK68" s="270" t="s">
        <v>335</v>
      </c>
      <c r="CL68" s="272" t="s">
        <v>255</v>
      </c>
      <c r="CM68" s="137" t="s">
        <v>266</v>
      </c>
      <c r="CN68" s="116">
        <v>-3.3547500000000001</v>
      </c>
      <c r="CO68" s="115">
        <v>-3.1579390510000001</v>
      </c>
      <c r="CP68" s="285"/>
      <c r="CQ68" s="289"/>
      <c r="CR68" s="126" t="s">
        <v>143</v>
      </c>
      <c r="CS68" s="153">
        <v>-3.7681159420289898</v>
      </c>
      <c r="CT68" s="153">
        <v>-3.9296610767003002</v>
      </c>
      <c r="CU68" s="292"/>
      <c r="CV68" s="298"/>
      <c r="CW68" s="183" t="s">
        <v>173</v>
      </c>
      <c r="CX68" s="160">
        <v>-2.4167399999999999</v>
      </c>
      <c r="CY68" s="160">
        <v>-2.29155</v>
      </c>
      <c r="CZ68" s="285"/>
      <c r="DA68" s="300"/>
      <c r="DB68" s="175" t="s">
        <v>43</v>
      </c>
      <c r="DC68" s="180">
        <v>-3.6566900000000002</v>
      </c>
      <c r="DD68" s="180">
        <v>-3.6950263508856702</v>
      </c>
    </row>
    <row r="69" spans="1:110" ht="17">
      <c r="A69" s="271"/>
      <c r="B69" s="208" t="s">
        <v>59</v>
      </c>
      <c r="C69" s="115" t="s">
        <v>9</v>
      </c>
      <c r="D69" s="115">
        <v>-0.66122999999999998</v>
      </c>
      <c r="E69" s="115">
        <v>-1.0365664367189</v>
      </c>
      <c r="F69" s="136"/>
      <c r="G69" s="115"/>
      <c r="T69" s="127"/>
      <c r="U69" s="270"/>
      <c r="V69" s="242" t="s">
        <v>122</v>
      </c>
      <c r="W69" s="148" t="s">
        <v>129</v>
      </c>
      <c r="X69" s="115">
        <v>-0.69</v>
      </c>
      <c r="Y69" s="115">
        <v>-0.55271390313131197</v>
      </c>
      <c r="Z69" s="270"/>
      <c r="AA69" s="276"/>
      <c r="AB69" s="126" t="s">
        <v>143</v>
      </c>
      <c r="AC69" s="127">
        <v>-0.803871</v>
      </c>
      <c r="AD69" s="127">
        <v>-0.79147731578947</v>
      </c>
      <c r="AE69" s="270"/>
      <c r="AF69" s="282"/>
      <c r="AG69" s="126" t="s">
        <v>142</v>
      </c>
      <c r="AH69" s="127">
        <v>-1.1627270000000001</v>
      </c>
      <c r="AI69" s="127">
        <v>-0.72641052631578995</v>
      </c>
      <c r="AJ69" s="270"/>
      <c r="AK69" s="272"/>
      <c r="AL69" s="131" t="s">
        <v>286</v>
      </c>
      <c r="AM69" s="127">
        <v>0.64183000000000001</v>
      </c>
      <c r="AN69" s="99">
        <v>0.64183000000000001</v>
      </c>
      <c r="AZ69" s="270"/>
      <c r="BA69" s="272"/>
      <c r="BB69" s="131" t="s">
        <v>22</v>
      </c>
      <c r="BC69" s="115">
        <v>0.89154999999999995</v>
      </c>
      <c r="BD69" s="115">
        <v>0.89154999999999995</v>
      </c>
      <c r="BE69" s="136"/>
      <c r="BF69" s="136"/>
      <c r="BG69" s="137"/>
      <c r="BJ69" s="135"/>
      <c r="BK69" s="135"/>
      <c r="BO69" s="135"/>
      <c r="BP69" s="135"/>
      <c r="BW69" s="115"/>
      <c r="CK69" s="270"/>
      <c r="CL69" s="272"/>
      <c r="CM69" s="137" t="s">
        <v>273</v>
      </c>
      <c r="CN69" s="116">
        <v>-2.6666099999999999</v>
      </c>
      <c r="CO69" s="115">
        <v>-2.61683997</v>
      </c>
      <c r="CP69" s="285"/>
      <c r="CQ69" s="289"/>
      <c r="CR69" s="126" t="s">
        <v>144</v>
      </c>
      <c r="CS69" s="153">
        <v>-3.8492753623188398</v>
      </c>
      <c r="CT69" s="153">
        <v>-4.0848720767003002</v>
      </c>
      <c r="CU69" s="292"/>
      <c r="CV69" s="298"/>
      <c r="CW69" s="183" t="s">
        <v>174</v>
      </c>
      <c r="CX69" s="160">
        <v>-2.1748099999999999</v>
      </c>
      <c r="CY69" s="160">
        <v>-2.2360890000000002</v>
      </c>
      <c r="CZ69" s="285"/>
      <c r="DA69" s="300"/>
      <c r="DB69" s="175" t="s">
        <v>45</v>
      </c>
      <c r="DC69" s="180">
        <v>-2.7527400000000002</v>
      </c>
      <c r="DD69" s="180">
        <v>-2.8805119189534198</v>
      </c>
    </row>
    <row r="70" spans="1:110" ht="16" customHeight="1">
      <c r="A70" s="271"/>
      <c r="B70" s="208" t="s">
        <v>59</v>
      </c>
      <c r="C70" s="115" t="s">
        <v>15</v>
      </c>
      <c r="D70" s="115">
        <v>-0.70528999999999997</v>
      </c>
      <c r="E70" s="115">
        <v>-0.933202914479065</v>
      </c>
      <c r="F70" s="136"/>
      <c r="G70" s="115"/>
      <c r="T70" s="127"/>
      <c r="U70" s="270"/>
      <c r="V70" s="242" t="s">
        <v>130</v>
      </c>
      <c r="W70" s="148" t="s">
        <v>131</v>
      </c>
      <c r="X70" s="115">
        <v>-0.52</v>
      </c>
      <c r="Y70" s="115">
        <v>-0.47351390313131198</v>
      </c>
      <c r="Z70" s="270"/>
      <c r="AA70" s="276"/>
      <c r="AB70" s="126" t="s">
        <v>149</v>
      </c>
      <c r="AC70" s="127">
        <v>-0.69418999999999997</v>
      </c>
      <c r="AD70" s="127">
        <v>-0.82822731578946995</v>
      </c>
      <c r="AE70" s="270"/>
      <c r="AF70" s="282"/>
      <c r="AG70" s="126" t="s">
        <v>138</v>
      </c>
      <c r="AH70" s="127">
        <v>-1.29</v>
      </c>
      <c r="AI70" s="127">
        <v>-0.88321052631579</v>
      </c>
      <c r="AJ70" s="270"/>
      <c r="AK70" s="272"/>
      <c r="AL70" s="131" t="s">
        <v>282</v>
      </c>
      <c r="AM70" s="127">
        <v>1.5059800000000001</v>
      </c>
      <c r="AN70" s="99">
        <v>1.39059252</v>
      </c>
      <c r="AZ70" s="270"/>
      <c r="BA70" s="272"/>
      <c r="BB70" s="131" t="s">
        <v>40</v>
      </c>
      <c r="BC70" s="115">
        <v>1.0059</v>
      </c>
      <c r="BD70" s="115">
        <v>1.0900420294308499</v>
      </c>
      <c r="BE70" s="136"/>
      <c r="BF70" s="136"/>
      <c r="BG70" s="137"/>
      <c r="BJ70" s="135"/>
      <c r="BK70" s="135"/>
      <c r="BO70" s="135"/>
      <c r="BP70" s="135"/>
      <c r="BW70" s="115"/>
      <c r="CK70" s="270"/>
      <c r="CL70" s="272"/>
      <c r="CM70" s="137" t="s">
        <v>256</v>
      </c>
      <c r="CN70" s="116">
        <v>-2.16831</v>
      </c>
      <c r="CO70" s="115">
        <v>-1.9984702729999999</v>
      </c>
      <c r="CP70" s="285"/>
      <c r="CQ70" s="289"/>
      <c r="CR70" s="126" t="s">
        <v>206</v>
      </c>
      <c r="CS70" s="153">
        <v>-4.0608695652173896</v>
      </c>
      <c r="CT70" s="153">
        <v>-4.0738330767002999</v>
      </c>
      <c r="CU70" s="292"/>
      <c r="CV70" s="298"/>
      <c r="CW70" s="183" t="s">
        <v>175</v>
      </c>
      <c r="CX70" s="160">
        <v>-2.2231900000000002</v>
      </c>
      <c r="CY70" s="160">
        <v>-2.22505</v>
      </c>
      <c r="CZ70" s="285"/>
      <c r="DA70" s="300"/>
      <c r="DB70" s="175" t="s">
        <v>14</v>
      </c>
      <c r="DC70" s="180">
        <v>-2.1242100000000002</v>
      </c>
      <c r="DD70" s="180">
        <v>-2.2943052703987599</v>
      </c>
    </row>
    <row r="71" spans="1:110" ht="18" customHeight="1">
      <c r="A71" s="270" t="s">
        <v>324</v>
      </c>
      <c r="B71" s="208" t="s">
        <v>59</v>
      </c>
      <c r="C71" s="99" t="s">
        <v>19</v>
      </c>
      <c r="D71" s="115">
        <v>0.25833</v>
      </c>
      <c r="E71" s="115">
        <v>0.12577099086784799</v>
      </c>
      <c r="F71" s="136"/>
      <c r="G71" s="115"/>
      <c r="T71" s="127"/>
      <c r="U71" s="270"/>
      <c r="V71" s="242" t="s">
        <v>130</v>
      </c>
      <c r="W71" s="146" t="s">
        <v>132</v>
      </c>
      <c r="X71" s="127">
        <v>-0.78</v>
      </c>
      <c r="Y71" s="127">
        <v>-0.59351390313131203</v>
      </c>
      <c r="Z71" s="270"/>
      <c r="AA71" s="276"/>
      <c r="AB71" s="126" t="s">
        <v>144</v>
      </c>
      <c r="AC71" s="127">
        <v>-0.92645200000000005</v>
      </c>
      <c r="AD71" s="127">
        <v>-0.96302631578946996</v>
      </c>
      <c r="AE71" s="270"/>
      <c r="AF71" s="282"/>
      <c r="AG71" s="126" t="s">
        <v>143</v>
      </c>
      <c r="AH71" s="127">
        <v>-0.95363600000000004</v>
      </c>
      <c r="AI71" s="127">
        <v>-0.99983052631578995</v>
      </c>
      <c r="AJ71" s="270" t="s">
        <v>339</v>
      </c>
      <c r="AK71" s="272" t="s">
        <v>255</v>
      </c>
      <c r="AL71" s="126" t="s">
        <v>275</v>
      </c>
      <c r="AM71" s="172">
        <v>-1.1722600000000001</v>
      </c>
      <c r="AN71" s="140">
        <v>-0.87254665999999903</v>
      </c>
      <c r="AZ71" s="270"/>
      <c r="BA71" s="272"/>
      <c r="BB71" s="131" t="s">
        <v>21</v>
      </c>
      <c r="BC71" s="115">
        <v>1.1967399999999999</v>
      </c>
      <c r="BD71" s="115">
        <v>1.18177228947812</v>
      </c>
      <c r="BE71" s="136"/>
      <c r="BF71" s="136"/>
      <c r="BG71" s="137"/>
      <c r="BJ71" s="135"/>
      <c r="BK71" s="135"/>
      <c r="BO71" s="135"/>
      <c r="BP71" s="135"/>
      <c r="BW71" s="115"/>
      <c r="CK71" s="270"/>
      <c r="CL71" s="272"/>
      <c r="CM71" s="137" t="s">
        <v>257</v>
      </c>
      <c r="CN71" s="116">
        <v>-1.24288</v>
      </c>
      <c r="CO71" s="115">
        <v>-1.24288</v>
      </c>
      <c r="CP71" s="285"/>
      <c r="CQ71" s="289"/>
      <c r="CR71" s="126" t="s">
        <v>150</v>
      </c>
      <c r="CS71" s="153">
        <v>-4.1768115942029</v>
      </c>
      <c r="CT71" s="153">
        <v>-4.1624110767003</v>
      </c>
      <c r="CU71" s="292"/>
      <c r="CV71" s="298"/>
      <c r="CW71" s="183" t="s">
        <v>176</v>
      </c>
      <c r="CX71" s="160">
        <v>-2.2312599999999998</v>
      </c>
      <c r="CY71" s="160">
        <v>-2.15855</v>
      </c>
      <c r="CZ71" s="285"/>
      <c r="DA71" s="300"/>
      <c r="DB71" s="175" t="s">
        <v>44</v>
      </c>
      <c r="DC71" s="180">
        <v>-2.9081100000000002</v>
      </c>
      <c r="DD71" s="180">
        <v>-2.7908128425871301</v>
      </c>
    </row>
    <row r="72" spans="1:110" ht="17">
      <c r="A72" s="270"/>
      <c r="B72" s="208" t="s">
        <v>59</v>
      </c>
      <c r="C72" s="99" t="s">
        <v>18</v>
      </c>
      <c r="D72" s="115">
        <v>0.40416999999999997</v>
      </c>
      <c r="E72" s="115">
        <v>0.40809797717234397</v>
      </c>
      <c r="F72" s="136"/>
      <c r="G72" s="115"/>
      <c r="T72" s="127"/>
      <c r="U72" s="270"/>
      <c r="V72" s="242" t="s">
        <v>130</v>
      </c>
      <c r="W72" s="148" t="s">
        <v>133</v>
      </c>
      <c r="X72" s="127">
        <v>-0.8</v>
      </c>
      <c r="Y72" s="127">
        <v>-0.75311390313131199</v>
      </c>
      <c r="Z72" s="270"/>
      <c r="AA72" s="276"/>
      <c r="AB72" s="126" t="s">
        <v>150</v>
      </c>
      <c r="AC72" s="127">
        <v>-1.0167740000000001</v>
      </c>
      <c r="AD72" s="127">
        <v>-1.0487273157894701</v>
      </c>
      <c r="AE72" s="270"/>
      <c r="AF72" s="282"/>
      <c r="AG72" s="24" t="s">
        <v>144</v>
      </c>
      <c r="AH72" s="127">
        <v>-1.7627299999999999</v>
      </c>
      <c r="AI72" s="127">
        <v>-1.1632105263157899</v>
      </c>
      <c r="AJ72" s="270"/>
      <c r="AK72" s="272"/>
      <c r="AL72" s="126" t="s">
        <v>276</v>
      </c>
      <c r="AM72" s="172">
        <v>0.50319000000000003</v>
      </c>
      <c r="AN72" s="140">
        <v>-0.11355793</v>
      </c>
      <c r="AZ72" s="270"/>
      <c r="BA72" s="272"/>
      <c r="BB72" s="131" t="s">
        <v>20</v>
      </c>
      <c r="BC72" s="115">
        <v>1.47899</v>
      </c>
      <c r="BD72" s="115">
        <v>1.5005242861878501</v>
      </c>
      <c r="BE72" s="136"/>
      <c r="BF72" s="136"/>
      <c r="BG72" s="137"/>
      <c r="BJ72" s="135"/>
      <c r="BK72" s="135"/>
      <c r="BO72" s="135"/>
      <c r="BP72" s="135"/>
      <c r="BW72" s="115"/>
      <c r="CK72" s="270"/>
      <c r="CL72" s="272"/>
      <c r="CM72" s="137" t="s">
        <v>272</v>
      </c>
      <c r="CN72" s="116">
        <v>0.25202999999999998</v>
      </c>
      <c r="CO72" s="115">
        <v>-0.42660940200000003</v>
      </c>
      <c r="CP72" s="285"/>
      <c r="CQ72" s="289"/>
      <c r="CR72" s="126" t="s">
        <v>207</v>
      </c>
      <c r="CS72" s="99">
        <v>-4.34202898550725</v>
      </c>
      <c r="CT72" s="99">
        <v>-4.3286610767002998</v>
      </c>
      <c r="CU72" s="292"/>
      <c r="CV72" s="298"/>
      <c r="CW72" s="183" t="s">
        <v>159</v>
      </c>
      <c r="CX72" s="160">
        <v>-2.1667399999999999</v>
      </c>
      <c r="CY72" s="160">
        <v>-2.1475110000000002</v>
      </c>
      <c r="CZ72" s="285"/>
      <c r="DA72" s="300"/>
      <c r="DB72" s="175" t="s">
        <v>25</v>
      </c>
      <c r="DC72" s="180">
        <v>-2.5620599999999998</v>
      </c>
      <c r="DD72" s="180">
        <v>-2.5620599999999998</v>
      </c>
    </row>
    <row r="73" spans="1:110" ht="16" customHeight="1">
      <c r="A73" s="270"/>
      <c r="B73" s="208" t="s">
        <v>59</v>
      </c>
      <c r="C73" s="99" t="s">
        <v>20</v>
      </c>
      <c r="D73" s="115">
        <v>-7.5000000000000205E-2</v>
      </c>
      <c r="E73" s="115">
        <v>-0.15459742806629601</v>
      </c>
      <c r="T73" s="127"/>
      <c r="U73" s="270"/>
      <c r="V73" s="242" t="s">
        <v>134</v>
      </c>
      <c r="W73" s="146" t="s">
        <v>135</v>
      </c>
      <c r="X73" s="127">
        <v>0</v>
      </c>
      <c r="Y73" s="127">
        <v>-9.3113903131312195E-2</v>
      </c>
      <c r="Z73" s="270" t="s">
        <v>340</v>
      </c>
      <c r="AA73" s="276" t="s">
        <v>13</v>
      </c>
      <c r="AB73" s="149" t="s">
        <v>138</v>
      </c>
      <c r="AC73" s="115">
        <v>-0.158717249115432</v>
      </c>
      <c r="AD73" s="115">
        <v>-3.6799999999999902E-2</v>
      </c>
      <c r="AE73" s="270"/>
      <c r="AF73" s="282" t="s">
        <v>9</v>
      </c>
      <c r="AG73" s="126" t="s">
        <v>141</v>
      </c>
      <c r="AH73" s="127">
        <v>-0.72636400000000001</v>
      </c>
      <c r="AI73" s="127">
        <v>-0.42531937172774797</v>
      </c>
      <c r="AJ73" s="270"/>
      <c r="AK73" s="272"/>
      <c r="AL73" s="131" t="s">
        <v>277</v>
      </c>
      <c r="AM73" s="172">
        <v>-1.5243199999999999</v>
      </c>
      <c r="AN73" s="140">
        <v>-2.0001365600000001</v>
      </c>
      <c r="AZ73" s="270"/>
      <c r="BA73" s="272"/>
      <c r="BB73" s="131" t="s">
        <v>19</v>
      </c>
      <c r="BC73" s="115">
        <v>1.7719499999999999</v>
      </c>
      <c r="BD73" s="115">
        <v>1.76336967893861</v>
      </c>
      <c r="BE73" s="136"/>
      <c r="BF73" s="136"/>
      <c r="BG73" s="137"/>
      <c r="BJ73" s="135"/>
      <c r="BK73" s="135"/>
      <c r="BO73" s="135"/>
      <c r="BP73" s="135"/>
      <c r="BW73" s="115"/>
      <c r="CK73" s="270"/>
      <c r="CL73" s="272"/>
      <c r="CM73" s="137" t="s">
        <v>290</v>
      </c>
      <c r="CN73" s="116">
        <v>-4.4937300000000002</v>
      </c>
      <c r="CO73" s="115">
        <v>-4.4731589989999998</v>
      </c>
      <c r="CP73" s="285" t="s">
        <v>294</v>
      </c>
      <c r="CQ73" s="288" t="s">
        <v>308</v>
      </c>
      <c r="CR73" s="175" t="s">
        <v>260</v>
      </c>
      <c r="CS73" s="156">
        <v>-5.38</v>
      </c>
      <c r="CT73" s="156">
        <v>-4.9203164480000003</v>
      </c>
      <c r="CU73" s="292"/>
      <c r="CV73" s="298"/>
      <c r="CW73" s="183" t="s">
        <v>163</v>
      </c>
      <c r="CX73" s="160">
        <v>-1.95706</v>
      </c>
      <c r="CY73" s="160">
        <v>-2.0365890000000002</v>
      </c>
      <c r="CZ73" s="184"/>
      <c r="DA73" s="184"/>
      <c r="DB73" s="178"/>
    </row>
    <row r="74" spans="1:110" ht="17">
      <c r="A74" s="270"/>
      <c r="B74" s="208" t="s">
        <v>59</v>
      </c>
      <c r="C74" s="99" t="s">
        <v>21</v>
      </c>
      <c r="D74" s="115">
        <v>-0.40833000000000003</v>
      </c>
      <c r="E74" s="115">
        <v>-0.49459955789000798</v>
      </c>
      <c r="T74" s="127"/>
      <c r="U74" s="270"/>
      <c r="V74" s="242" t="s">
        <v>134</v>
      </c>
      <c r="W74" s="146" t="s">
        <v>136</v>
      </c>
      <c r="X74" s="127">
        <v>-0.31</v>
      </c>
      <c r="Y74" s="127">
        <v>-0.19271390313131201</v>
      </c>
      <c r="Z74" s="270"/>
      <c r="AA74" s="276"/>
      <c r="AB74" s="149" t="s">
        <v>136</v>
      </c>
      <c r="AC74" s="115">
        <v>4.4512750884568401E-2</v>
      </c>
      <c r="AD74" s="115">
        <v>0.13474900000000001</v>
      </c>
      <c r="AE74" s="270"/>
      <c r="AF74" s="282"/>
      <c r="AG74" s="126" t="s">
        <v>138</v>
      </c>
      <c r="AH74" s="127">
        <v>-0.962727</v>
      </c>
      <c r="AI74" s="127">
        <v>-0.62831937172774799</v>
      </c>
      <c r="AJ74" s="270"/>
      <c r="AK74" s="272"/>
      <c r="AL74" s="131" t="s">
        <v>279</v>
      </c>
      <c r="AM74" s="172">
        <v>-1.18106</v>
      </c>
      <c r="AN74" s="140">
        <v>-1.33494515</v>
      </c>
      <c r="AZ74" s="270"/>
      <c r="BA74" s="272"/>
      <c r="BB74" s="131" t="s">
        <v>18</v>
      </c>
      <c r="BC74" s="115">
        <v>1.9991399999999999</v>
      </c>
      <c r="BD74" s="115">
        <v>2.0280512285990699</v>
      </c>
      <c r="BE74" s="135"/>
      <c r="BF74" s="135"/>
      <c r="BJ74" s="135"/>
      <c r="BK74" s="135"/>
      <c r="BO74" s="135"/>
      <c r="BP74" s="135"/>
      <c r="BW74" s="115"/>
      <c r="CK74" s="270" t="s">
        <v>341</v>
      </c>
      <c r="CL74" s="272" t="s">
        <v>255</v>
      </c>
      <c r="CM74" s="137" t="s">
        <v>329</v>
      </c>
      <c r="CN74" s="116">
        <v>-3.9249299999999998</v>
      </c>
      <c r="CO74" s="115">
        <v>-3.9122590509999999</v>
      </c>
      <c r="CP74" s="285"/>
      <c r="CQ74" s="288"/>
      <c r="CR74" s="175" t="s">
        <v>261</v>
      </c>
      <c r="CS74" s="156">
        <v>-5.04</v>
      </c>
      <c r="CT74" s="156">
        <v>-4.79471018</v>
      </c>
      <c r="CU74" s="292"/>
      <c r="CV74" s="298"/>
      <c r="CW74" s="185" t="s">
        <v>177</v>
      </c>
      <c r="CX74" s="160">
        <v>-2.07803</v>
      </c>
      <c r="CY74" s="160">
        <v>-2.003339</v>
      </c>
      <c r="CZ74" s="184"/>
      <c r="DA74" s="184"/>
      <c r="DB74" s="178"/>
      <c r="DC74" s="152"/>
      <c r="DD74" s="152"/>
    </row>
    <row r="75" spans="1:110" ht="17">
      <c r="A75" s="270"/>
      <c r="B75" s="208" t="s">
        <v>59</v>
      </c>
      <c r="C75" s="99" t="s">
        <v>40</v>
      </c>
      <c r="D75" s="115">
        <v>-0.63749999999999996</v>
      </c>
      <c r="E75" s="115">
        <v>-0.59244516860708796</v>
      </c>
      <c r="T75" s="127"/>
      <c r="U75" s="270"/>
      <c r="V75" s="242" t="s">
        <v>134</v>
      </c>
      <c r="W75" s="146" t="s">
        <v>137</v>
      </c>
      <c r="X75" s="127">
        <v>-0.4</v>
      </c>
      <c r="Y75" s="127">
        <v>-0.29351390313131198</v>
      </c>
      <c r="Z75" s="270"/>
      <c r="AA75" s="276"/>
      <c r="AB75" s="149" t="s">
        <v>137</v>
      </c>
      <c r="AC75" s="115">
        <v>-2.01472491154315E-2</v>
      </c>
      <c r="AD75" s="115">
        <v>1.1709999999999899E-2</v>
      </c>
      <c r="AE75" s="270"/>
      <c r="AF75" s="282"/>
      <c r="AG75" s="126" t="s">
        <v>143</v>
      </c>
      <c r="AH75" s="127">
        <v>-0.99909099999999995</v>
      </c>
      <c r="AI75" s="127">
        <v>-0.74493937172774805</v>
      </c>
      <c r="AJ75" s="270"/>
      <c r="AK75" s="272"/>
      <c r="AL75" s="131" t="s">
        <v>282</v>
      </c>
      <c r="AM75" s="172">
        <v>1.56731</v>
      </c>
      <c r="AN75" s="140">
        <v>1.4551465699999999</v>
      </c>
      <c r="AZ75" s="139"/>
      <c r="BA75" s="173"/>
      <c r="BC75" s="115"/>
      <c r="BD75" s="115"/>
      <c r="BE75" s="136"/>
      <c r="BF75" s="136"/>
      <c r="BJ75" s="135"/>
      <c r="BK75" s="135"/>
      <c r="BO75" s="135"/>
      <c r="BP75" s="135"/>
      <c r="CK75" s="270"/>
      <c r="CL75" s="272"/>
      <c r="CM75" s="137" t="s">
        <v>304</v>
      </c>
      <c r="CN75" s="116">
        <v>-3.3130600000000001</v>
      </c>
      <c r="CO75" s="115">
        <v>-3.3711599699999999</v>
      </c>
      <c r="CP75" s="285"/>
      <c r="CQ75" s="288"/>
      <c r="CR75" s="175" t="s">
        <v>281</v>
      </c>
      <c r="CS75" s="156">
        <v>-3.8</v>
      </c>
      <c r="CT75" s="156">
        <v>-4.2818948419999998</v>
      </c>
      <c r="CU75" s="292"/>
      <c r="CV75" s="298"/>
      <c r="CW75" s="183" t="s">
        <v>138</v>
      </c>
      <c r="CX75" s="160">
        <v>-2.0215800000000002</v>
      </c>
      <c r="CY75" s="160">
        <v>-1.89255</v>
      </c>
      <c r="CZ75" s="184"/>
      <c r="DA75" s="184"/>
      <c r="DB75" s="178"/>
      <c r="DC75" s="152"/>
      <c r="DD75" s="152"/>
    </row>
    <row r="76" spans="1:110" ht="17">
      <c r="A76" s="270"/>
      <c r="B76" s="208" t="s">
        <v>59</v>
      </c>
      <c r="C76" s="99" t="s">
        <v>22</v>
      </c>
      <c r="D76" s="115">
        <v>-0.80417000000000005</v>
      </c>
      <c r="E76" s="115">
        <v>-0.80417000000000005</v>
      </c>
      <c r="T76" s="127"/>
      <c r="U76" s="270"/>
      <c r="V76" s="242" t="s">
        <v>134</v>
      </c>
      <c r="W76" s="146" t="s">
        <v>138</v>
      </c>
      <c r="X76" s="127">
        <v>-0.46</v>
      </c>
      <c r="Y76" s="127">
        <v>-0.33311390313131201</v>
      </c>
      <c r="Z76" s="270"/>
      <c r="AA76" s="276"/>
      <c r="AB76" s="149" t="s">
        <v>135</v>
      </c>
      <c r="AC76" s="115">
        <v>0.32627275088456797</v>
      </c>
      <c r="AD76" s="115">
        <v>0.25719999999999998</v>
      </c>
      <c r="AE76" s="270"/>
      <c r="AF76" s="282"/>
      <c r="AG76" s="24" t="s">
        <v>144</v>
      </c>
      <c r="AH76" s="127">
        <v>-1.244545</v>
      </c>
      <c r="AI76" s="127">
        <v>-0.90831937172774802</v>
      </c>
      <c r="AJ76" s="270"/>
      <c r="AK76" s="272"/>
      <c r="AL76" s="126" t="s">
        <v>285</v>
      </c>
      <c r="AM76" s="172">
        <v>-1.55409</v>
      </c>
      <c r="AN76" s="140">
        <v>-1.4418034500000001</v>
      </c>
      <c r="BE76" s="136"/>
      <c r="BF76" s="136"/>
      <c r="BJ76" s="135"/>
      <c r="BK76" s="135"/>
      <c r="BO76" s="135"/>
      <c r="BP76" s="135"/>
      <c r="CK76" s="270"/>
      <c r="CL76" s="272"/>
      <c r="CM76" s="137" t="s">
        <v>275</v>
      </c>
      <c r="CN76" s="116">
        <v>-2.6755900000000001</v>
      </c>
      <c r="CO76" s="115">
        <v>-2.752790273</v>
      </c>
      <c r="CP76" s="285"/>
      <c r="CQ76" s="288"/>
      <c r="CR76" s="175" t="s">
        <v>283</v>
      </c>
      <c r="CS76" s="156">
        <v>-4.29</v>
      </c>
      <c r="CT76" s="156">
        <v>-4.1072360090000002</v>
      </c>
      <c r="CU76" s="292"/>
      <c r="CV76" s="298"/>
      <c r="CW76" s="183" t="s">
        <v>178</v>
      </c>
      <c r="CX76" s="160">
        <v>-1.89255</v>
      </c>
      <c r="CY76" s="160">
        <v>-1.89255</v>
      </c>
      <c r="CZ76" s="184"/>
      <c r="DA76" s="184"/>
      <c r="DB76" s="178"/>
      <c r="DC76" s="152"/>
      <c r="DD76" s="152"/>
    </row>
    <row r="77" spans="1:110" ht="16">
      <c r="A77" s="270"/>
      <c r="B77" s="208" t="s">
        <v>59</v>
      </c>
      <c r="C77" s="99" t="s">
        <v>9</v>
      </c>
      <c r="D77" s="115">
        <v>-0.97082999999999997</v>
      </c>
      <c r="E77" s="115">
        <v>-1.0143064367189001</v>
      </c>
      <c r="U77" s="270" t="s">
        <v>327</v>
      </c>
      <c r="V77" s="240" t="s">
        <v>10</v>
      </c>
      <c r="W77" s="169" t="s">
        <v>146</v>
      </c>
      <c r="X77" s="127">
        <v>-0.48336000000000001</v>
      </c>
      <c r="Y77" s="127">
        <v>-0.522631578947368</v>
      </c>
      <c r="Z77" s="270"/>
      <c r="AA77" s="276"/>
      <c r="AB77" s="131" t="s">
        <v>342</v>
      </c>
      <c r="AC77" s="115">
        <v>-0.46818724911543202</v>
      </c>
      <c r="AD77" s="115">
        <v>-0.33079999999999998</v>
      </c>
      <c r="AE77" s="270"/>
      <c r="AF77" s="282" t="s">
        <v>11</v>
      </c>
      <c r="AG77" s="126" t="s">
        <v>141</v>
      </c>
      <c r="AH77" s="127">
        <v>-0.95363600000000004</v>
      </c>
      <c r="AI77" s="127">
        <v>-0.93021052631579004</v>
      </c>
      <c r="AJ77" s="270"/>
      <c r="AK77" s="272"/>
      <c r="AL77" s="131" t="s">
        <v>286</v>
      </c>
      <c r="AM77" s="172">
        <v>0.70309999999999995</v>
      </c>
      <c r="AN77" s="140">
        <v>0.70638405000000004</v>
      </c>
      <c r="BE77" s="136"/>
      <c r="BF77" s="136"/>
      <c r="BJ77" s="135"/>
      <c r="BK77" s="135"/>
      <c r="BO77" s="135"/>
      <c r="BP77" s="135"/>
      <c r="CK77" s="270"/>
      <c r="CL77" s="272"/>
      <c r="CM77" s="137" t="s">
        <v>276</v>
      </c>
      <c r="CN77" s="116">
        <v>-1.9972000000000001</v>
      </c>
      <c r="CO77" s="115">
        <v>-1.9972000000000001</v>
      </c>
      <c r="CP77" s="285"/>
      <c r="CQ77" s="288"/>
      <c r="CR77" s="175" t="s">
        <v>302</v>
      </c>
      <c r="CS77" s="156">
        <v>-3.93</v>
      </c>
      <c r="CT77" s="156">
        <v>-4.087974623</v>
      </c>
      <c r="CU77" s="292"/>
      <c r="CV77" s="298"/>
      <c r="CW77" s="183" t="s">
        <v>137</v>
      </c>
      <c r="CX77" s="160">
        <v>-1.72319</v>
      </c>
      <c r="CY77" s="160">
        <v>-1.8482609999999999</v>
      </c>
      <c r="CZ77" s="184"/>
      <c r="DA77" s="184"/>
      <c r="DB77" s="178"/>
      <c r="DC77" s="152"/>
      <c r="DD77" s="152"/>
    </row>
    <row r="78" spans="1:110" ht="16">
      <c r="U78" s="270"/>
      <c r="V78" s="240" t="s">
        <v>10</v>
      </c>
      <c r="W78" s="126" t="s">
        <v>135</v>
      </c>
      <c r="X78" s="127">
        <v>-0.55206</v>
      </c>
      <c r="Y78" s="127">
        <v>-0.58263157894736795</v>
      </c>
      <c r="Z78" s="270"/>
      <c r="AA78" s="276"/>
      <c r="AB78" s="131" t="s">
        <v>343</v>
      </c>
      <c r="AC78" s="115">
        <v>-0.20490724911543201</v>
      </c>
      <c r="AD78" s="115">
        <v>-0.20879</v>
      </c>
      <c r="AE78" s="270"/>
      <c r="AF78" s="282"/>
      <c r="AG78" s="126" t="s">
        <v>142</v>
      </c>
      <c r="AH78" s="127">
        <v>-1.408182</v>
      </c>
      <c r="AI78" s="127">
        <v>-0.97641052631578995</v>
      </c>
      <c r="AJ78" s="270"/>
      <c r="AK78" s="272"/>
      <c r="AL78" s="126" t="s">
        <v>256</v>
      </c>
      <c r="AM78" s="172">
        <v>-1.1722999999999999</v>
      </c>
      <c r="AN78" s="140">
        <v>-0.73854665999999902</v>
      </c>
      <c r="BE78" s="136"/>
      <c r="BF78" s="136"/>
      <c r="BH78" s="174"/>
      <c r="BJ78" s="135"/>
      <c r="BK78" s="135"/>
      <c r="BO78" s="135"/>
      <c r="BP78" s="135"/>
      <c r="CK78" s="270"/>
      <c r="CL78" s="272"/>
      <c r="CM78" s="137" t="s">
        <v>282</v>
      </c>
      <c r="CN78" s="116">
        <v>-1.0449200000000001</v>
      </c>
      <c r="CO78" s="115">
        <v>-0.43551954999999998</v>
      </c>
      <c r="CP78" s="285"/>
      <c r="CQ78" s="288"/>
      <c r="CR78" s="175" t="s">
        <v>266</v>
      </c>
      <c r="CS78" s="156">
        <v>-3.49</v>
      </c>
      <c r="CT78" s="156">
        <v>-3.976093949</v>
      </c>
      <c r="CU78" s="292"/>
      <c r="CV78" s="298"/>
      <c r="CW78" s="185" t="s">
        <v>179</v>
      </c>
      <c r="CX78" s="160">
        <v>-1.73126</v>
      </c>
      <c r="CY78" s="160">
        <v>-1.770589</v>
      </c>
      <c r="CZ78" s="184"/>
      <c r="DA78" s="184"/>
      <c r="DB78" s="178"/>
      <c r="DC78" s="152"/>
      <c r="DD78" s="152"/>
    </row>
    <row r="79" spans="1:110" ht="16">
      <c r="U79" s="270"/>
      <c r="V79" s="240" t="s">
        <v>10</v>
      </c>
      <c r="W79" s="126" t="s">
        <v>147</v>
      </c>
      <c r="X79" s="127">
        <v>-0.82686999999999999</v>
      </c>
      <c r="Y79" s="127">
        <v>-0.68259157894736799</v>
      </c>
      <c r="Z79" s="270"/>
      <c r="AA79" s="276"/>
      <c r="AB79" s="131" t="s">
        <v>155</v>
      </c>
      <c r="AC79" s="115">
        <v>-9.8677249115431506E-2</v>
      </c>
      <c r="AD79" s="115">
        <v>8.5209999999999994E-2</v>
      </c>
      <c r="AE79" s="270"/>
      <c r="AF79" s="282"/>
      <c r="AG79" s="126" t="s">
        <v>138</v>
      </c>
      <c r="AH79" s="127">
        <v>-1.217273</v>
      </c>
      <c r="AI79" s="127">
        <v>-1.1332105263157899</v>
      </c>
      <c r="AJ79" s="270"/>
      <c r="AK79" s="272"/>
      <c r="AL79" s="131" t="s">
        <v>257</v>
      </c>
      <c r="AM79" s="172">
        <v>0.51480000000000004</v>
      </c>
      <c r="AN79" s="140">
        <v>2.0442070000000499E-2</v>
      </c>
      <c r="BE79" s="136"/>
      <c r="BF79" s="136"/>
      <c r="BJ79" s="135"/>
      <c r="BK79" s="135"/>
      <c r="BO79" s="135"/>
      <c r="BP79" s="135"/>
      <c r="CK79" s="270"/>
      <c r="CL79" s="272"/>
      <c r="CM79" s="137" t="s">
        <v>286</v>
      </c>
      <c r="CN79" s="116">
        <v>-0.48374</v>
      </c>
      <c r="CO79" s="115">
        <v>-1.1809294020000001</v>
      </c>
      <c r="CP79" s="285"/>
      <c r="CQ79" s="288"/>
      <c r="CR79" s="175" t="s">
        <v>273</v>
      </c>
      <c r="CS79" s="156">
        <v>-3.44</v>
      </c>
      <c r="CT79" s="156">
        <v>-3.7059500299999999</v>
      </c>
      <c r="CU79" s="292"/>
      <c r="CV79" s="298"/>
      <c r="CW79" s="183" t="s">
        <v>136</v>
      </c>
      <c r="CX79" s="160">
        <v>-1.51352</v>
      </c>
      <c r="CY79" s="160">
        <v>-1.737339</v>
      </c>
      <c r="CZ79" s="184"/>
      <c r="DA79" s="184"/>
      <c r="DB79" s="178"/>
      <c r="DC79" s="152"/>
      <c r="DD79" s="152"/>
    </row>
    <row r="80" spans="1:110" ht="16">
      <c r="U80" s="270"/>
      <c r="V80" s="240" t="s">
        <v>10</v>
      </c>
      <c r="W80" s="126" t="s">
        <v>137</v>
      </c>
      <c r="X80" s="127">
        <v>-0.85435099999999997</v>
      </c>
      <c r="Y80" s="127">
        <v>-0.78267157894736805</v>
      </c>
      <c r="Z80" s="270"/>
      <c r="AA80" s="276"/>
      <c r="AB80" s="131" t="s">
        <v>344</v>
      </c>
      <c r="AC80" s="115">
        <v>7.2232750884568403E-2</v>
      </c>
      <c r="AD80" s="115">
        <v>0.23221</v>
      </c>
      <c r="AE80" s="270"/>
      <c r="AF80" s="282"/>
      <c r="AG80" s="126" t="s">
        <v>143</v>
      </c>
      <c r="AH80" s="127">
        <v>-1.244545</v>
      </c>
      <c r="AI80" s="127">
        <v>-1.2498305263157901</v>
      </c>
      <c r="AJ80" s="270"/>
      <c r="AK80" s="272"/>
      <c r="AL80" s="131" t="s">
        <v>264</v>
      </c>
      <c r="AM80" s="172">
        <v>-1.5528500000000001</v>
      </c>
      <c r="AN80" s="140">
        <v>-1.8661365599999999</v>
      </c>
      <c r="BE80" s="136"/>
      <c r="BF80" s="136"/>
      <c r="BJ80" s="135"/>
      <c r="BK80" s="135"/>
      <c r="BO80" s="135"/>
      <c r="BP80" s="135"/>
      <c r="CK80" s="270"/>
      <c r="CL80" s="272"/>
      <c r="CM80" s="137" t="s">
        <v>316</v>
      </c>
      <c r="CN80" s="116">
        <v>-5.0590299999999999</v>
      </c>
      <c r="CO80" s="115">
        <v>-5.2274789989999997</v>
      </c>
      <c r="CP80" s="285"/>
      <c r="CQ80" s="288"/>
      <c r="CR80" s="175" t="s">
        <v>256</v>
      </c>
      <c r="CS80" s="156">
        <v>-3.31</v>
      </c>
      <c r="CT80" s="156">
        <v>-3.3972287269999999</v>
      </c>
      <c r="CU80" s="292"/>
      <c r="CV80" s="298"/>
      <c r="CW80" s="183" t="s">
        <v>135</v>
      </c>
      <c r="CX80" s="160">
        <v>-1.5538400000000001</v>
      </c>
      <c r="CY80" s="160">
        <v>-1.6265499999999999</v>
      </c>
      <c r="CZ80" s="184"/>
      <c r="DA80" s="184"/>
      <c r="DB80" s="178"/>
      <c r="DC80" s="152"/>
      <c r="DD80" s="152"/>
    </row>
    <row r="81" spans="21:108" ht="16">
      <c r="U81" s="270"/>
      <c r="V81" s="240" t="s">
        <v>10</v>
      </c>
      <c r="W81" s="126" t="s">
        <v>148</v>
      </c>
      <c r="X81" s="127">
        <v>-0.92992399999999997</v>
      </c>
      <c r="Y81" s="127">
        <v>-0.82263157894736905</v>
      </c>
      <c r="Z81" s="270" t="s">
        <v>346</v>
      </c>
      <c r="AA81" s="275" t="s">
        <v>347</v>
      </c>
      <c r="AB81" s="131" t="s">
        <v>348</v>
      </c>
      <c r="AC81" s="115">
        <v>-0.49054999999999999</v>
      </c>
      <c r="AD81" s="115">
        <v>-0.33110188461363999</v>
      </c>
      <c r="AE81" s="270"/>
      <c r="AF81" s="282"/>
      <c r="AG81" s="24" t="s">
        <v>144</v>
      </c>
      <c r="AH81" s="127">
        <v>-1.444545</v>
      </c>
      <c r="AI81" s="127">
        <v>-1.4132105263157899</v>
      </c>
      <c r="AJ81" s="270"/>
      <c r="AK81" s="272"/>
      <c r="AL81" s="131" t="s">
        <v>267</v>
      </c>
      <c r="AM81" s="172">
        <v>-1.19767</v>
      </c>
      <c r="AN81" s="140">
        <v>-1.2009451499999999</v>
      </c>
      <c r="BE81" s="136"/>
      <c r="BF81" s="136"/>
      <c r="BJ81" s="135"/>
      <c r="BK81" s="135"/>
      <c r="BO81" s="135"/>
      <c r="BP81" s="135"/>
      <c r="CK81" s="270" t="s">
        <v>345</v>
      </c>
      <c r="CL81" s="272" t="s">
        <v>255</v>
      </c>
      <c r="CM81" s="137" t="s">
        <v>329</v>
      </c>
      <c r="CN81" s="116">
        <v>-3.89</v>
      </c>
      <c r="CO81" s="115">
        <v>-3.9050590509999998</v>
      </c>
      <c r="CP81" s="285"/>
      <c r="CQ81" s="288"/>
      <c r="CR81" s="175" t="s">
        <v>257</v>
      </c>
      <c r="CS81" s="156">
        <v>-3.02</v>
      </c>
      <c r="CT81" s="156">
        <v>-3.02</v>
      </c>
      <c r="CU81" s="292"/>
      <c r="CV81" s="298"/>
      <c r="CW81" s="185" t="s">
        <v>180</v>
      </c>
      <c r="CX81" s="160">
        <v>-1.47319</v>
      </c>
      <c r="CY81" s="160">
        <v>-1.6265499999999999</v>
      </c>
      <c r="CZ81" s="184"/>
      <c r="DA81" s="184"/>
      <c r="DB81" s="178"/>
      <c r="DC81" s="152"/>
      <c r="DD81" s="152"/>
    </row>
    <row r="82" spans="21:108" ht="16">
      <c r="U82" s="270"/>
      <c r="V82" s="240" t="s">
        <v>10</v>
      </c>
      <c r="W82" s="126" t="s">
        <v>138</v>
      </c>
      <c r="X82" s="127">
        <v>-0.81313000000000002</v>
      </c>
      <c r="Y82" s="127">
        <v>-0.82263157894736905</v>
      </c>
      <c r="Z82" s="270"/>
      <c r="AA82" s="275"/>
      <c r="AB82" s="131" t="s">
        <v>349</v>
      </c>
      <c r="AC82" s="115">
        <v>-0.49054999999999999</v>
      </c>
      <c r="AD82" s="115">
        <v>-0.30645292461363999</v>
      </c>
      <c r="AE82" s="270"/>
      <c r="AF82" s="282" t="s">
        <v>12</v>
      </c>
      <c r="AG82" s="126" t="s">
        <v>141</v>
      </c>
      <c r="AH82" s="127">
        <v>-0.82636399999999999</v>
      </c>
      <c r="AI82" s="127">
        <v>-0.63236363636363002</v>
      </c>
      <c r="AJ82" s="270"/>
      <c r="AK82" s="272"/>
      <c r="AL82" s="131" t="s">
        <v>269</v>
      </c>
      <c r="AM82" s="172">
        <v>1.5581400000000001</v>
      </c>
      <c r="AN82" s="140">
        <v>1.58914657</v>
      </c>
      <c r="CK82" s="270"/>
      <c r="CL82" s="272"/>
      <c r="CM82" s="137" t="s">
        <v>304</v>
      </c>
      <c r="CN82" s="116">
        <v>-3.27</v>
      </c>
      <c r="CO82" s="115">
        <v>-3.3639599699999998</v>
      </c>
      <c r="CP82" s="285"/>
      <c r="CQ82" s="288"/>
      <c r="CR82" s="175" t="s">
        <v>272</v>
      </c>
      <c r="CS82" s="156">
        <v>-2.31</v>
      </c>
      <c r="CT82" s="156">
        <v>-2.6124765980000002</v>
      </c>
      <c r="CU82" s="292"/>
      <c r="CV82" s="298"/>
      <c r="CW82" s="185" t="s">
        <v>181</v>
      </c>
      <c r="CX82" s="160">
        <v>-2.37642</v>
      </c>
      <c r="CY82" s="160">
        <v>-2.1807609999999999</v>
      </c>
      <c r="CZ82" s="184"/>
      <c r="DA82" s="184"/>
      <c r="DB82" s="178"/>
      <c r="DC82" s="152"/>
      <c r="DD82" s="152"/>
    </row>
    <row r="83" spans="21:108" ht="16">
      <c r="U83" s="270"/>
      <c r="V83" s="240" t="s">
        <v>10</v>
      </c>
      <c r="W83" s="126" t="s">
        <v>143</v>
      </c>
      <c r="X83" s="127">
        <v>-0.98488500000000001</v>
      </c>
      <c r="Y83" s="127">
        <v>-0.92259157894736799</v>
      </c>
      <c r="Z83" s="270"/>
      <c r="AA83" s="275"/>
      <c r="AB83" s="131" t="s">
        <v>350</v>
      </c>
      <c r="AC83" s="115">
        <v>-0.52478999999999998</v>
      </c>
      <c r="AD83" s="115">
        <v>-0.28292410461363998</v>
      </c>
      <c r="AE83" s="270"/>
      <c r="AF83" s="282"/>
      <c r="AG83" s="126" t="s">
        <v>142</v>
      </c>
      <c r="AH83" s="127">
        <v>-1.035455</v>
      </c>
      <c r="AI83" s="127">
        <v>-0.67856363636363004</v>
      </c>
      <c r="AJ83" s="270"/>
      <c r="AK83" s="272"/>
      <c r="AL83" s="131" t="s">
        <v>270</v>
      </c>
      <c r="AM83" s="172">
        <v>-1.3911199999999999</v>
      </c>
      <c r="AN83" s="140">
        <v>-1.30780345</v>
      </c>
      <c r="CK83" s="270"/>
      <c r="CL83" s="272"/>
      <c r="CM83" s="137" t="s">
        <v>275</v>
      </c>
      <c r="CN83" s="116">
        <v>-2.69</v>
      </c>
      <c r="CO83" s="115">
        <v>-2.7455902729999999</v>
      </c>
      <c r="CP83" s="285"/>
      <c r="CQ83" s="288"/>
      <c r="CR83" s="175" t="s">
        <v>269</v>
      </c>
      <c r="CS83" s="156">
        <v>-2.6</v>
      </c>
      <c r="CT83" s="156">
        <v>-2.2403304500000001</v>
      </c>
      <c r="CU83" s="292"/>
      <c r="CV83" s="298"/>
      <c r="CW83" s="183" t="s">
        <v>182</v>
      </c>
      <c r="CX83" s="160">
        <v>-1.9328700000000001</v>
      </c>
      <c r="CY83" s="160">
        <v>-1.95905</v>
      </c>
      <c r="CZ83" s="184"/>
      <c r="DA83" s="184"/>
      <c r="DB83" s="178"/>
      <c r="DC83" s="152"/>
      <c r="DD83" s="152"/>
    </row>
    <row r="84" spans="21:108" ht="16">
      <c r="U84" s="270"/>
      <c r="V84" s="240" t="s">
        <v>10</v>
      </c>
      <c r="W84" s="126" t="s">
        <v>149</v>
      </c>
      <c r="X84" s="127">
        <v>-0.91618299999999997</v>
      </c>
      <c r="Y84" s="127">
        <v>-0.95259157894736801</v>
      </c>
      <c r="Z84" s="270"/>
      <c r="AA84" s="275"/>
      <c r="AB84" s="131" t="s">
        <v>351</v>
      </c>
      <c r="AC84" s="115">
        <v>-0.29192000000000001</v>
      </c>
      <c r="AD84" s="115">
        <v>-0.12046117461364</v>
      </c>
      <c r="AE84" s="270"/>
      <c r="AF84" s="282"/>
      <c r="AG84" s="126" t="s">
        <v>138</v>
      </c>
      <c r="AH84" s="127">
        <v>-0.94454499999999997</v>
      </c>
      <c r="AI84" s="127">
        <v>-0.83536363636362998</v>
      </c>
      <c r="AJ84" s="127"/>
      <c r="AK84" s="127"/>
      <c r="AL84" s="126"/>
      <c r="AM84" s="127"/>
      <c r="CK84" s="270"/>
      <c r="CL84" s="272"/>
      <c r="CM84" s="137" t="s">
        <v>276</v>
      </c>
      <c r="CN84" s="116">
        <v>-1.99</v>
      </c>
      <c r="CO84" s="115">
        <v>-1.99</v>
      </c>
      <c r="CP84" s="285"/>
      <c r="CQ84" s="288" t="s">
        <v>352</v>
      </c>
      <c r="CR84" s="176" t="s">
        <v>265</v>
      </c>
      <c r="CS84" s="177">
        <v>-5.74</v>
      </c>
      <c r="CT84" s="115">
        <v>-5.2099481069999998</v>
      </c>
      <c r="CU84" s="292"/>
      <c r="CV84" s="298"/>
      <c r="CW84" s="185" t="s">
        <v>183</v>
      </c>
      <c r="CX84" s="160">
        <v>-1.5538400000000001</v>
      </c>
      <c r="CY84" s="160">
        <v>-1.7595499999999999</v>
      </c>
      <c r="CZ84" s="184"/>
      <c r="DA84" s="184"/>
      <c r="DB84" s="178"/>
      <c r="DC84" s="152"/>
      <c r="DD84" s="152"/>
    </row>
    <row r="85" spans="21:108" ht="16">
      <c r="U85" s="270"/>
      <c r="V85" s="240" t="s">
        <v>10</v>
      </c>
      <c r="W85" s="126" t="s">
        <v>144</v>
      </c>
      <c r="X85" s="127">
        <v>-1.074198</v>
      </c>
      <c r="Y85" s="127">
        <v>-1.0626315789473699</v>
      </c>
      <c r="Z85" s="270"/>
      <c r="AA85" s="275"/>
      <c r="AB85" s="170" t="s">
        <v>353</v>
      </c>
      <c r="AC85" s="115">
        <v>-0.27137</v>
      </c>
      <c r="AD85" s="115">
        <v>-6.2199194613639999E-2</v>
      </c>
      <c r="AE85" s="270"/>
      <c r="AF85" s="282"/>
      <c r="AG85" s="126" t="s">
        <v>143</v>
      </c>
      <c r="AH85" s="127">
        <v>-1.29</v>
      </c>
      <c r="AI85" s="127">
        <v>-0.95198363636363004</v>
      </c>
      <c r="AJ85" s="127"/>
      <c r="AK85" s="127"/>
      <c r="AL85" s="126"/>
      <c r="AM85" s="127"/>
      <c r="CK85" s="270"/>
      <c r="CL85" s="272"/>
      <c r="CM85" s="137" t="s">
        <v>282</v>
      </c>
      <c r="CN85" s="116">
        <v>-1.06</v>
      </c>
      <c r="CO85" s="115">
        <v>-0.42831954999999899</v>
      </c>
      <c r="CP85" s="285"/>
      <c r="CQ85" s="288"/>
      <c r="CR85" s="175" t="s">
        <v>302</v>
      </c>
      <c r="CS85" s="156">
        <v>-4.66</v>
      </c>
      <c r="CT85" s="156">
        <v>-4.6679746230000001</v>
      </c>
      <c r="CU85" s="292"/>
      <c r="CV85" s="298"/>
      <c r="CW85" s="185" t="s">
        <v>184</v>
      </c>
      <c r="CX85" s="160">
        <v>-1.6990000000000001</v>
      </c>
      <c r="CY85" s="160">
        <v>-1.7595499999999999</v>
      </c>
      <c r="CZ85" s="184"/>
      <c r="DA85" s="184"/>
      <c r="DB85" s="178"/>
      <c r="DC85" s="152"/>
      <c r="DD85" s="152"/>
    </row>
    <row r="86" spans="21:108" ht="16">
      <c r="U86" s="270"/>
      <c r="V86" s="240" t="s">
        <v>10</v>
      </c>
      <c r="W86" s="126" t="s">
        <v>150</v>
      </c>
      <c r="X86" s="127">
        <v>-1.0948089999999999</v>
      </c>
      <c r="Y86" s="127">
        <v>-1.1325915789473699</v>
      </c>
      <c r="Z86" s="280" t="s">
        <v>355</v>
      </c>
      <c r="AA86" s="263" t="s">
        <v>15</v>
      </c>
      <c r="AB86" s="260" t="s">
        <v>356</v>
      </c>
      <c r="AC86" s="127">
        <v>-1.93</v>
      </c>
      <c r="AD86" s="127">
        <v>-2.1559900000000001</v>
      </c>
      <c r="AE86" s="270"/>
      <c r="AF86" s="282"/>
      <c r="AG86" s="24" t="s">
        <v>144</v>
      </c>
      <c r="AH86" s="127">
        <v>-1.19</v>
      </c>
      <c r="AI86" s="127">
        <v>-1.1153636363636299</v>
      </c>
      <c r="AJ86" s="127"/>
      <c r="AK86" s="127"/>
      <c r="AL86" s="126"/>
      <c r="CK86" s="270" t="s">
        <v>354</v>
      </c>
      <c r="CL86" s="272" t="s">
        <v>255</v>
      </c>
      <c r="CM86" s="137" t="s">
        <v>268</v>
      </c>
      <c r="CN86" s="116">
        <v>-4.2856940000000003</v>
      </c>
      <c r="CO86" s="115">
        <v>-3.8600210180088799</v>
      </c>
      <c r="CP86" s="285"/>
      <c r="CQ86" s="288"/>
      <c r="CR86" s="175" t="s">
        <v>266</v>
      </c>
      <c r="CS86" s="156">
        <v>-4.1900000000000004</v>
      </c>
      <c r="CT86" s="156">
        <v>-4.5560939490000001</v>
      </c>
      <c r="CU86" s="292"/>
      <c r="CV86" s="298"/>
      <c r="CW86" s="183" t="s">
        <v>185</v>
      </c>
      <c r="CX86" s="160">
        <v>-2.4489999999999998</v>
      </c>
      <c r="CY86" s="160">
        <v>-2.3470110000000002</v>
      </c>
      <c r="CZ86" s="184"/>
      <c r="DA86" s="184"/>
      <c r="DB86" s="178"/>
    </row>
    <row r="87" spans="21:108" ht="16">
      <c r="U87" s="270" t="s">
        <v>340</v>
      </c>
      <c r="V87" s="240" t="s">
        <v>13</v>
      </c>
      <c r="W87" s="149" t="s">
        <v>138</v>
      </c>
      <c r="X87" s="127">
        <v>-0.14974199999999999</v>
      </c>
      <c r="Y87" s="127">
        <v>-0.186</v>
      </c>
      <c r="Z87" s="280"/>
      <c r="AA87" s="263"/>
      <c r="AB87" s="260"/>
      <c r="AC87" s="127">
        <v>-1.66</v>
      </c>
      <c r="AD87" s="127">
        <v>-1.70323</v>
      </c>
      <c r="AE87" s="270"/>
      <c r="AF87" s="282" t="s">
        <v>25</v>
      </c>
      <c r="AG87" s="126" t="s">
        <v>142</v>
      </c>
      <c r="AH87" s="127">
        <v>-1.426364</v>
      </c>
      <c r="AI87" s="127">
        <v>-0.93765454545454996</v>
      </c>
      <c r="CK87" s="270"/>
      <c r="CL87" s="272"/>
      <c r="CM87" s="137" t="s">
        <v>256</v>
      </c>
      <c r="CN87" s="116">
        <v>-1.7367052000000001</v>
      </c>
      <c r="CO87" s="115">
        <v>-1.8143804452466199</v>
      </c>
      <c r="CP87" s="285"/>
      <c r="CQ87" s="288"/>
      <c r="CR87" s="175" t="s">
        <v>273</v>
      </c>
      <c r="CS87" s="156">
        <v>-4.0599999999999996</v>
      </c>
      <c r="CT87" s="156">
        <v>-4.2859500300000004</v>
      </c>
      <c r="CU87" s="292"/>
      <c r="CV87" s="298"/>
      <c r="CW87" s="183" t="s">
        <v>186</v>
      </c>
      <c r="CX87" s="160">
        <v>-2.32803</v>
      </c>
      <c r="CY87" s="160">
        <v>-2.29155</v>
      </c>
      <c r="CZ87" s="184"/>
      <c r="DA87" s="184"/>
      <c r="DB87" s="178"/>
    </row>
    <row r="88" spans="21:108" ht="16">
      <c r="U88" s="270"/>
      <c r="V88" s="240" t="s">
        <v>13</v>
      </c>
      <c r="W88" s="149" t="s">
        <v>136</v>
      </c>
      <c r="X88" s="127">
        <v>-8.9500899999999994E-2</v>
      </c>
      <c r="Y88" s="127">
        <v>-4.5960000000000001E-2</v>
      </c>
      <c r="Z88" s="280"/>
      <c r="AA88" s="263"/>
      <c r="AB88" s="260"/>
      <c r="AC88" s="127">
        <v>-1.79</v>
      </c>
      <c r="AD88" s="127">
        <v>-1.984</v>
      </c>
      <c r="AE88" s="270"/>
      <c r="AF88" s="282"/>
      <c r="AG88" s="126" t="s">
        <v>138</v>
      </c>
      <c r="AH88" s="127">
        <v>-1.5990899999999999</v>
      </c>
      <c r="AI88" s="127">
        <v>-1.09445454545455</v>
      </c>
      <c r="CK88" s="270"/>
      <c r="CL88" s="272"/>
      <c r="CM88" s="137" t="s">
        <v>257</v>
      </c>
      <c r="CN88" s="116">
        <v>-1.0587902</v>
      </c>
      <c r="CO88" s="115">
        <v>-1.0587902</v>
      </c>
      <c r="CP88" s="285"/>
      <c r="CQ88" s="288"/>
      <c r="CR88" s="175" t="s">
        <v>256</v>
      </c>
      <c r="CS88" s="156">
        <v>-3.83</v>
      </c>
      <c r="CT88" s="156">
        <v>-3.977228727</v>
      </c>
      <c r="CU88" s="292"/>
      <c r="CV88" s="298"/>
      <c r="CW88" s="183" t="s">
        <v>187</v>
      </c>
      <c r="CX88" s="160">
        <v>-2.2312599999999998</v>
      </c>
      <c r="CY88" s="160">
        <v>-2.2689400000000002</v>
      </c>
      <c r="CZ88" s="184"/>
      <c r="DA88" s="184"/>
      <c r="DB88" s="178"/>
    </row>
    <row r="89" spans="21:108" ht="16">
      <c r="U89" s="270"/>
      <c r="V89" s="240" t="s">
        <v>13</v>
      </c>
      <c r="W89" s="149" t="s">
        <v>137</v>
      </c>
      <c r="X89" s="127">
        <v>-5.8519799999999997E-2</v>
      </c>
      <c r="Y89" s="127">
        <v>-0.15264</v>
      </c>
      <c r="Z89" s="280"/>
      <c r="AA89" s="263"/>
      <c r="AB89" s="260"/>
      <c r="AC89" s="127">
        <v>-1.93</v>
      </c>
      <c r="AD89" s="127">
        <v>-2.1559900000000001</v>
      </c>
      <c r="AE89" s="270"/>
      <c r="AF89" s="282"/>
      <c r="AG89" s="126" t="s">
        <v>143</v>
      </c>
      <c r="AH89" s="127">
        <v>-1.6809099999999999</v>
      </c>
      <c r="AI89" s="127">
        <v>-1.21107454545455</v>
      </c>
      <c r="CK89" s="270"/>
      <c r="CL89" s="272"/>
      <c r="CM89" s="137" t="s">
        <v>283</v>
      </c>
      <c r="CN89" s="116">
        <v>-3.6997513</v>
      </c>
      <c r="CO89" s="115">
        <v>-3.2365270421052599</v>
      </c>
      <c r="CP89" s="285"/>
      <c r="CQ89" s="288"/>
      <c r="CR89" s="175" t="s">
        <v>257</v>
      </c>
      <c r="CS89" s="156">
        <v>-3.6</v>
      </c>
      <c r="CT89" s="156">
        <v>-3.6</v>
      </c>
      <c r="CU89" s="292"/>
      <c r="CV89" s="298"/>
      <c r="CW89" s="183" t="s">
        <v>188</v>
      </c>
      <c r="CX89" s="160">
        <v>-2.2070599999999998</v>
      </c>
      <c r="CY89" s="160">
        <v>-2.1918000000000002</v>
      </c>
      <c r="CZ89" s="184"/>
      <c r="DA89" s="184"/>
      <c r="DB89" s="178"/>
    </row>
    <row r="90" spans="21:108" ht="16">
      <c r="U90" s="270"/>
      <c r="V90" s="240" t="s">
        <v>13</v>
      </c>
      <c r="W90" s="149" t="s">
        <v>135</v>
      </c>
      <c r="X90" s="127">
        <v>7.9173800000000003E-2</v>
      </c>
      <c r="Y90" s="127">
        <v>5.3999999999999798E-2</v>
      </c>
      <c r="Z90" s="280"/>
      <c r="AA90" s="263"/>
      <c r="AB90" s="260"/>
      <c r="AC90" s="127">
        <v>-1.45</v>
      </c>
      <c r="AD90" s="127">
        <v>-1.70323</v>
      </c>
      <c r="AE90" s="270"/>
      <c r="AF90" s="282"/>
      <c r="AG90" s="24" t="s">
        <v>144</v>
      </c>
      <c r="AH90" s="127">
        <v>-1.499091</v>
      </c>
      <c r="AI90" s="127">
        <v>-1.37445454545455</v>
      </c>
      <c r="CK90" s="270"/>
      <c r="CL90" s="272"/>
      <c r="CM90" s="137" t="s">
        <v>269</v>
      </c>
      <c r="CN90" s="116">
        <v>2.8319529999999999E-2</v>
      </c>
      <c r="CO90" s="115">
        <v>0.50288993746222299</v>
      </c>
      <c r="CP90" s="285"/>
      <c r="CQ90" s="288"/>
      <c r="CR90" s="175" t="s">
        <v>283</v>
      </c>
      <c r="CS90" s="156">
        <v>-4.91</v>
      </c>
      <c r="CT90" s="156">
        <v>-4.6872360090000003</v>
      </c>
      <c r="CU90" s="292"/>
      <c r="CV90" s="298"/>
      <c r="CW90" s="185" t="s">
        <v>189</v>
      </c>
      <c r="CX90" s="160">
        <v>-2.0699700000000001</v>
      </c>
      <c r="CY90" s="160">
        <v>-2.0588000000000002</v>
      </c>
      <c r="CZ90" s="184"/>
      <c r="DA90" s="184"/>
      <c r="DB90" s="178"/>
    </row>
    <row r="91" spans="21:108" ht="16">
      <c r="U91" s="270"/>
      <c r="V91" s="240" t="s">
        <v>13</v>
      </c>
      <c r="W91" s="131" t="s">
        <v>342</v>
      </c>
      <c r="X91" s="127">
        <v>-0.37865700000000002</v>
      </c>
      <c r="Y91" s="127">
        <v>-0.42599999999999999</v>
      </c>
      <c r="Z91" s="280"/>
      <c r="AA91" s="263"/>
      <c r="AB91" s="260"/>
      <c r="AC91" s="127">
        <v>-1.75</v>
      </c>
      <c r="AD91" s="127">
        <v>-1.9105000000000001</v>
      </c>
      <c r="AE91" s="270" t="s">
        <v>357</v>
      </c>
      <c r="AF91" s="272" t="s">
        <v>255</v>
      </c>
      <c r="AG91" s="131" t="s">
        <v>285</v>
      </c>
      <c r="AH91" s="127">
        <v>-1.4792099999999999</v>
      </c>
      <c r="AI91" s="99">
        <v>-1.1632849999999999</v>
      </c>
      <c r="CK91" s="270"/>
      <c r="CL91" s="272"/>
      <c r="CM91" s="137" t="s">
        <v>280</v>
      </c>
      <c r="CN91" s="116">
        <v>-4.5976895000000004</v>
      </c>
      <c r="CO91" s="115">
        <v>-4.2643395421052599</v>
      </c>
      <c r="CP91" s="285"/>
      <c r="CQ91" s="288"/>
      <c r="CR91" s="175" t="s">
        <v>269</v>
      </c>
      <c r="CS91" s="156">
        <v>-3.16</v>
      </c>
      <c r="CT91" s="156">
        <v>-2.8203304500000002</v>
      </c>
      <c r="CU91" s="292"/>
      <c r="CV91" s="298"/>
      <c r="CW91" s="183" t="s">
        <v>190</v>
      </c>
      <c r="CX91" s="160">
        <v>-2.0619000000000001</v>
      </c>
      <c r="CY91" s="160">
        <v>-1.95905</v>
      </c>
      <c r="CZ91" s="184"/>
      <c r="DA91" s="184"/>
      <c r="DB91" s="178"/>
    </row>
    <row r="92" spans="21:108" ht="16" customHeight="1">
      <c r="U92" s="270"/>
      <c r="V92" s="240" t="s">
        <v>13</v>
      </c>
      <c r="W92" s="131" t="s">
        <v>358</v>
      </c>
      <c r="X92" s="127">
        <v>-0.24956999999999999</v>
      </c>
      <c r="Y92" s="127">
        <v>-0.32640000000000002</v>
      </c>
      <c r="Z92" s="280"/>
      <c r="AA92" s="263"/>
      <c r="AB92" s="260"/>
      <c r="AC92" s="127">
        <v>-1.42</v>
      </c>
      <c r="AD92" s="127">
        <v>-1.4695</v>
      </c>
      <c r="AE92" s="270"/>
      <c r="AF92" s="272"/>
      <c r="AG92" s="131" t="s">
        <v>279</v>
      </c>
      <c r="AH92" s="127">
        <v>-1.13656</v>
      </c>
      <c r="AI92" s="99">
        <v>-1.1154379999999999</v>
      </c>
      <c r="CK92" s="270"/>
      <c r="CL92" s="272"/>
      <c r="CM92" s="137" t="s">
        <v>291</v>
      </c>
      <c r="CN92" s="116">
        <v>-3.8698133000000001</v>
      </c>
      <c r="CO92" s="115">
        <v>-4.1948603754385898</v>
      </c>
      <c r="CP92" s="287" t="s">
        <v>328</v>
      </c>
      <c r="CQ92" s="288" t="s">
        <v>255</v>
      </c>
      <c r="CR92" s="178" t="s">
        <v>329</v>
      </c>
      <c r="CS92" s="179">
        <v>-4.6479306999999999</v>
      </c>
      <c r="CT92" s="179">
        <v>-4.6275098360655704</v>
      </c>
      <c r="CU92" s="292"/>
      <c r="CV92" s="298"/>
      <c r="CW92" s="183" t="s">
        <v>191</v>
      </c>
      <c r="CX92" s="160">
        <v>-1.9248099999999999</v>
      </c>
      <c r="CY92" s="160">
        <v>-1.936839</v>
      </c>
      <c r="CZ92" s="184"/>
      <c r="DA92" s="184"/>
      <c r="DB92" s="178"/>
    </row>
    <row r="93" spans="21:108" ht="16">
      <c r="U93" s="270"/>
      <c r="V93" s="240" t="s">
        <v>13</v>
      </c>
      <c r="W93" s="131" t="s">
        <v>155</v>
      </c>
      <c r="X93" s="127">
        <v>-0.14802100000000001</v>
      </c>
      <c r="Y93" s="127">
        <v>-8.6400000000000296E-2</v>
      </c>
      <c r="Z93" s="280"/>
      <c r="AA93" s="263"/>
      <c r="AB93" s="260"/>
      <c r="AC93" s="127">
        <v>-1.79</v>
      </c>
      <c r="AD93" s="127">
        <v>-2.1559900000000001</v>
      </c>
      <c r="AE93" s="270"/>
      <c r="AF93" s="272"/>
      <c r="AG93" s="131" t="s">
        <v>276</v>
      </c>
      <c r="AH93" s="127">
        <v>-0.43236000000000002</v>
      </c>
      <c r="AI93" s="99">
        <v>-0.56854819999999995</v>
      </c>
      <c r="CK93" s="270" t="s">
        <v>359</v>
      </c>
      <c r="CL93" s="272" t="s">
        <v>255</v>
      </c>
      <c r="CM93" s="131" t="s">
        <v>360</v>
      </c>
      <c r="CN93" s="116">
        <v>-5.2</v>
      </c>
      <c r="CO93" s="115">
        <v>-4.7108440859999998</v>
      </c>
      <c r="CP93" s="287"/>
      <c r="CQ93" s="288"/>
      <c r="CR93" s="178" t="s">
        <v>304</v>
      </c>
      <c r="CS93" s="179">
        <v>-4.4435570000000002</v>
      </c>
      <c r="CT93" s="179">
        <v>-4.3573659574468104</v>
      </c>
      <c r="CU93" s="292"/>
      <c r="CV93" s="298"/>
      <c r="CW93" s="185" t="s">
        <v>192</v>
      </c>
      <c r="CX93" s="160">
        <v>-1.60223</v>
      </c>
      <c r="CY93" s="160">
        <v>-1.7817609999999999</v>
      </c>
      <c r="CZ93" s="184"/>
      <c r="DA93" s="184"/>
      <c r="DB93" s="178"/>
    </row>
    <row r="94" spans="21:108" ht="16">
      <c r="U94" s="270"/>
      <c r="V94" s="240" t="s">
        <v>13</v>
      </c>
      <c r="W94" s="131" t="s">
        <v>344</v>
      </c>
      <c r="X94" s="127">
        <v>0</v>
      </c>
      <c r="Y94" s="127">
        <v>3.3599999999999901E-2</v>
      </c>
      <c r="Z94" s="280"/>
      <c r="AA94" s="263"/>
      <c r="AB94" s="260"/>
      <c r="AC94" s="127">
        <v>-1.63</v>
      </c>
      <c r="AD94" s="127">
        <v>-1.70323</v>
      </c>
      <c r="AE94" s="270"/>
      <c r="AF94" s="272"/>
      <c r="AG94" s="131" t="s">
        <v>286</v>
      </c>
      <c r="AH94" s="127">
        <v>-0.20141000000000001</v>
      </c>
      <c r="AI94" s="99">
        <v>-0.20141000000000001</v>
      </c>
      <c r="CK94" s="270"/>
      <c r="CL94" s="272"/>
      <c r="CM94" s="131" t="s">
        <v>329</v>
      </c>
      <c r="CN94" s="116">
        <v>-3.5</v>
      </c>
      <c r="CO94" s="115">
        <v>-3.4011722440000001</v>
      </c>
      <c r="CP94" s="287"/>
      <c r="CQ94" s="288"/>
      <c r="CR94" s="178" t="s">
        <v>275</v>
      </c>
      <c r="CS94" s="179">
        <v>-4.2792738000000003</v>
      </c>
      <c r="CT94" s="179">
        <v>-4.0486445026178002</v>
      </c>
      <c r="CU94" s="292"/>
      <c r="CV94" s="298"/>
      <c r="CW94" s="185" t="s">
        <v>193</v>
      </c>
      <c r="CX94" s="160">
        <v>-1.62642</v>
      </c>
      <c r="CY94" s="160">
        <v>-1.704089</v>
      </c>
      <c r="CZ94" s="184"/>
      <c r="DA94" s="184"/>
      <c r="DB94" s="178"/>
    </row>
    <row r="95" spans="21:108" ht="16">
      <c r="U95" s="270" t="s">
        <v>346</v>
      </c>
      <c r="V95" s="243" t="s">
        <v>361</v>
      </c>
      <c r="W95" s="137" t="s">
        <v>348</v>
      </c>
      <c r="X95" s="115">
        <v>-0.69520499999999996</v>
      </c>
      <c r="Y95" s="115">
        <v>-0.81311390313131005</v>
      </c>
      <c r="Z95" s="280"/>
      <c r="AA95" s="263"/>
      <c r="AB95" s="260"/>
      <c r="AC95" s="127">
        <v>-1.81</v>
      </c>
      <c r="AD95" s="127">
        <v>-1.9105000000000001</v>
      </c>
      <c r="AE95" s="270"/>
      <c r="AF95" s="272"/>
      <c r="AG95" s="131" t="s">
        <v>282</v>
      </c>
      <c r="AH95" s="127">
        <v>0.13006999999999999</v>
      </c>
      <c r="AI95" s="99">
        <v>0.1338568</v>
      </c>
      <c r="CK95" s="270"/>
      <c r="CL95" s="272"/>
      <c r="CM95" s="131" t="s">
        <v>304</v>
      </c>
      <c r="CN95" s="116">
        <v>-2.9</v>
      </c>
      <c r="CO95" s="115">
        <v>-2.860073163</v>
      </c>
      <c r="CP95" s="287"/>
      <c r="CQ95" s="288"/>
      <c r="CR95" s="178" t="s">
        <v>276</v>
      </c>
      <c r="CS95" s="179">
        <v>-3.860941</v>
      </c>
      <c r="CT95" s="179">
        <v>-3.6714157894736799</v>
      </c>
      <c r="CU95" s="292"/>
      <c r="CV95" s="298"/>
      <c r="CW95" s="185" t="s">
        <v>194</v>
      </c>
      <c r="CX95" s="160">
        <v>-1.5538400000000001</v>
      </c>
      <c r="CY95" s="160">
        <v>-1.6265499999999999</v>
      </c>
      <c r="CZ95" s="184"/>
      <c r="DA95" s="184"/>
      <c r="DB95" s="178"/>
    </row>
    <row r="96" spans="21:108" ht="16">
      <c r="U96" s="270"/>
      <c r="V96" s="243"/>
      <c r="W96" s="137" t="s">
        <v>349</v>
      </c>
      <c r="X96" s="115">
        <v>-0.65410999999999997</v>
      </c>
      <c r="Y96" s="115">
        <v>-0.79299230313130997</v>
      </c>
      <c r="Z96" s="280"/>
      <c r="AA96" s="263"/>
      <c r="AB96" s="260"/>
      <c r="AC96" s="127">
        <v>-1.39</v>
      </c>
      <c r="AD96" s="127">
        <v>-1.4695</v>
      </c>
      <c r="AE96" s="270" t="s">
        <v>362</v>
      </c>
      <c r="AF96" s="272" t="s">
        <v>255</v>
      </c>
      <c r="AG96" s="131" t="s">
        <v>275</v>
      </c>
      <c r="AH96" s="127">
        <v>-1.12425533</v>
      </c>
      <c r="AI96" s="99">
        <v>-0.88443070000000001</v>
      </c>
      <c r="CK96" s="270"/>
      <c r="CL96" s="272"/>
      <c r="CM96" s="131" t="s">
        <v>276</v>
      </c>
      <c r="CN96" s="116">
        <v>-1.7</v>
      </c>
      <c r="CO96" s="115">
        <v>-1.486113193</v>
      </c>
      <c r="CP96" s="287"/>
      <c r="CQ96" s="288"/>
      <c r="CR96" s="178" t="s">
        <v>282</v>
      </c>
      <c r="CS96" s="179">
        <v>-3.2734595</v>
      </c>
      <c r="CT96" s="179">
        <v>-2.89174639550829</v>
      </c>
      <c r="CU96" s="292"/>
      <c r="CV96" s="298"/>
      <c r="CW96" s="185" t="s">
        <v>195</v>
      </c>
      <c r="CX96" s="160">
        <v>-2.1506099999999999</v>
      </c>
      <c r="CY96" s="160">
        <v>-2.0810110000000002</v>
      </c>
      <c r="CZ96" s="184"/>
      <c r="DA96" s="184"/>
      <c r="DB96" s="178"/>
    </row>
    <row r="97" spans="21:106" ht="16">
      <c r="U97" s="270"/>
      <c r="V97" s="243"/>
      <c r="W97" s="137" t="s">
        <v>350</v>
      </c>
      <c r="X97" s="115">
        <v>-0.55821900000000002</v>
      </c>
      <c r="Y97" s="115">
        <v>-0.77378510313130999</v>
      </c>
      <c r="Z97" s="280"/>
      <c r="AA97" s="263"/>
      <c r="AB97" s="260"/>
      <c r="AC97" s="127">
        <v>-1.54</v>
      </c>
      <c r="AD97" s="127">
        <v>-1.5929800000000001</v>
      </c>
      <c r="AE97" s="270"/>
      <c r="AF97" s="272"/>
      <c r="AG97" s="131" t="s">
        <v>276</v>
      </c>
      <c r="AH97" s="127">
        <v>-0.43276589999999998</v>
      </c>
      <c r="AI97" s="99">
        <v>-0.54458499999999999</v>
      </c>
      <c r="CK97" s="270"/>
      <c r="CL97" s="272"/>
      <c r="CM97" s="131" t="s">
        <v>363</v>
      </c>
      <c r="CN97" s="116">
        <v>-4</v>
      </c>
      <c r="CO97" s="115">
        <v>-3.6638501840000002</v>
      </c>
      <c r="CP97" s="287"/>
      <c r="CQ97" s="288"/>
      <c r="CR97" s="178" t="s">
        <v>319</v>
      </c>
      <c r="CS97" s="179">
        <v>-4.4304474000000003</v>
      </c>
      <c r="CT97" s="179">
        <v>-4.5660545454545503</v>
      </c>
      <c r="CU97" s="292"/>
      <c r="CV97" s="298"/>
      <c r="CW97" s="183" t="s">
        <v>196</v>
      </c>
      <c r="CX97" s="160">
        <v>-1.97319</v>
      </c>
      <c r="CY97" s="160">
        <v>-1.95905</v>
      </c>
      <c r="CZ97" s="184"/>
      <c r="DA97" s="184"/>
      <c r="DB97" s="178"/>
    </row>
    <row r="98" spans="21:106" ht="16">
      <c r="U98" s="270"/>
      <c r="V98" s="243"/>
      <c r="W98" s="137" t="s">
        <v>351</v>
      </c>
      <c r="X98" s="115">
        <v>-0.53767100000000001</v>
      </c>
      <c r="Y98" s="115">
        <v>-0.64116230313130995</v>
      </c>
      <c r="Z98" s="280"/>
      <c r="AA98" s="263"/>
      <c r="AB98" s="260"/>
      <c r="AC98" s="127">
        <v>-1.96</v>
      </c>
      <c r="AD98" s="127">
        <v>-1.984</v>
      </c>
      <c r="AE98" s="270"/>
      <c r="AF98" s="272"/>
      <c r="AG98" s="131" t="s">
        <v>277</v>
      </c>
      <c r="AH98" s="127">
        <v>-1.3689361799999999</v>
      </c>
      <c r="AI98" s="99">
        <v>-1.3893217</v>
      </c>
      <c r="CK98" s="270"/>
      <c r="CL98" s="272"/>
      <c r="CM98" s="131" t="s">
        <v>319</v>
      </c>
      <c r="CN98" s="116">
        <v>-2.8</v>
      </c>
      <c r="CO98" s="115">
        <v>-3.2780773939999999</v>
      </c>
      <c r="CP98" s="287"/>
      <c r="CQ98" s="288"/>
      <c r="CR98" s="178" t="s">
        <v>286</v>
      </c>
      <c r="CS98" s="180">
        <v>-2.8728332999999999</v>
      </c>
      <c r="CT98" s="180">
        <v>-3.2638923243568199</v>
      </c>
      <c r="CU98" s="292"/>
      <c r="CV98" s="298"/>
      <c r="CW98" s="183" t="s">
        <v>197</v>
      </c>
      <c r="CX98" s="160">
        <v>-1.8119000000000001</v>
      </c>
      <c r="CY98" s="160">
        <v>-1.737339</v>
      </c>
      <c r="CZ98" s="184"/>
      <c r="DA98" s="184"/>
      <c r="DB98" s="178"/>
    </row>
    <row r="99" spans="21:106" ht="16">
      <c r="U99" s="270"/>
      <c r="V99" s="243"/>
      <c r="W99" s="126" t="s">
        <v>353</v>
      </c>
      <c r="X99" s="115">
        <v>-0.386986</v>
      </c>
      <c r="Y99" s="115">
        <v>-0.59360150313130999</v>
      </c>
      <c r="Z99" s="280"/>
      <c r="AA99" s="263"/>
      <c r="AB99" s="260"/>
      <c r="AC99" s="127">
        <v>-1.98</v>
      </c>
      <c r="AD99" s="127">
        <v>-2.1559900000000001</v>
      </c>
      <c r="AE99" s="270"/>
      <c r="AF99" s="272"/>
      <c r="AG99" s="131" t="s">
        <v>279</v>
      </c>
      <c r="AH99" s="127">
        <v>-1.1348936000000001</v>
      </c>
      <c r="AI99" s="99">
        <v>-1.0914748000000001</v>
      </c>
      <c r="CK99" s="270"/>
      <c r="CL99" s="272"/>
      <c r="CM99" s="131" t="s">
        <v>286</v>
      </c>
      <c r="CN99" s="116">
        <v>-7.5999999999999998E-2</v>
      </c>
      <c r="CO99" s="115">
        <v>-0.66984259499999999</v>
      </c>
      <c r="CP99" s="287"/>
      <c r="CQ99" s="288"/>
      <c r="CR99" s="178" t="s">
        <v>316</v>
      </c>
      <c r="CS99" s="179">
        <v>-5.2351437000000001</v>
      </c>
      <c r="CT99" s="179">
        <v>-5.2841338983050798</v>
      </c>
      <c r="CU99" s="292"/>
      <c r="CV99" s="298"/>
      <c r="CW99" s="185" t="s">
        <v>198</v>
      </c>
      <c r="CX99" s="160">
        <v>-2.0861000000000001</v>
      </c>
      <c r="CY99" s="160">
        <v>-2.202839</v>
      </c>
      <c r="CZ99" s="184"/>
      <c r="DA99" s="184"/>
      <c r="DB99" s="178"/>
    </row>
    <row r="100" spans="21:106" ht="16">
      <c r="U100" s="270" t="s">
        <v>323</v>
      </c>
      <c r="V100" s="275" t="s">
        <v>13</v>
      </c>
      <c r="W100" s="126" t="s">
        <v>141</v>
      </c>
      <c r="X100" s="115">
        <v>-0.167042</v>
      </c>
      <c r="Y100" s="115">
        <v>-1.2091766376320499E-2</v>
      </c>
      <c r="Z100" s="280"/>
      <c r="AA100" s="263"/>
      <c r="AB100" s="260"/>
      <c r="AC100" s="127">
        <v>-1.62</v>
      </c>
      <c r="AD100" s="127">
        <v>-1.70323</v>
      </c>
      <c r="AE100" s="270"/>
      <c r="AF100" s="272"/>
      <c r="AG100" s="131" t="s">
        <v>282</v>
      </c>
      <c r="AH100" s="127">
        <v>0.15234039999999999</v>
      </c>
      <c r="AI100" s="99">
        <v>0.15781999999999999</v>
      </c>
      <c r="CK100" s="270"/>
      <c r="CL100" s="272"/>
      <c r="CM100" s="131" t="s">
        <v>364</v>
      </c>
      <c r="CN100" s="116">
        <v>-3.1</v>
      </c>
      <c r="CO100" s="115">
        <v>-3.3789611439999998</v>
      </c>
      <c r="CP100" s="287"/>
      <c r="CQ100" s="288"/>
      <c r="CR100" s="175" t="s">
        <v>330</v>
      </c>
      <c r="CS100" s="179">
        <v>-4.3985399999999997</v>
      </c>
      <c r="CT100" s="179">
        <v>-4.4722987559999998</v>
      </c>
      <c r="CU100" s="292"/>
      <c r="CV100" s="298"/>
      <c r="CW100" s="183" t="s">
        <v>199</v>
      </c>
      <c r="CX100" s="160">
        <v>-1.9006099999999999</v>
      </c>
      <c r="CY100" s="160">
        <v>-2.02555</v>
      </c>
      <c r="CZ100" s="184"/>
      <c r="DA100" s="184"/>
      <c r="DB100" s="178"/>
    </row>
    <row r="101" spans="21:106" ht="16">
      <c r="U101" s="270"/>
      <c r="V101" s="275"/>
      <c r="W101" s="126" t="s">
        <v>142</v>
      </c>
      <c r="X101" s="115">
        <v>-0.23042299999999999</v>
      </c>
      <c r="Y101" s="115">
        <v>-5.16917663763206E-2</v>
      </c>
      <c r="Z101" s="280"/>
      <c r="AA101" s="263"/>
      <c r="AB101" s="260"/>
      <c r="AC101" s="127">
        <v>-1.85</v>
      </c>
      <c r="AD101" s="127">
        <v>-1.9105000000000001</v>
      </c>
      <c r="AE101" s="270"/>
      <c r="AF101" s="272"/>
      <c r="AG101" s="131" t="s">
        <v>319</v>
      </c>
      <c r="AH101" s="127">
        <v>-1.78382979</v>
      </c>
      <c r="AI101" s="99">
        <v>-1.3505659000000001</v>
      </c>
      <c r="CK101" s="270"/>
      <c r="CL101" s="272"/>
      <c r="CM101" s="131" t="s">
        <v>365</v>
      </c>
      <c r="CN101" s="116">
        <v>-2.15</v>
      </c>
      <c r="CO101" s="115">
        <v>-2.8378620630000002</v>
      </c>
      <c r="CP101" s="287"/>
      <c r="CQ101" s="288"/>
      <c r="CR101" s="175" t="s">
        <v>332</v>
      </c>
      <c r="CS101" s="179">
        <v>-4.0601099999999999</v>
      </c>
      <c r="CT101" s="179">
        <v>-4.2021548370000001</v>
      </c>
      <c r="CU101" s="292"/>
      <c r="CV101" s="298"/>
      <c r="CW101" s="185" t="s">
        <v>200</v>
      </c>
      <c r="CX101" s="160">
        <v>-1.59416</v>
      </c>
      <c r="CY101" s="160">
        <v>-1.7595499999999999</v>
      </c>
      <c r="CZ101" s="184"/>
      <c r="DA101" s="184"/>
      <c r="DB101" s="178"/>
    </row>
    <row r="102" spans="21:106" ht="16">
      <c r="U102" s="270"/>
      <c r="V102" s="275"/>
      <c r="W102" s="126" t="s">
        <v>138</v>
      </c>
      <c r="X102" s="115">
        <v>-0.31917000000000001</v>
      </c>
      <c r="Y102" s="115">
        <v>-0.18609176637631999</v>
      </c>
      <c r="Z102" s="280"/>
      <c r="AA102" s="263"/>
      <c r="AB102" s="260"/>
      <c r="AC102" s="127">
        <v>-1.5</v>
      </c>
      <c r="AD102" s="127">
        <v>-1.4695</v>
      </c>
      <c r="AE102" s="270"/>
      <c r="AF102" s="272"/>
      <c r="AG102" s="131" t="s">
        <v>285</v>
      </c>
      <c r="AH102" s="127">
        <v>-1.47531915</v>
      </c>
      <c r="AI102" s="99">
        <v>-1.1393218000000001</v>
      </c>
      <c r="CK102" s="270"/>
      <c r="CL102" s="272"/>
      <c r="CM102" s="131" t="s">
        <v>366</v>
      </c>
      <c r="CN102" s="116">
        <v>-1.85</v>
      </c>
      <c r="CO102" s="115">
        <v>-2.2194923659999999</v>
      </c>
      <c r="CP102" s="287"/>
      <c r="CQ102" s="288"/>
      <c r="CR102" s="175" t="s">
        <v>287</v>
      </c>
      <c r="CS102" s="179">
        <v>-3.8510900000000001</v>
      </c>
      <c r="CT102" s="179">
        <v>-3.8934335340000001</v>
      </c>
      <c r="CU102" s="292"/>
      <c r="CV102" s="298"/>
      <c r="CW102" s="185" t="s">
        <v>201</v>
      </c>
      <c r="CX102" s="160">
        <v>-1.5699700000000001</v>
      </c>
      <c r="CY102" s="160">
        <v>-1.6265499999999999</v>
      </c>
      <c r="CZ102" s="184"/>
      <c r="DA102" s="184"/>
      <c r="DB102" s="178"/>
    </row>
    <row r="103" spans="21:106" ht="16">
      <c r="U103" s="270"/>
      <c r="V103" s="275"/>
      <c r="W103" s="126" t="s">
        <v>143</v>
      </c>
      <c r="X103" s="115">
        <v>-0.37126799999999999</v>
      </c>
      <c r="Y103" s="115">
        <v>-0.28605176637632002</v>
      </c>
      <c r="Z103" s="280"/>
      <c r="AA103" s="263"/>
      <c r="AB103" s="260"/>
      <c r="AC103" s="127">
        <v>-1.6</v>
      </c>
      <c r="AD103" s="127">
        <v>-1.5929800000000001</v>
      </c>
      <c r="AE103" s="270"/>
      <c r="AF103" s="272"/>
      <c r="AG103" s="131" t="s">
        <v>286</v>
      </c>
      <c r="AH103" s="127">
        <v>-0.17744679999999999</v>
      </c>
      <c r="AI103" s="99">
        <v>-0.17744679999999999</v>
      </c>
      <c r="CK103" s="270"/>
      <c r="CL103" s="272"/>
      <c r="CM103" s="131" t="s">
        <v>367</v>
      </c>
      <c r="CN103" s="116">
        <v>-1.25</v>
      </c>
      <c r="CO103" s="115">
        <v>-1.463902093</v>
      </c>
      <c r="CP103" s="287"/>
      <c r="CQ103" s="288"/>
      <c r="CR103" s="175" t="s">
        <v>289</v>
      </c>
      <c r="CS103" s="179">
        <v>-3.5709300000000002</v>
      </c>
      <c r="CT103" s="179">
        <v>-3.5162048069999998</v>
      </c>
      <c r="CU103" s="292"/>
      <c r="CV103" s="298"/>
      <c r="CW103" s="183" t="s">
        <v>202</v>
      </c>
      <c r="CX103" s="160">
        <v>-2.1909399999999999</v>
      </c>
      <c r="CY103" s="160">
        <v>-2.09205</v>
      </c>
      <c r="CZ103" s="184"/>
      <c r="DA103" s="184"/>
      <c r="DB103" s="178"/>
    </row>
    <row r="104" spans="21:106" ht="16">
      <c r="U104" s="270"/>
      <c r="V104" s="275"/>
      <c r="W104" s="24" t="s">
        <v>144</v>
      </c>
      <c r="X104" s="115">
        <v>-0.39943699999999999</v>
      </c>
      <c r="Y104" s="115">
        <v>-0.42609176637632001</v>
      </c>
      <c r="Z104" s="280"/>
      <c r="AA104" s="263"/>
      <c r="AB104" s="260"/>
      <c r="AC104" s="127">
        <v>-1.36</v>
      </c>
      <c r="AD104" s="127">
        <v>-1.4695</v>
      </c>
      <c r="AE104" s="270" t="s">
        <v>369</v>
      </c>
      <c r="AF104" s="272" t="s">
        <v>255</v>
      </c>
      <c r="AG104" s="126" t="s">
        <v>275</v>
      </c>
      <c r="AH104" s="172">
        <v>-1.2480199999999999</v>
      </c>
      <c r="AI104" s="140">
        <v>-1.0703194</v>
      </c>
      <c r="CK104" s="270"/>
      <c r="CL104" s="272"/>
      <c r="CM104" s="131" t="s">
        <v>368</v>
      </c>
      <c r="CN104" s="116">
        <v>-0.315</v>
      </c>
      <c r="CO104" s="115">
        <v>9.7778357000000093E-2</v>
      </c>
      <c r="CP104" s="287"/>
      <c r="CQ104" s="288"/>
      <c r="CR104" s="175" t="s">
        <v>297</v>
      </c>
      <c r="CS104" s="179">
        <v>-3.2421600000000002</v>
      </c>
      <c r="CT104" s="179">
        <v>-2.7365352569999999</v>
      </c>
      <c r="CU104" s="292"/>
      <c r="CV104" s="298"/>
      <c r="CW104" s="183" t="s">
        <v>203</v>
      </c>
      <c r="CX104" s="160">
        <v>-1.9086799999999999</v>
      </c>
      <c r="CY104" s="160">
        <v>-1.82605</v>
      </c>
      <c r="CZ104" s="184"/>
      <c r="DA104" s="184"/>
      <c r="DB104" s="178"/>
    </row>
    <row r="105" spans="21:106" ht="16">
      <c r="U105" s="270"/>
      <c r="V105" s="275" t="s">
        <v>22</v>
      </c>
      <c r="W105" s="126" t="s">
        <v>141</v>
      </c>
      <c r="X105" s="115">
        <v>-1.6036619999999999</v>
      </c>
      <c r="Y105" s="115">
        <v>-1.47259574468085</v>
      </c>
      <c r="Z105" s="280"/>
      <c r="AA105" s="263"/>
      <c r="AB105" s="260"/>
      <c r="AC105" s="127">
        <v>-1.88</v>
      </c>
      <c r="AD105" s="127">
        <v>-2.1559900000000001</v>
      </c>
      <c r="AE105" s="270"/>
      <c r="AF105" s="272"/>
      <c r="AG105" s="131" t="s">
        <v>276</v>
      </c>
      <c r="AH105" s="172">
        <v>-0.33835999999999999</v>
      </c>
      <c r="AI105" s="140">
        <v>-0.7304737</v>
      </c>
      <c r="CK105" s="270"/>
      <c r="CL105" s="272"/>
      <c r="CM105" s="131" t="s">
        <v>370</v>
      </c>
      <c r="CN105" s="116">
        <v>0.23499999999999999</v>
      </c>
      <c r="CO105" s="115">
        <v>-0.64763149499999995</v>
      </c>
      <c r="CP105" s="287"/>
      <c r="CQ105" s="288"/>
      <c r="CR105" s="175" t="s">
        <v>372</v>
      </c>
      <c r="CS105" s="179">
        <v>-2.67266</v>
      </c>
      <c r="CT105" s="179">
        <v>-3.108681405</v>
      </c>
      <c r="CU105" s="292"/>
      <c r="CV105" s="298" t="s">
        <v>15</v>
      </c>
      <c r="CW105" s="124" t="s">
        <v>373</v>
      </c>
      <c r="CX105" s="160">
        <v>-1.8</v>
      </c>
      <c r="CY105" s="160">
        <v>-1.9548629200000001</v>
      </c>
      <c r="CZ105" s="184"/>
      <c r="DA105" s="184"/>
      <c r="DB105" s="178"/>
    </row>
    <row r="106" spans="21:106" ht="16">
      <c r="U106" s="270"/>
      <c r="V106" s="275"/>
      <c r="W106" s="126" t="s">
        <v>142</v>
      </c>
      <c r="X106" s="115">
        <v>-1.7093</v>
      </c>
      <c r="Y106" s="115">
        <v>-1.5121957446808501</v>
      </c>
      <c r="Z106" s="280"/>
      <c r="AA106" s="263"/>
      <c r="AB106" s="260"/>
      <c r="AC106" s="127">
        <v>-1.53</v>
      </c>
      <c r="AD106" s="127">
        <v>-1.70323</v>
      </c>
      <c r="AE106" s="270"/>
      <c r="AF106" s="272"/>
      <c r="AG106" s="131" t="s">
        <v>277</v>
      </c>
      <c r="AH106" s="172">
        <v>-1.62504</v>
      </c>
      <c r="AI106" s="140">
        <v>-1.5752104</v>
      </c>
      <c r="CK106" s="270"/>
      <c r="CL106" s="272"/>
      <c r="CM106" s="131" t="s">
        <v>371</v>
      </c>
      <c r="CN106" s="116">
        <v>-3.85</v>
      </c>
      <c r="CO106" s="115">
        <v>-3.9914812510000002</v>
      </c>
      <c r="CP106" s="287"/>
      <c r="CQ106" s="288"/>
      <c r="CR106" s="175" t="s">
        <v>273</v>
      </c>
      <c r="CS106" s="179">
        <v>-3.60989</v>
      </c>
      <c r="CT106" s="179">
        <v>-4.0913658369999997</v>
      </c>
      <c r="CU106" s="292"/>
      <c r="CV106" s="298"/>
      <c r="CW106" s="124" t="s">
        <v>375</v>
      </c>
      <c r="CX106" s="160">
        <v>-1.96071</v>
      </c>
      <c r="CY106" s="160">
        <v>-1.8975359300000001</v>
      </c>
      <c r="CZ106" s="184"/>
      <c r="DA106" s="184"/>
      <c r="DB106" s="178"/>
    </row>
    <row r="107" spans="21:106" ht="16">
      <c r="U107" s="270"/>
      <c r="V107" s="275"/>
      <c r="W107" s="126" t="s">
        <v>138</v>
      </c>
      <c r="X107" s="115">
        <v>-1.72401</v>
      </c>
      <c r="Y107" s="115">
        <v>-1.6465957446808499</v>
      </c>
      <c r="Z107" s="280"/>
      <c r="AA107" s="263"/>
      <c r="AB107" s="260"/>
      <c r="AC107" s="127">
        <v>-1.78</v>
      </c>
      <c r="AD107" s="127">
        <v>-1.9105000000000001</v>
      </c>
      <c r="AE107" s="270"/>
      <c r="AF107" s="272"/>
      <c r="AG107" s="131" t="s">
        <v>279</v>
      </c>
      <c r="AH107" s="172">
        <v>-1.24461</v>
      </c>
      <c r="AI107" s="140">
        <v>-1.2773635000000001</v>
      </c>
      <c r="CK107" s="270" t="s">
        <v>374</v>
      </c>
      <c r="CL107" s="272" t="s">
        <v>255</v>
      </c>
      <c r="CM107" s="137" t="s">
        <v>265</v>
      </c>
      <c r="CN107" s="116">
        <v>-4.3228600000000004</v>
      </c>
      <c r="CO107" s="115">
        <v>-4.2087880000000002</v>
      </c>
      <c r="CP107" s="287"/>
      <c r="CQ107" s="288"/>
      <c r="CR107" s="175" t="s">
        <v>256</v>
      </c>
      <c r="CS107" s="179">
        <v>-3.4054500000000001</v>
      </c>
      <c r="CT107" s="179">
        <v>-3.7826445340000001</v>
      </c>
      <c r="CU107" s="292"/>
      <c r="CV107" s="298"/>
      <c r="CW107" s="124" t="s">
        <v>376</v>
      </c>
      <c r="CX107" s="160">
        <v>-1.6607099999999999</v>
      </c>
      <c r="CY107" s="160">
        <v>-1.8860699999999999</v>
      </c>
      <c r="CZ107" s="184"/>
      <c r="DA107" s="184"/>
      <c r="DB107" s="178"/>
    </row>
    <row r="108" spans="21:106" ht="16">
      <c r="U108" s="270"/>
      <c r="V108" s="275"/>
      <c r="W108" s="126" t="s">
        <v>143</v>
      </c>
      <c r="X108" s="115">
        <v>-1.582535</v>
      </c>
      <c r="Y108" s="115">
        <v>-1.74655574468085</v>
      </c>
      <c r="Z108" s="280"/>
      <c r="AA108" s="263"/>
      <c r="AB108" s="260"/>
      <c r="AC108" s="127">
        <v>-1.5</v>
      </c>
      <c r="AD108" s="127">
        <v>-1.4695</v>
      </c>
      <c r="AE108" s="270"/>
      <c r="AF108" s="272"/>
      <c r="AG108" s="131" t="s">
        <v>282</v>
      </c>
      <c r="AH108" s="172">
        <v>6.7159999999999997E-2</v>
      </c>
      <c r="AI108" s="140">
        <v>-2.8068699999999901E-2</v>
      </c>
      <c r="CK108" s="270"/>
      <c r="CL108" s="272"/>
      <c r="CM108" s="137" t="s">
        <v>268</v>
      </c>
      <c r="CN108" s="116">
        <v>-3.5108299999999999</v>
      </c>
      <c r="CO108" s="115">
        <v>-3.7852429999999999</v>
      </c>
      <c r="CP108" s="287"/>
      <c r="CQ108" s="288"/>
      <c r="CR108" s="175" t="s">
        <v>257</v>
      </c>
      <c r="CS108" s="179">
        <v>-3.1612300000000002</v>
      </c>
      <c r="CT108" s="179">
        <v>-3.4054158069999998</v>
      </c>
      <c r="CU108" s="292"/>
      <c r="CV108" s="298"/>
      <c r="CW108" s="169" t="s">
        <v>149</v>
      </c>
      <c r="CX108" s="160">
        <v>-1.575</v>
      </c>
      <c r="CY108" s="160">
        <v>-1.6980359300000001</v>
      </c>
      <c r="CZ108" s="184"/>
      <c r="DA108" s="184"/>
      <c r="DB108" s="178"/>
    </row>
    <row r="109" spans="21:106" ht="16">
      <c r="U109" s="270"/>
      <c r="V109" s="275"/>
      <c r="W109" s="24" t="s">
        <v>144</v>
      </c>
      <c r="X109" s="115">
        <v>-1.645915</v>
      </c>
      <c r="Y109" s="115">
        <v>-1.8865957446808499</v>
      </c>
      <c r="Z109" s="280"/>
      <c r="AA109" s="263"/>
      <c r="AB109" s="260"/>
      <c r="AC109" s="127">
        <v>-1.53</v>
      </c>
      <c r="AD109" s="127">
        <v>-1.5929800000000001</v>
      </c>
      <c r="AE109" s="270"/>
      <c r="AF109" s="272"/>
      <c r="AG109" s="126" t="s">
        <v>285</v>
      </c>
      <c r="AH109" s="172">
        <v>-1.5652200000000001</v>
      </c>
      <c r="AI109" s="140">
        <v>-1.3252105000000001</v>
      </c>
      <c r="CK109" s="270"/>
      <c r="CL109" s="272"/>
      <c r="CM109" s="137" t="s">
        <v>302</v>
      </c>
      <c r="CN109" s="116">
        <v>-3.0596990000000002</v>
      </c>
      <c r="CO109" s="115">
        <v>-3.1235789999999999</v>
      </c>
      <c r="CP109" s="287"/>
      <c r="CQ109" s="288"/>
      <c r="CR109" s="175" t="s">
        <v>269</v>
      </c>
      <c r="CS109" s="179">
        <v>-2.8145199999999999</v>
      </c>
      <c r="CT109" s="179">
        <v>-2.6257462569999999</v>
      </c>
      <c r="CU109" s="292"/>
      <c r="CV109" s="298"/>
      <c r="CW109" s="124" t="s">
        <v>143</v>
      </c>
      <c r="CX109" s="160">
        <v>-1.56429</v>
      </c>
      <c r="CY109" s="160">
        <v>-1.6636394699999999</v>
      </c>
      <c r="CZ109" s="184"/>
      <c r="DA109" s="184"/>
      <c r="DB109" s="178"/>
    </row>
    <row r="110" spans="21:106" ht="16">
      <c r="U110" s="270"/>
      <c r="V110" s="275" t="s">
        <v>14</v>
      </c>
      <c r="W110" s="126" t="s">
        <v>141</v>
      </c>
      <c r="X110" s="127">
        <v>-1.7304200000000001</v>
      </c>
      <c r="Y110" s="127">
        <v>-1.7416140350877201</v>
      </c>
      <c r="Z110" s="280"/>
      <c r="AA110" s="263"/>
      <c r="AB110" s="260"/>
      <c r="AC110" s="127">
        <v>-1.6</v>
      </c>
      <c r="AD110" s="127">
        <v>-1.4695</v>
      </c>
      <c r="AE110" s="270"/>
      <c r="AF110" s="272"/>
      <c r="AG110" s="131" t="s">
        <v>286</v>
      </c>
      <c r="AH110" s="172">
        <v>-0.34858</v>
      </c>
      <c r="AI110" s="140">
        <v>-0.36333549999999998</v>
      </c>
      <c r="CK110" s="270"/>
      <c r="CL110" s="272"/>
      <c r="CM110" s="137" t="s">
        <v>266</v>
      </c>
      <c r="CN110" s="116">
        <v>-2.3830079999999998</v>
      </c>
      <c r="CO110" s="115">
        <v>-2.899467</v>
      </c>
      <c r="CP110" s="287"/>
      <c r="CQ110" s="288"/>
      <c r="CR110" s="257" t="s">
        <v>270</v>
      </c>
      <c r="CS110" s="355">
        <v>-1.6910569</v>
      </c>
      <c r="CT110" s="355">
        <v>-1.6910569</v>
      </c>
      <c r="CU110" s="292"/>
      <c r="CV110" s="298"/>
      <c r="CW110" s="124" t="s">
        <v>377</v>
      </c>
      <c r="CX110" s="160">
        <v>-1.5535699999999999</v>
      </c>
      <c r="CY110" s="160">
        <v>-1.5535699999999999</v>
      </c>
      <c r="CZ110" s="184"/>
      <c r="DA110" s="184"/>
      <c r="DB110" s="178"/>
    </row>
    <row r="111" spans="21:106" ht="16">
      <c r="U111" s="270"/>
      <c r="V111" s="275"/>
      <c r="W111" s="126" t="s">
        <v>142</v>
      </c>
      <c r="X111" s="127">
        <v>-2.0825399999999998</v>
      </c>
      <c r="Y111" s="127">
        <v>-1.7812140350877199</v>
      </c>
      <c r="Z111" s="280"/>
      <c r="AA111" s="263"/>
      <c r="AB111" s="260" t="s">
        <v>378</v>
      </c>
      <c r="AC111" s="127">
        <v>-1.8</v>
      </c>
      <c r="AD111" s="127">
        <v>-1.9105000000000001</v>
      </c>
      <c r="AE111" s="270"/>
      <c r="AF111" s="272"/>
      <c r="AG111" s="126" t="s">
        <v>256</v>
      </c>
      <c r="AH111" s="172">
        <v>-0.79722000000000004</v>
      </c>
      <c r="AI111" s="140">
        <v>-0.79031940000000001</v>
      </c>
      <c r="CK111" s="270"/>
      <c r="CL111" s="272"/>
      <c r="CM111" s="137" t="s">
        <v>273</v>
      </c>
      <c r="CN111" s="116">
        <v>-2.1123308000000001</v>
      </c>
      <c r="CO111" s="115">
        <v>-2.357863</v>
      </c>
      <c r="CP111" s="287"/>
      <c r="CQ111" s="288"/>
      <c r="CR111" s="175" t="s">
        <v>300</v>
      </c>
      <c r="CS111" s="179">
        <v>-4.4077000000000002</v>
      </c>
      <c r="CT111" s="179">
        <v>-4.3000546059999998</v>
      </c>
      <c r="CU111" s="292"/>
      <c r="CV111" s="298"/>
      <c r="CW111" s="124" t="s">
        <v>138</v>
      </c>
      <c r="CX111" s="160">
        <v>-1.23214</v>
      </c>
      <c r="CY111" s="160">
        <v>-1.5535699999999999</v>
      </c>
      <c r="CZ111" s="184"/>
      <c r="DA111" s="184"/>
      <c r="DB111" s="178"/>
    </row>
    <row r="112" spans="21:106" ht="16">
      <c r="U112" s="270"/>
      <c r="V112" s="275"/>
      <c r="W112" s="126" t="s">
        <v>138</v>
      </c>
      <c r="X112" s="127">
        <v>-2.05619</v>
      </c>
      <c r="Y112" s="127">
        <v>-1.91561403508772</v>
      </c>
      <c r="Z112" s="280"/>
      <c r="AA112" s="263"/>
      <c r="AB112" s="260"/>
      <c r="AC112" s="127">
        <v>-1.56</v>
      </c>
      <c r="AD112" s="127">
        <v>-1.4695</v>
      </c>
      <c r="AE112" s="270"/>
      <c r="AF112" s="272"/>
      <c r="AG112" s="131" t="s">
        <v>257</v>
      </c>
      <c r="AH112" s="172">
        <v>2.7990000000000001E-2</v>
      </c>
      <c r="AI112" s="140">
        <v>-0.45047369999999998</v>
      </c>
      <c r="CK112" s="270"/>
      <c r="CL112" s="272"/>
      <c r="CM112" s="137" t="s">
        <v>256</v>
      </c>
      <c r="CN112" s="116">
        <v>-1.8416539999999999</v>
      </c>
      <c r="CO112" s="115">
        <v>-1.739554</v>
      </c>
      <c r="CP112" s="285" t="s">
        <v>333</v>
      </c>
      <c r="CQ112" s="288" t="s">
        <v>255</v>
      </c>
      <c r="CR112" s="181" t="s">
        <v>266</v>
      </c>
      <c r="CS112" s="156">
        <v>-4.3774699999999998</v>
      </c>
      <c r="CT112" s="156">
        <v>-4.0801139490000002</v>
      </c>
      <c r="CU112" s="292"/>
      <c r="CV112" s="298"/>
      <c r="CW112" s="124" t="s">
        <v>137</v>
      </c>
      <c r="CX112" s="160">
        <v>-1.32857</v>
      </c>
      <c r="CY112" s="160">
        <v>-1.5122947799999999</v>
      </c>
      <c r="CZ112" s="184"/>
      <c r="DA112" s="184"/>
      <c r="DB112" s="178"/>
    </row>
    <row r="113" spans="21:106" ht="16">
      <c r="U113" s="270"/>
      <c r="V113" s="275"/>
      <c r="W113" s="126" t="s">
        <v>143</v>
      </c>
      <c r="X113" s="127">
        <v>-1.99099</v>
      </c>
      <c r="Y113" s="127">
        <v>-2.0155740350877198</v>
      </c>
      <c r="Z113" s="280"/>
      <c r="AA113" s="263"/>
      <c r="AB113" s="260"/>
      <c r="AC113" s="127">
        <v>-1.64</v>
      </c>
      <c r="AD113" s="127">
        <v>-1.96048</v>
      </c>
      <c r="AE113" s="270"/>
      <c r="AF113" s="272"/>
      <c r="AG113" s="131" t="s">
        <v>264</v>
      </c>
      <c r="AH113" s="172">
        <v>-1.23752</v>
      </c>
      <c r="AI113" s="140">
        <v>-1.2952104</v>
      </c>
      <c r="CK113" s="270"/>
      <c r="CL113" s="272"/>
      <c r="CM113" s="137" t="s">
        <v>257</v>
      </c>
      <c r="CN113" s="116">
        <v>-0.98451</v>
      </c>
      <c r="CO113" s="115">
        <v>-0.98451</v>
      </c>
      <c r="CP113" s="285"/>
      <c r="CQ113" s="288"/>
      <c r="CR113" s="181" t="s">
        <v>273</v>
      </c>
      <c r="CS113" s="156">
        <v>-3.8440500000000002</v>
      </c>
      <c r="CT113" s="156">
        <v>-3.8099700300000001</v>
      </c>
      <c r="CU113" s="292"/>
      <c r="CV113" s="298"/>
      <c r="CW113" s="124" t="s">
        <v>379</v>
      </c>
      <c r="CX113" s="160">
        <v>-1.03929</v>
      </c>
      <c r="CY113" s="160">
        <v>-1.2875700000000001</v>
      </c>
      <c r="CZ113" s="184"/>
      <c r="DA113" s="184"/>
      <c r="DB113" s="178"/>
    </row>
    <row r="114" spans="21:106" ht="16">
      <c r="U114" s="270"/>
      <c r="V114" s="275"/>
      <c r="W114" s="24" t="s">
        <v>144</v>
      </c>
      <c r="X114" s="127">
        <v>-2.42761</v>
      </c>
      <c r="Y114" s="127">
        <v>-2.1556140350877202</v>
      </c>
      <c r="Z114" s="280"/>
      <c r="AA114" s="263"/>
      <c r="AB114" s="260"/>
      <c r="AC114" s="127">
        <v>-1.86</v>
      </c>
      <c r="AD114" s="127">
        <v>-1.7635000000000001</v>
      </c>
      <c r="AE114" s="270"/>
      <c r="AF114" s="272"/>
      <c r="AG114" s="131" t="s">
        <v>267</v>
      </c>
      <c r="AH114" s="172">
        <v>-0.88890000000000002</v>
      </c>
      <c r="AI114" s="140">
        <v>-0.99736349999999996</v>
      </c>
      <c r="CK114" s="280" t="s">
        <v>262</v>
      </c>
      <c r="CL114" s="279" t="s">
        <v>59</v>
      </c>
      <c r="CM114" s="137" t="s">
        <v>44</v>
      </c>
      <c r="CN114" s="115">
        <v>-0.36741000000000001</v>
      </c>
      <c r="CO114" s="115">
        <v>-0.59574418727302003</v>
      </c>
      <c r="CP114" s="285"/>
      <c r="CQ114" s="288"/>
      <c r="CR114" s="181" t="s">
        <v>256</v>
      </c>
      <c r="CS114" s="156">
        <v>-3.6277900000000001</v>
      </c>
      <c r="CT114" s="156">
        <v>-3.5012487270000001</v>
      </c>
      <c r="CU114" s="292"/>
      <c r="CV114" s="298"/>
      <c r="CW114" s="124" t="s">
        <v>135</v>
      </c>
      <c r="CX114" s="160">
        <v>-1.4678599999999999</v>
      </c>
      <c r="CY114" s="160">
        <v>-1.39993239</v>
      </c>
      <c r="CZ114" s="184"/>
      <c r="DA114" s="184"/>
      <c r="DB114" s="178"/>
    </row>
    <row r="115" spans="21:106" ht="16">
      <c r="U115" s="270"/>
      <c r="V115" s="275" t="s">
        <v>11</v>
      </c>
      <c r="W115" s="126" t="s">
        <v>141</v>
      </c>
      <c r="X115" s="127">
        <v>-1.89239</v>
      </c>
      <c r="Y115" s="127">
        <v>-2.07494736842105</v>
      </c>
      <c r="Z115" s="280"/>
      <c r="AA115" s="263"/>
      <c r="AB115" s="260"/>
      <c r="AC115" s="127">
        <v>-1.41</v>
      </c>
      <c r="AD115" s="127">
        <v>-1.5194799999999999</v>
      </c>
      <c r="AE115" s="270"/>
      <c r="AF115" s="272"/>
      <c r="AG115" s="131" t="s">
        <v>269</v>
      </c>
      <c r="AH115" s="172">
        <v>0.27159</v>
      </c>
      <c r="AI115" s="140">
        <v>0.25193130000000002</v>
      </c>
      <c r="CK115" s="280"/>
      <c r="CL115" s="279"/>
      <c r="CM115" s="137" t="s">
        <v>67</v>
      </c>
      <c r="CN115" s="115">
        <v>-0.64024999999999999</v>
      </c>
      <c r="CO115" s="115">
        <v>-0.73821446725554096</v>
      </c>
      <c r="CP115" s="285"/>
      <c r="CQ115" s="288"/>
      <c r="CR115" s="181" t="s">
        <v>257</v>
      </c>
      <c r="CS115" s="156">
        <v>-3.1240199999999998</v>
      </c>
      <c r="CT115" s="156">
        <v>-3.1240199999999998</v>
      </c>
      <c r="CU115" s="293" t="s">
        <v>380</v>
      </c>
      <c r="CV115" s="296" t="s">
        <v>381</v>
      </c>
      <c r="CW115" s="124" t="s">
        <v>382</v>
      </c>
      <c r="CX115" s="160">
        <v>-2.5530499999999998</v>
      </c>
      <c r="CY115" s="160">
        <v>-2.4822599099999998</v>
      </c>
      <c r="CZ115" s="184"/>
      <c r="DA115" s="184"/>
      <c r="DB115" s="178"/>
    </row>
    <row r="116" spans="21:106" ht="16">
      <c r="U116" s="270"/>
      <c r="V116" s="275"/>
      <c r="W116" s="126" t="s">
        <v>142</v>
      </c>
      <c r="X116" s="127">
        <v>-1.95577</v>
      </c>
      <c r="Y116" s="127">
        <v>-2.1145473684210501</v>
      </c>
      <c r="Z116" s="280"/>
      <c r="AA116" s="263"/>
      <c r="AB116" s="260"/>
      <c r="AC116" s="127">
        <v>-1.87</v>
      </c>
      <c r="AD116" s="127">
        <v>-1.96048</v>
      </c>
      <c r="AE116" s="270"/>
      <c r="AF116" s="272"/>
      <c r="AG116" s="131" t="s">
        <v>270</v>
      </c>
      <c r="AH116" s="172">
        <v>-1.15978</v>
      </c>
      <c r="AI116" s="140">
        <v>-1.0452105</v>
      </c>
      <c r="CK116" s="280"/>
      <c r="CL116" s="279"/>
      <c r="CM116" s="137" t="s">
        <v>48</v>
      </c>
      <c r="CN116" s="115">
        <v>-0.67832000000000003</v>
      </c>
      <c r="CO116" s="115">
        <v>-0.73821446725554096</v>
      </c>
      <c r="CP116" s="285"/>
      <c r="CQ116" s="288"/>
      <c r="CR116" s="175" t="s">
        <v>283</v>
      </c>
      <c r="CS116" s="156">
        <v>-4.5720499999999999</v>
      </c>
      <c r="CT116" s="156">
        <v>-4.2112560090000004</v>
      </c>
      <c r="CU116" s="293"/>
      <c r="CV116" s="296"/>
      <c r="CW116" s="124" t="s">
        <v>383</v>
      </c>
      <c r="CX116" s="160">
        <v>-2.3835600000000001</v>
      </c>
      <c r="CY116" s="160">
        <v>-2.42790946</v>
      </c>
      <c r="CZ116" s="184"/>
      <c r="DA116" s="184"/>
      <c r="DB116" s="178"/>
    </row>
    <row r="117" spans="21:106" ht="16">
      <c r="U117" s="270"/>
      <c r="V117" s="275"/>
      <c r="W117" s="126" t="s">
        <v>138</v>
      </c>
      <c r="X117" s="127">
        <v>-2.0077500000000001</v>
      </c>
      <c r="Y117" s="127">
        <v>-2.2489473684210499</v>
      </c>
      <c r="Z117" s="280"/>
      <c r="AA117" s="263"/>
      <c r="AB117" s="260"/>
      <c r="AC117" s="127">
        <v>-1.77</v>
      </c>
      <c r="AD117" s="127">
        <v>-1.71499</v>
      </c>
      <c r="AE117" s="270"/>
      <c r="AF117" s="272"/>
      <c r="AG117" s="131" t="s">
        <v>272</v>
      </c>
      <c r="AH117" s="172">
        <v>-9.8180000000000003E-2</v>
      </c>
      <c r="AI117" s="140">
        <v>-8.3335500000000007E-2</v>
      </c>
      <c r="CK117" s="280"/>
      <c r="CL117" s="279"/>
      <c r="CM117" s="137" t="s">
        <v>21</v>
      </c>
      <c r="CN117" s="115">
        <v>-0.50065999999999999</v>
      </c>
      <c r="CO117" s="115">
        <v>-0.58109435610920501</v>
      </c>
      <c r="CP117" s="285"/>
      <c r="CQ117" s="288"/>
      <c r="CR117" s="175" t="s">
        <v>269</v>
      </c>
      <c r="CS117" s="156">
        <v>-2.7137899999999999</v>
      </c>
      <c r="CT117" s="156">
        <v>-2.3443504499999999</v>
      </c>
      <c r="CU117" s="293"/>
      <c r="CV117" s="296"/>
      <c r="CW117" s="124" t="s">
        <v>159</v>
      </c>
      <c r="CX117" s="160">
        <v>-2.3496600000000001</v>
      </c>
      <c r="CY117" s="160">
        <v>-2.3256005399999999</v>
      </c>
      <c r="CZ117" s="184"/>
      <c r="DA117" s="184"/>
      <c r="DB117" s="178"/>
    </row>
    <row r="118" spans="21:106" ht="16">
      <c r="U118" s="270"/>
      <c r="V118" s="275"/>
      <c r="W118" s="126" t="s">
        <v>143</v>
      </c>
      <c r="X118" s="127">
        <v>-2.1459199999999998</v>
      </c>
      <c r="Y118" s="127">
        <v>-2.3489073684210502</v>
      </c>
      <c r="Z118" s="280"/>
      <c r="AA118" s="263"/>
      <c r="AB118" s="260"/>
      <c r="AC118" s="127">
        <v>-1.43</v>
      </c>
      <c r="AD118" s="127">
        <v>-1.4944900000000001</v>
      </c>
      <c r="AE118" s="270" t="s">
        <v>384</v>
      </c>
      <c r="AF118" s="272" t="s">
        <v>255</v>
      </c>
      <c r="AG118" s="131" t="s">
        <v>319</v>
      </c>
      <c r="AH118" s="99">
        <v>-2.00875</v>
      </c>
      <c r="AI118" s="99">
        <v>-1.6255200000000001</v>
      </c>
      <c r="CK118" s="280"/>
      <c r="CL118" s="279"/>
      <c r="CM118" s="137" t="s">
        <v>45</v>
      </c>
      <c r="CN118" s="115">
        <v>-0.55142000000000002</v>
      </c>
      <c r="CO118" s="115">
        <v>-0.64641573828622301</v>
      </c>
      <c r="CP118" s="285"/>
      <c r="CQ118" s="288"/>
      <c r="CR118" s="175" t="s">
        <v>272</v>
      </c>
      <c r="CS118" s="156">
        <v>-2.2596099999999999</v>
      </c>
      <c r="CT118" s="156">
        <v>-2.716496598</v>
      </c>
      <c r="CU118" s="293"/>
      <c r="CV118" s="296"/>
      <c r="CW118" s="124" t="s">
        <v>385</v>
      </c>
      <c r="CX118" s="160">
        <v>-2.1801699999999999</v>
      </c>
      <c r="CY118" s="160">
        <v>-2.1881250900000002</v>
      </c>
      <c r="CZ118" s="184"/>
      <c r="DA118" s="184"/>
      <c r="DB118" s="178"/>
    </row>
    <row r="119" spans="21:106" ht="16">
      <c r="U119" s="270"/>
      <c r="V119" s="275"/>
      <c r="W119" s="24" t="s">
        <v>144</v>
      </c>
      <c r="X119" s="127">
        <v>-2.1388699999999998</v>
      </c>
      <c r="Y119" s="127">
        <v>-2.4889473684210501</v>
      </c>
      <c r="Z119" s="280"/>
      <c r="AA119" s="263"/>
      <c r="AB119" s="260"/>
      <c r="AC119" s="127">
        <v>-1.67</v>
      </c>
      <c r="AD119" s="127">
        <v>-1.4944900000000001</v>
      </c>
      <c r="AE119" s="270"/>
      <c r="AF119" s="272"/>
      <c r="AG119" s="131" t="s">
        <v>285</v>
      </c>
      <c r="AH119" s="99">
        <v>-1.77685</v>
      </c>
      <c r="AI119" s="99">
        <v>-1.41432</v>
      </c>
      <c r="CK119" s="280"/>
      <c r="CL119" s="279"/>
      <c r="CM119" s="137" t="s">
        <v>49</v>
      </c>
      <c r="CN119" s="115">
        <v>-0.71640000000000004</v>
      </c>
      <c r="CO119" s="115">
        <v>-0.64641573828622301</v>
      </c>
      <c r="CP119" s="285"/>
      <c r="CQ119" s="288"/>
      <c r="CR119" s="175" t="s">
        <v>290</v>
      </c>
      <c r="CS119" s="156">
        <v>-4.6639200000000001</v>
      </c>
      <c r="CT119" s="156">
        <v>-4.736738001</v>
      </c>
      <c r="CU119" s="293"/>
      <c r="CV119" s="296"/>
      <c r="CW119" s="124" t="s">
        <v>386</v>
      </c>
      <c r="CX119" s="160">
        <v>-1.97678</v>
      </c>
      <c r="CY119" s="160">
        <v>-2.16574518</v>
      </c>
      <c r="CZ119" s="184"/>
      <c r="DA119" s="184"/>
      <c r="DB119" s="178"/>
    </row>
    <row r="120" spans="21:106" ht="16">
      <c r="U120" s="270"/>
      <c r="V120" s="275" t="s">
        <v>12</v>
      </c>
      <c r="W120" s="126" t="s">
        <v>141</v>
      </c>
      <c r="X120" s="127">
        <v>-1.9416899999999999</v>
      </c>
      <c r="Y120" s="127">
        <v>-1.6778181818181801</v>
      </c>
      <c r="Z120" s="280"/>
      <c r="AA120" s="263"/>
      <c r="AB120" s="260"/>
      <c r="AC120" s="127">
        <v>-1.96</v>
      </c>
      <c r="AD120" s="127">
        <v>-1.96048</v>
      </c>
      <c r="AE120" s="270"/>
      <c r="AF120" s="272"/>
      <c r="AG120" s="137" t="s">
        <v>277</v>
      </c>
      <c r="AH120" s="99">
        <v>-1.57839</v>
      </c>
      <c r="AI120" s="99">
        <v>-1.66422</v>
      </c>
      <c r="CK120" s="280"/>
      <c r="CL120" s="279"/>
      <c r="CM120" s="137" t="s">
        <v>40</v>
      </c>
      <c r="CN120" s="115">
        <v>-0.50700999999999996</v>
      </c>
      <c r="CO120" s="115">
        <v>-0.49951557817384001</v>
      </c>
      <c r="CP120" s="285" t="s">
        <v>341</v>
      </c>
      <c r="CQ120" s="288" t="s">
        <v>255</v>
      </c>
      <c r="CR120" s="175" t="s">
        <v>329</v>
      </c>
      <c r="CS120" s="156">
        <v>-3.9842900000000001</v>
      </c>
      <c r="CT120" s="156">
        <v>-4.1513839490000004</v>
      </c>
      <c r="CU120" s="293"/>
      <c r="CV120" s="296"/>
      <c r="CW120" s="124" t="s">
        <v>387</v>
      </c>
      <c r="CX120" s="160">
        <v>-1.97678</v>
      </c>
      <c r="CY120" s="160">
        <v>-2.0282697299999999</v>
      </c>
      <c r="CZ120" s="184"/>
      <c r="DA120" s="184"/>
      <c r="DB120" s="178"/>
    </row>
    <row r="121" spans="21:106" ht="16">
      <c r="U121" s="270"/>
      <c r="V121" s="275"/>
      <c r="W121" s="126" t="s">
        <v>142</v>
      </c>
      <c r="X121" s="127">
        <v>-1.8501399999999999</v>
      </c>
      <c r="Y121" s="127">
        <v>-1.71741818181818</v>
      </c>
      <c r="Z121" s="280"/>
      <c r="AA121" s="263"/>
      <c r="AB121" s="260"/>
      <c r="AC121" s="127">
        <v>-1.78</v>
      </c>
      <c r="AD121" s="127">
        <v>-1.71499</v>
      </c>
      <c r="AE121" s="270"/>
      <c r="AF121" s="272"/>
      <c r="AG121" s="131" t="s">
        <v>279</v>
      </c>
      <c r="AH121" s="99">
        <v>-1.40391</v>
      </c>
      <c r="AI121" s="99">
        <v>-1.3666199999999999</v>
      </c>
      <c r="CK121" s="280"/>
      <c r="CL121" s="279"/>
      <c r="CM121" s="137" t="s">
        <v>25</v>
      </c>
      <c r="CN121" s="115">
        <v>-0.43086000000000002</v>
      </c>
      <c r="CO121" s="115">
        <v>-0.45702063378420599</v>
      </c>
      <c r="CP121" s="285"/>
      <c r="CQ121" s="288"/>
      <c r="CR121" s="175" t="s">
        <v>304</v>
      </c>
      <c r="CS121" s="156">
        <v>-3.7772100000000002</v>
      </c>
      <c r="CT121" s="156">
        <v>-3.8812400299999998</v>
      </c>
      <c r="CU121" s="293"/>
      <c r="CV121" s="296"/>
      <c r="CW121" s="124" t="s">
        <v>388</v>
      </c>
      <c r="CX121" s="160">
        <v>-1.77339</v>
      </c>
      <c r="CY121" s="160">
        <v>-1.8364425</v>
      </c>
      <c r="CZ121" s="184"/>
      <c r="DA121" s="184"/>
      <c r="DB121" s="178"/>
    </row>
    <row r="122" spans="21:106" ht="16">
      <c r="U122" s="270"/>
      <c r="V122" s="275"/>
      <c r="W122" s="126" t="s">
        <v>138</v>
      </c>
      <c r="X122" s="127">
        <v>-1.9523900000000001</v>
      </c>
      <c r="Y122" s="127">
        <v>-1.85181818181818</v>
      </c>
      <c r="Z122" s="280"/>
      <c r="AA122" s="263"/>
      <c r="AB122" s="260"/>
      <c r="AC122" s="127">
        <v>-1.71</v>
      </c>
      <c r="AD122" s="127">
        <v>-1.4944900000000001</v>
      </c>
      <c r="AE122" s="270"/>
      <c r="AF122" s="272"/>
      <c r="AG122" s="137" t="s">
        <v>275</v>
      </c>
      <c r="AH122" s="99">
        <v>-1.3347100000000001</v>
      </c>
      <c r="AI122" s="99">
        <v>-1.1593199999999999</v>
      </c>
      <c r="CK122" s="280"/>
      <c r="CL122" s="279"/>
      <c r="CM122" s="137" t="s">
        <v>22</v>
      </c>
      <c r="CN122" s="115">
        <v>-0.32299</v>
      </c>
      <c r="CO122" s="115">
        <v>-0.32299</v>
      </c>
      <c r="CP122" s="285"/>
      <c r="CQ122" s="288"/>
      <c r="CR122" s="175" t="s">
        <v>275</v>
      </c>
      <c r="CS122" s="156">
        <v>-3.62392</v>
      </c>
      <c r="CT122" s="156">
        <v>-3.5725187269999998</v>
      </c>
      <c r="CU122" s="293"/>
      <c r="CV122" s="296"/>
      <c r="CW122" s="124" t="s">
        <v>389</v>
      </c>
      <c r="CX122" s="160">
        <v>-1.6547499999999999</v>
      </c>
      <c r="CY122" s="160">
        <v>-1.75971214</v>
      </c>
      <c r="CZ122" s="184"/>
      <c r="DA122" s="184"/>
      <c r="DB122" s="178"/>
    </row>
    <row r="123" spans="21:106" ht="16">
      <c r="U123" s="270"/>
      <c r="V123" s="275"/>
      <c r="W123" s="126" t="s">
        <v>143</v>
      </c>
      <c r="X123" s="127">
        <v>-2.0825399999999998</v>
      </c>
      <c r="Y123" s="127">
        <v>-1.9517781818181801</v>
      </c>
      <c r="Z123" s="280"/>
      <c r="AA123" s="263"/>
      <c r="AB123" s="260"/>
      <c r="AC123" s="127">
        <v>-1.76</v>
      </c>
      <c r="AD123" s="127">
        <v>-1.66648</v>
      </c>
      <c r="AE123" s="270"/>
      <c r="AF123" s="272"/>
      <c r="AG123" s="131" t="s">
        <v>276</v>
      </c>
      <c r="AH123" s="99">
        <v>-0.68742999999999999</v>
      </c>
      <c r="AI123" s="99">
        <v>-0.81972</v>
      </c>
      <c r="CK123" s="280"/>
      <c r="CL123" s="279"/>
      <c r="CM123" s="137" t="s">
        <v>11</v>
      </c>
      <c r="CN123" s="115">
        <v>-0.27857999999999999</v>
      </c>
      <c r="CO123" s="115">
        <v>-0.48660585270491002</v>
      </c>
      <c r="CP123" s="285"/>
      <c r="CQ123" s="288"/>
      <c r="CR123" s="175" t="s">
        <v>276</v>
      </c>
      <c r="CS123" s="156">
        <v>-3.19529</v>
      </c>
      <c r="CT123" s="156">
        <v>-3.19529</v>
      </c>
      <c r="CU123" s="293"/>
      <c r="CV123" s="296" t="s">
        <v>390</v>
      </c>
      <c r="CW123" s="124" t="s">
        <v>391</v>
      </c>
      <c r="CX123" s="160">
        <v>-2.73949</v>
      </c>
      <c r="CY123" s="160">
        <v>-2.5366103600000001</v>
      </c>
      <c r="CZ123" s="184"/>
      <c r="DA123" s="184"/>
      <c r="DB123" s="178"/>
    </row>
    <row r="124" spans="21:106" ht="16">
      <c r="U124" s="270"/>
      <c r="V124" s="275"/>
      <c r="W124" s="24" t="s">
        <v>144</v>
      </c>
      <c r="X124" s="127">
        <v>-2.2092999999999998</v>
      </c>
      <c r="Y124" s="127">
        <v>-2.09181818181818</v>
      </c>
      <c r="Z124" s="280"/>
      <c r="AA124" s="263"/>
      <c r="AB124" s="260"/>
      <c r="AC124" s="127">
        <v>-1.64</v>
      </c>
      <c r="AD124" s="127">
        <v>-1.44598</v>
      </c>
      <c r="AE124" s="270"/>
      <c r="AF124" s="272"/>
      <c r="AG124" s="131" t="s">
        <v>286</v>
      </c>
      <c r="AH124" s="99">
        <v>-0.45251999999999998</v>
      </c>
      <c r="AI124" s="99">
        <v>-0.45251999999999998</v>
      </c>
      <c r="CK124" s="280"/>
      <c r="CL124" s="279"/>
      <c r="CM124" s="137" t="s">
        <v>14</v>
      </c>
      <c r="CN124" s="115">
        <v>-0.23416000000000001</v>
      </c>
      <c r="CO124" s="115">
        <v>-0.30739463503312903</v>
      </c>
      <c r="CP124" s="285"/>
      <c r="CQ124" s="288"/>
      <c r="CR124" s="175" t="s">
        <v>282</v>
      </c>
      <c r="CS124" s="156">
        <v>-2.60595</v>
      </c>
      <c r="CT124" s="156">
        <v>-2.41562045</v>
      </c>
      <c r="CU124" s="293"/>
      <c r="CV124" s="296"/>
      <c r="CW124" s="124" t="s">
        <v>392</v>
      </c>
      <c r="CX124" s="160">
        <v>-2.5360999999999998</v>
      </c>
      <c r="CY124" s="160">
        <v>-2.3703603599999998</v>
      </c>
      <c r="CZ124" s="184"/>
      <c r="DA124" s="184"/>
      <c r="DB124" s="178"/>
    </row>
    <row r="125" spans="21:106" ht="16">
      <c r="U125" s="270"/>
      <c r="V125" s="275" t="s">
        <v>25</v>
      </c>
      <c r="W125" s="126" t="s">
        <v>141</v>
      </c>
      <c r="X125" s="127">
        <v>-1.9416899999999999</v>
      </c>
      <c r="Y125" s="127">
        <v>-2.02327272727273</v>
      </c>
      <c r="Z125" s="280"/>
      <c r="AA125" s="263"/>
      <c r="AB125" s="260"/>
      <c r="AC125" s="127">
        <v>-1.68</v>
      </c>
      <c r="AD125" s="127">
        <v>-1.4827300000000001</v>
      </c>
      <c r="AE125" s="270"/>
      <c r="AF125" s="272"/>
      <c r="AG125" s="131" t="s">
        <v>282</v>
      </c>
      <c r="AH125" s="99">
        <v>-4.92400000000002E-2</v>
      </c>
      <c r="AI125" s="99">
        <v>-0.11712</v>
      </c>
      <c r="CK125" s="280"/>
      <c r="CL125" s="279"/>
      <c r="CM125" s="137" t="s">
        <v>12</v>
      </c>
      <c r="CN125" s="115">
        <v>-0.18975</v>
      </c>
      <c r="CO125" s="115">
        <v>-0.27587876639682701</v>
      </c>
      <c r="CP125" s="285"/>
      <c r="CQ125" s="288"/>
      <c r="CR125" s="175" t="s">
        <v>316</v>
      </c>
      <c r="CS125" s="156">
        <v>-4.5732799999999996</v>
      </c>
      <c r="CT125" s="156">
        <v>-4.8080080010000001</v>
      </c>
      <c r="CU125" s="293"/>
      <c r="CV125" s="296"/>
      <c r="CW125" s="124" t="s">
        <v>393</v>
      </c>
      <c r="CX125" s="160">
        <v>-2.26492</v>
      </c>
      <c r="CY125" s="160">
        <v>-2.28084205</v>
      </c>
      <c r="CZ125" s="184"/>
      <c r="DA125" s="184"/>
      <c r="DB125" s="178"/>
    </row>
    <row r="126" spans="21:106" ht="16">
      <c r="U126" s="270"/>
      <c r="V126" s="275"/>
      <c r="W126" s="126" t="s">
        <v>142</v>
      </c>
      <c r="X126" s="127">
        <v>-2.12479</v>
      </c>
      <c r="Y126" s="127">
        <v>-2.0628727272727301</v>
      </c>
      <c r="Z126" s="280"/>
      <c r="AA126" s="263"/>
      <c r="AB126" s="260"/>
      <c r="AC126" s="127">
        <v>-1.67</v>
      </c>
      <c r="AD126" s="127">
        <v>-1.4695</v>
      </c>
      <c r="AE126" s="145"/>
      <c r="AF126" s="127"/>
      <c r="AG126" s="126"/>
      <c r="CK126" s="280"/>
      <c r="CL126" s="279"/>
      <c r="CM126" s="137" t="s">
        <v>9</v>
      </c>
      <c r="CN126" s="115">
        <v>-0.18975</v>
      </c>
      <c r="CO126" s="115">
        <v>-0.14778874588561999</v>
      </c>
      <c r="CP126" s="285" t="s">
        <v>345</v>
      </c>
      <c r="CQ126" s="288" t="s">
        <v>255</v>
      </c>
      <c r="CR126" s="175" t="s">
        <v>329</v>
      </c>
      <c r="CS126" s="156">
        <v>-4.63</v>
      </c>
      <c r="CT126" s="156">
        <v>-4.7960939490000003</v>
      </c>
      <c r="CU126" s="293"/>
      <c r="CV126" s="296"/>
      <c r="CW126" s="130" t="s">
        <v>149</v>
      </c>
      <c r="CX126" s="160">
        <v>-2.19712</v>
      </c>
      <c r="CY126" s="160">
        <v>-2.1753371399999999</v>
      </c>
      <c r="CZ126" s="184"/>
      <c r="DA126" s="184"/>
      <c r="DB126" s="178"/>
    </row>
    <row r="127" spans="21:106" ht="16">
      <c r="U127" s="270"/>
      <c r="V127" s="275"/>
      <c r="W127" s="126" t="s">
        <v>138</v>
      </c>
      <c r="X127" s="127">
        <v>-2.3537699999999999</v>
      </c>
      <c r="Y127" s="127">
        <v>-2.1972727272727299</v>
      </c>
      <c r="Z127" s="280"/>
      <c r="AA127" s="263"/>
      <c r="AB127" s="260" t="s">
        <v>394</v>
      </c>
      <c r="AC127" s="127">
        <v>-1.53</v>
      </c>
      <c r="AD127" s="127">
        <v>-1.4944900000000001</v>
      </c>
      <c r="AE127" s="145"/>
      <c r="AF127" s="127"/>
      <c r="AG127" s="126"/>
      <c r="CK127" s="280"/>
      <c r="CL127" s="279"/>
      <c r="CM127" s="137" t="s">
        <v>15</v>
      </c>
      <c r="CN127" s="115">
        <v>-5.7399999999998598E-3</v>
      </c>
      <c r="CO127" s="115">
        <v>-0.23396808255307999</v>
      </c>
      <c r="CP127" s="285"/>
      <c r="CQ127" s="288"/>
      <c r="CR127" s="175" t="s">
        <v>304</v>
      </c>
      <c r="CS127" s="156">
        <v>-4.42</v>
      </c>
      <c r="CT127" s="156">
        <v>-4.5259500299999997</v>
      </c>
      <c r="CU127" s="293"/>
      <c r="CV127" s="296"/>
      <c r="CW127" s="124" t="s">
        <v>143</v>
      </c>
      <c r="CX127" s="160">
        <v>-2.28186</v>
      </c>
      <c r="CY127" s="160">
        <v>-2.1689425</v>
      </c>
      <c r="CZ127" s="184"/>
      <c r="DA127" s="184"/>
      <c r="DB127" s="178"/>
    </row>
    <row r="128" spans="21:106" ht="16">
      <c r="U128" s="270"/>
      <c r="V128" s="275"/>
      <c r="W128" s="126" t="s">
        <v>143</v>
      </c>
      <c r="X128" s="127">
        <v>-2.3853499999999999</v>
      </c>
      <c r="Y128" s="127">
        <v>-2.2972327272727302</v>
      </c>
      <c r="Z128" s="280"/>
      <c r="AA128" s="263"/>
      <c r="AB128" s="260"/>
      <c r="AC128" s="127">
        <v>-1.83</v>
      </c>
      <c r="AD128" s="127">
        <v>-1.7767299999999999</v>
      </c>
      <c r="AE128" s="145"/>
      <c r="AF128" s="127"/>
      <c r="AG128" s="126"/>
      <c r="CK128" s="280"/>
      <c r="CL128" s="279"/>
      <c r="CM128" s="137" t="s">
        <v>13</v>
      </c>
      <c r="CN128" s="115">
        <v>0.18462000000000001</v>
      </c>
      <c r="CO128" s="115">
        <v>2.35826146156142E-2</v>
      </c>
      <c r="CP128" s="285"/>
      <c r="CQ128" s="288"/>
      <c r="CR128" s="175" t="s">
        <v>275</v>
      </c>
      <c r="CS128" s="156">
        <v>-4.26</v>
      </c>
      <c r="CT128" s="156">
        <v>-4.2172287270000002</v>
      </c>
      <c r="CU128" s="293"/>
      <c r="CV128" s="296"/>
      <c r="CW128" s="124" t="s">
        <v>138</v>
      </c>
      <c r="CX128" s="160">
        <v>-2.29881</v>
      </c>
      <c r="CY128" s="160">
        <v>-2.0410576800000002</v>
      </c>
      <c r="CZ128" s="184"/>
      <c r="DA128" s="184"/>
      <c r="DB128" s="178"/>
    </row>
    <row r="129" spans="19:106" ht="16">
      <c r="U129" s="270"/>
      <c r="V129" s="275"/>
      <c r="W129" s="24" t="s">
        <v>144</v>
      </c>
      <c r="X129" s="127">
        <v>-2.3008500000000001</v>
      </c>
      <c r="Y129" s="127">
        <v>-2.4372727272727301</v>
      </c>
      <c r="Z129" s="280"/>
      <c r="AA129" s="263"/>
      <c r="AB129" s="260"/>
      <c r="AC129" s="127">
        <v>-1.95</v>
      </c>
      <c r="AD129" s="127">
        <v>-2.1074799999999998</v>
      </c>
      <c r="AE129" s="145"/>
      <c r="AF129" s="127"/>
      <c r="AG129" s="126"/>
      <c r="CK129" s="280"/>
      <c r="CL129" s="279"/>
      <c r="CM129" s="137" t="s">
        <v>10</v>
      </c>
      <c r="CN129" s="115">
        <v>0.16558</v>
      </c>
      <c r="CO129" s="115">
        <v>3.8923252856678699E-2</v>
      </c>
      <c r="CP129" s="285"/>
      <c r="CQ129" s="288"/>
      <c r="CR129" s="175" t="s">
        <v>276</v>
      </c>
      <c r="CS129" s="156">
        <v>-3.84</v>
      </c>
      <c r="CT129" s="156">
        <v>-3.84</v>
      </c>
      <c r="CU129" s="293"/>
      <c r="CV129" s="296"/>
      <c r="CW129" s="124" t="s">
        <v>178</v>
      </c>
      <c r="CX129" s="160">
        <v>-2.0276299999999998</v>
      </c>
      <c r="CY129" s="160">
        <v>-2.0276299999999998</v>
      </c>
      <c r="CZ129" s="184"/>
      <c r="DA129" s="184"/>
      <c r="DB129" s="178"/>
    </row>
    <row r="130" spans="19:106" ht="16">
      <c r="U130" s="270"/>
      <c r="V130" s="275" t="s">
        <v>15</v>
      </c>
      <c r="W130" s="126" t="s">
        <v>141</v>
      </c>
      <c r="X130" s="127">
        <v>-0.25154900000000002</v>
      </c>
      <c r="Y130" s="127">
        <v>-0.45911390313131201</v>
      </c>
      <c r="Z130" s="280"/>
      <c r="AA130" s="263"/>
      <c r="AB130" s="260"/>
      <c r="AC130" s="127">
        <v>-1.68</v>
      </c>
      <c r="AD130" s="127">
        <v>-1.69</v>
      </c>
      <c r="AE130" s="145"/>
      <c r="AF130" s="127"/>
      <c r="AG130" s="126"/>
      <c r="CK130" s="280"/>
      <c r="CL130" s="279"/>
      <c r="CM130" s="137" t="s">
        <v>68</v>
      </c>
      <c r="CN130" s="115">
        <v>0.15923999999999999</v>
      </c>
      <c r="CO130" s="115">
        <v>0.16163063421516999</v>
      </c>
      <c r="CP130" s="285"/>
      <c r="CQ130" s="288"/>
      <c r="CR130" s="175" t="s">
        <v>282</v>
      </c>
      <c r="CS130" s="156">
        <v>-3.25</v>
      </c>
      <c r="CT130" s="156">
        <v>-3.0603304499999999</v>
      </c>
      <c r="CU130" s="293"/>
      <c r="CV130" s="296"/>
      <c r="CW130" s="124" t="s">
        <v>136</v>
      </c>
      <c r="CX130" s="160">
        <v>-2.0784699999999998</v>
      </c>
      <c r="CY130" s="160">
        <v>-1.8684130400000001</v>
      </c>
      <c r="CZ130" s="184"/>
      <c r="DA130" s="184"/>
      <c r="DB130" s="178"/>
    </row>
    <row r="131" spans="19:106" ht="16">
      <c r="U131" s="270"/>
      <c r="V131" s="275"/>
      <c r="W131" s="126" t="s">
        <v>142</v>
      </c>
      <c r="X131" s="127">
        <v>-0.50507000000000002</v>
      </c>
      <c r="Y131" s="127">
        <v>-0.49871390313131198</v>
      </c>
      <c r="Z131" s="280"/>
      <c r="AA131" s="263"/>
      <c r="AB131" s="260"/>
      <c r="AC131" s="127">
        <v>-1.59</v>
      </c>
      <c r="AD131" s="127">
        <v>-1.44598</v>
      </c>
      <c r="AE131" s="145"/>
      <c r="AF131" s="127"/>
      <c r="AG131" s="126"/>
      <c r="CK131" s="280"/>
      <c r="CL131" s="279"/>
      <c r="CM131" s="137" t="s">
        <v>24</v>
      </c>
      <c r="CN131" s="115">
        <v>0.36227999999999999</v>
      </c>
      <c r="CO131" s="115">
        <v>0.33754459962396799</v>
      </c>
      <c r="CP131" s="285" t="s">
        <v>336</v>
      </c>
      <c r="CQ131" s="288" t="s">
        <v>14</v>
      </c>
      <c r="CR131" s="183" t="s">
        <v>172</v>
      </c>
      <c r="CS131" s="153">
        <v>-3.9511609999999999</v>
      </c>
      <c r="CT131" s="153">
        <v>-3.7593369999999999</v>
      </c>
      <c r="CU131" s="293"/>
      <c r="CV131" s="296"/>
      <c r="CW131" s="124" t="s">
        <v>135</v>
      </c>
      <c r="CX131" s="160">
        <v>-1.6547499999999999</v>
      </c>
      <c r="CY131" s="160">
        <v>-1.7629094599999999</v>
      </c>
      <c r="CZ131" s="184"/>
      <c r="DA131" s="184"/>
      <c r="DB131" s="178"/>
    </row>
    <row r="132" spans="19:106" ht="16">
      <c r="U132" s="270"/>
      <c r="V132" s="275"/>
      <c r="W132" s="126" t="s">
        <v>138</v>
      </c>
      <c r="X132" s="127">
        <v>-0.59598620000000002</v>
      </c>
      <c r="Y132" s="127">
        <v>-0.63311390313131199</v>
      </c>
      <c r="Z132" s="280"/>
      <c r="AA132" s="263"/>
      <c r="AB132" s="260"/>
      <c r="AC132" s="127">
        <v>-1.77</v>
      </c>
      <c r="AD132" s="127">
        <v>-1.7767299999999999</v>
      </c>
      <c r="AE132" s="145"/>
      <c r="AF132" s="127"/>
      <c r="AG132" s="126"/>
      <c r="CK132" s="280"/>
      <c r="CL132" s="279"/>
      <c r="CM132" s="137" t="s">
        <v>23</v>
      </c>
      <c r="CN132" s="115">
        <v>0.55898000000000003</v>
      </c>
      <c r="CO132" s="115">
        <v>0.36329364098956701</v>
      </c>
      <c r="CP132" s="285"/>
      <c r="CQ132" s="288"/>
      <c r="CR132" s="183" t="s">
        <v>173</v>
      </c>
      <c r="CS132" s="153">
        <v>-3.8221289999999999</v>
      </c>
      <c r="CT132" s="153">
        <v>-3.6485479999999999</v>
      </c>
      <c r="CU132" s="294" t="s">
        <v>374</v>
      </c>
      <c r="CV132" s="297" t="s">
        <v>71</v>
      </c>
      <c r="CW132" s="188" t="s">
        <v>72</v>
      </c>
      <c r="CX132" s="160">
        <v>-3.3732799999999998</v>
      </c>
      <c r="CY132" s="160">
        <v>-3.8084656532575201</v>
      </c>
      <c r="CZ132" s="184"/>
      <c r="DA132" s="184"/>
      <c r="DB132" s="178"/>
    </row>
    <row r="133" spans="19:106" ht="16">
      <c r="U133" s="270"/>
      <c r="V133" s="275"/>
      <c r="W133" s="126" t="s">
        <v>143</v>
      </c>
      <c r="X133" s="127">
        <v>-0.67408449999999998</v>
      </c>
      <c r="Y133" s="127">
        <v>-0.73307390313131204</v>
      </c>
      <c r="Z133" s="280"/>
      <c r="AA133" s="263"/>
      <c r="AB133" s="260"/>
      <c r="AC133" s="127">
        <v>-1.78</v>
      </c>
      <c r="AD133" s="127">
        <v>-2.1074799999999998</v>
      </c>
      <c r="CK133" s="280"/>
      <c r="CL133" s="279"/>
      <c r="CM133" s="137" t="s">
        <v>17</v>
      </c>
      <c r="CN133" s="115">
        <v>0.39401000000000003</v>
      </c>
      <c r="CO133" s="115">
        <v>0.38787449987190697</v>
      </c>
      <c r="CP133" s="285"/>
      <c r="CQ133" s="288"/>
      <c r="CR133" s="183" t="s">
        <v>174</v>
      </c>
      <c r="CS133" s="153">
        <v>-3.6850320000000001</v>
      </c>
      <c r="CT133" s="153">
        <v>-3.5930870000000001</v>
      </c>
      <c r="CU133" s="294"/>
      <c r="CV133" s="297"/>
      <c r="CW133" s="162" t="s">
        <v>74</v>
      </c>
      <c r="CX133" s="163">
        <v>-2.8359700000000001</v>
      </c>
      <c r="CY133" s="163">
        <v>-2.8359700000000001</v>
      </c>
      <c r="CZ133" s="184"/>
      <c r="DA133" s="184"/>
      <c r="DB133" s="178"/>
    </row>
    <row r="134" spans="19:106" ht="16">
      <c r="U134" s="270"/>
      <c r="V134" s="275"/>
      <c r="W134" s="24" t="s">
        <v>144</v>
      </c>
      <c r="X134" s="127">
        <v>-0.84309900000000004</v>
      </c>
      <c r="Y134" s="127">
        <v>-0.87311390313131199</v>
      </c>
      <c r="Z134" s="280"/>
      <c r="AA134" s="263"/>
      <c r="AB134" s="260"/>
      <c r="AC134" s="127">
        <v>-1.41</v>
      </c>
      <c r="AD134" s="127">
        <v>-1.3959999999999999</v>
      </c>
      <c r="CK134" s="280"/>
      <c r="CL134" s="279"/>
      <c r="CM134" s="137" t="s">
        <v>18</v>
      </c>
      <c r="CN134" s="115">
        <v>6.9499999999997897E-3</v>
      </c>
      <c r="CO134" s="115">
        <v>0.14751574986969701</v>
      </c>
      <c r="CP134" s="285"/>
      <c r="CQ134" s="288"/>
      <c r="CR134" s="183" t="s">
        <v>175</v>
      </c>
      <c r="CS134" s="153">
        <v>-3.6850320000000001</v>
      </c>
      <c r="CT134" s="153">
        <v>-3.5820479999999999</v>
      </c>
      <c r="CU134" s="294"/>
      <c r="CV134" s="297"/>
      <c r="CW134" s="176" t="s">
        <v>73</v>
      </c>
      <c r="CX134" s="102">
        <v>-3.05985</v>
      </c>
      <c r="CY134" s="115">
        <v>-3.3035572004561802</v>
      </c>
      <c r="CZ134" s="184"/>
      <c r="DA134" s="184"/>
      <c r="DB134" s="178"/>
    </row>
    <row r="135" spans="19:106" ht="16">
      <c r="S135" s="124"/>
      <c r="U135" s="270" t="s">
        <v>395</v>
      </c>
      <c r="V135" s="277" t="s">
        <v>15</v>
      </c>
      <c r="W135" s="137" t="s">
        <v>396</v>
      </c>
      <c r="X135" s="127">
        <v>-0.45</v>
      </c>
      <c r="Y135" s="127">
        <v>-0.513113903131312</v>
      </c>
      <c r="Z135" s="280"/>
      <c r="AA135" s="263"/>
      <c r="AB135" s="260"/>
      <c r="AC135" s="127">
        <v>-1.68</v>
      </c>
      <c r="AD135" s="127">
        <v>-1.69</v>
      </c>
      <c r="CK135" s="280"/>
      <c r="CL135" s="279"/>
      <c r="CM135" s="137" t="s">
        <v>19</v>
      </c>
      <c r="CN135" s="115">
        <v>-0.24685000000000001</v>
      </c>
      <c r="CO135" s="115">
        <v>-8.7874374961676993E-2</v>
      </c>
      <c r="CP135" s="285"/>
      <c r="CQ135" s="288"/>
      <c r="CR135" s="183" t="s">
        <v>176</v>
      </c>
      <c r="CS135" s="153">
        <v>-3.7737419999999999</v>
      </c>
      <c r="CT135" s="153">
        <v>-3.5155479999999999</v>
      </c>
      <c r="CU135" s="294"/>
      <c r="CV135" s="297"/>
      <c r="CW135" s="162" t="s">
        <v>75</v>
      </c>
      <c r="CX135" s="163">
        <v>-2.47776</v>
      </c>
      <c r="CY135" s="163">
        <v>-2.39382098655549</v>
      </c>
      <c r="CZ135" s="184"/>
      <c r="DA135" s="184"/>
      <c r="DB135" s="178"/>
    </row>
    <row r="136" spans="19:106" ht="16">
      <c r="S136" s="124"/>
      <c r="U136" s="270"/>
      <c r="V136" s="277"/>
      <c r="W136" s="137" t="s">
        <v>397</v>
      </c>
      <c r="X136" s="127">
        <v>-0.45</v>
      </c>
      <c r="Y136" s="127">
        <v>-0.50351390313131195</v>
      </c>
      <c r="Z136" s="280"/>
      <c r="AA136" s="263"/>
      <c r="AB136" s="260"/>
      <c r="AC136" s="127">
        <v>-1.38</v>
      </c>
      <c r="AD136" s="127">
        <v>-1.44598</v>
      </c>
      <c r="CK136" s="280"/>
      <c r="CL136" s="279"/>
      <c r="CM136" s="137" t="s">
        <v>46</v>
      </c>
      <c r="CN136" s="115">
        <v>-0.19608999999999999</v>
      </c>
      <c r="CO136" s="115">
        <v>-0.14176621860091601</v>
      </c>
      <c r="CP136" s="285"/>
      <c r="CQ136" s="288"/>
      <c r="CR136" s="183" t="s">
        <v>159</v>
      </c>
      <c r="CS136" s="153">
        <v>-3.4511609999999999</v>
      </c>
      <c r="CT136" s="153">
        <v>-3.5045090000000001</v>
      </c>
      <c r="CU136" s="294"/>
      <c r="CV136" s="297"/>
      <c r="CW136" s="162" t="s">
        <v>76</v>
      </c>
      <c r="CX136" s="163">
        <v>-1.7613399999999999</v>
      </c>
      <c r="CY136" s="163">
        <v>-1.88289780386851</v>
      </c>
      <c r="CZ136" s="184"/>
      <c r="DA136" s="184"/>
      <c r="DB136" s="178"/>
    </row>
    <row r="137" spans="19:106" ht="16">
      <c r="S137" s="124"/>
      <c r="U137" s="270"/>
      <c r="V137" s="277"/>
      <c r="W137" s="137" t="s">
        <v>398</v>
      </c>
      <c r="X137" s="127">
        <v>-0.02</v>
      </c>
      <c r="Y137" s="127">
        <v>-0.19271390313131201</v>
      </c>
      <c r="Z137" s="280"/>
      <c r="AA137" s="263"/>
      <c r="AB137" s="260"/>
      <c r="AC137" s="127">
        <v>-1.67</v>
      </c>
      <c r="AD137" s="127">
        <v>-1.7767299999999999</v>
      </c>
      <c r="CK137" s="280"/>
      <c r="CL137" s="279"/>
      <c r="CM137" s="137" t="s">
        <v>43</v>
      </c>
      <c r="CN137" s="115">
        <v>-8.1879999999999994E-2</v>
      </c>
      <c r="CO137" s="115">
        <v>-9.9802998674314705E-2</v>
      </c>
      <c r="CP137" s="285"/>
      <c r="CQ137" s="288"/>
      <c r="CR137" s="183" t="s">
        <v>163</v>
      </c>
      <c r="CS137" s="153">
        <v>-3.3785810000000001</v>
      </c>
      <c r="CT137" s="153">
        <v>-3.3935870000000001</v>
      </c>
      <c r="CU137" s="294"/>
      <c r="CV137" s="297"/>
      <c r="CW137" s="162" t="s">
        <v>77</v>
      </c>
      <c r="CX137" s="163">
        <v>-1.6270100000000001</v>
      </c>
      <c r="CY137" s="163">
        <v>-1.7404262718524499</v>
      </c>
      <c r="CZ137" s="184"/>
      <c r="DA137" s="184"/>
      <c r="DB137" s="178"/>
    </row>
    <row r="138" spans="19:106" ht="16">
      <c r="S138" s="124"/>
      <c r="U138" s="270"/>
      <c r="V138" s="277"/>
      <c r="W138" s="137" t="s">
        <v>399</v>
      </c>
      <c r="X138" s="127">
        <v>-0.41</v>
      </c>
      <c r="Y138" s="127">
        <v>-0.393113903131312</v>
      </c>
      <c r="Z138" s="280"/>
      <c r="AA138" s="263"/>
      <c r="AB138" s="260"/>
      <c r="AC138" s="127">
        <v>-1.81</v>
      </c>
      <c r="AD138" s="127">
        <v>-2.1074799999999998</v>
      </c>
      <c r="CK138" s="280"/>
      <c r="CL138" s="279"/>
      <c r="CM138" s="137" t="s">
        <v>20</v>
      </c>
      <c r="CN138" s="115">
        <v>-0.35471999999999998</v>
      </c>
      <c r="CO138" s="115">
        <v>-0.32163154424801998</v>
      </c>
      <c r="CP138" s="285"/>
      <c r="CQ138" s="288"/>
      <c r="CR138" s="185" t="s">
        <v>177</v>
      </c>
      <c r="CS138" s="153">
        <v>-3.4430969999999999</v>
      </c>
      <c r="CT138" s="153">
        <v>-3.3603369999999999</v>
      </c>
      <c r="CU138" s="294"/>
      <c r="CV138" s="297"/>
      <c r="CW138" s="162" t="s">
        <v>78</v>
      </c>
      <c r="CX138" s="163">
        <v>-1.53746</v>
      </c>
      <c r="CY138" s="163">
        <v>-1.4384611071559299</v>
      </c>
      <c r="CZ138" s="184"/>
      <c r="DA138" s="184"/>
      <c r="DB138" s="178"/>
    </row>
    <row r="139" spans="19:106" ht="16">
      <c r="S139" s="124"/>
      <c r="U139" s="270"/>
      <c r="V139" s="277"/>
      <c r="W139" s="137" t="s">
        <v>400</v>
      </c>
      <c r="X139" s="127">
        <v>-0.15</v>
      </c>
      <c r="Y139" s="127">
        <v>-0.23351390313131201</v>
      </c>
      <c r="Z139" s="280"/>
      <c r="AA139" s="263"/>
      <c r="AB139" s="260"/>
      <c r="AC139" s="127">
        <v>-1.78</v>
      </c>
      <c r="AD139" s="127">
        <v>-1.69</v>
      </c>
      <c r="CK139" s="280"/>
      <c r="CL139" s="279"/>
      <c r="CM139" s="137" t="s">
        <v>47</v>
      </c>
      <c r="CN139" s="115">
        <v>-0.43720999999999999</v>
      </c>
      <c r="CO139" s="115">
        <v>-8.4394668866241099E-2</v>
      </c>
      <c r="CP139" s="285"/>
      <c r="CQ139" s="288"/>
      <c r="CR139" s="183" t="s">
        <v>138</v>
      </c>
      <c r="CS139" s="153">
        <v>-3.2495479999999999</v>
      </c>
      <c r="CT139" s="153">
        <v>-3.2495479999999999</v>
      </c>
      <c r="CU139" s="294"/>
      <c r="CV139" s="297"/>
      <c r="CW139" s="162" t="s">
        <v>79</v>
      </c>
      <c r="CX139" s="163">
        <v>-1.31358</v>
      </c>
      <c r="CY139" s="163">
        <v>-1.1467116012198899</v>
      </c>
      <c r="CZ139" s="184"/>
      <c r="DA139" s="184"/>
      <c r="DB139" s="178"/>
    </row>
    <row r="140" spans="19:106" ht="16">
      <c r="S140" s="124"/>
      <c r="U140" s="270"/>
      <c r="V140" s="277"/>
      <c r="W140" s="137" t="s">
        <v>401</v>
      </c>
      <c r="X140" s="127">
        <v>-0.25</v>
      </c>
      <c r="Y140" s="127">
        <v>-0.37271390313131197</v>
      </c>
      <c r="Z140" s="280"/>
      <c r="AA140" s="263"/>
      <c r="AB140" s="260"/>
      <c r="AC140" s="127">
        <v>-1.57</v>
      </c>
      <c r="AD140" s="127">
        <v>-1.3959999999999999</v>
      </c>
      <c r="CK140" s="280"/>
      <c r="CL140" s="279"/>
      <c r="CM140" s="137" t="s">
        <v>67</v>
      </c>
      <c r="CN140" s="115">
        <v>-0.64024999999999999</v>
      </c>
      <c r="CO140" s="115">
        <v>-0.44798820884220403</v>
      </c>
      <c r="CP140" s="285"/>
      <c r="CQ140" s="288"/>
      <c r="CR140" s="183" t="s">
        <v>178</v>
      </c>
      <c r="CS140" s="153">
        <v>-3.2898710000000002</v>
      </c>
      <c r="CT140" s="153">
        <v>-3.2495479999999999</v>
      </c>
      <c r="CU140" s="294"/>
      <c r="CV140" s="297"/>
      <c r="CW140" s="162" t="s">
        <v>80</v>
      </c>
      <c r="CX140" s="163">
        <v>-0.68672</v>
      </c>
      <c r="CY140" s="163">
        <v>-0.84378941984850397</v>
      </c>
      <c r="CZ140" s="184"/>
      <c r="DA140" s="184"/>
      <c r="DB140" s="178"/>
    </row>
    <row r="141" spans="19:106" ht="16">
      <c r="S141" s="124"/>
      <c r="U141" s="270"/>
      <c r="V141" s="277"/>
      <c r="W141" s="137" t="s">
        <v>402</v>
      </c>
      <c r="X141" s="127">
        <v>0.24</v>
      </c>
      <c r="Y141" s="127">
        <v>-9.3113903131312195E-2</v>
      </c>
      <c r="Z141" s="280"/>
      <c r="AA141" s="263"/>
      <c r="AB141" s="260"/>
      <c r="AC141" s="127">
        <v>-1.53</v>
      </c>
      <c r="AD141" s="127">
        <v>-1.3474900000000001</v>
      </c>
      <c r="CK141" s="280"/>
      <c r="CL141" s="279"/>
      <c r="CM141" s="137" t="s">
        <v>48</v>
      </c>
      <c r="CN141" s="115">
        <v>-0.67832000000000003</v>
      </c>
      <c r="CO141" s="115">
        <v>-0.44798820884220403</v>
      </c>
      <c r="CP141" s="285"/>
      <c r="CQ141" s="288"/>
      <c r="CR141" s="183" t="s">
        <v>137</v>
      </c>
      <c r="CS141" s="153">
        <v>-3.233419</v>
      </c>
      <c r="CT141" s="153">
        <v>-3.2052589999999999</v>
      </c>
      <c r="CU141" s="294" t="s">
        <v>374</v>
      </c>
      <c r="CV141" s="297" t="s">
        <v>403</v>
      </c>
      <c r="CW141" s="162" t="s">
        <v>92</v>
      </c>
      <c r="CX141" s="163">
        <v>-3.1838500000000001</v>
      </c>
      <c r="CY141" s="163">
        <v>-2.8019897140619801</v>
      </c>
      <c r="CZ141" s="184"/>
      <c r="DA141" s="184"/>
      <c r="DB141" s="178"/>
    </row>
    <row r="142" spans="19:106" ht="16">
      <c r="S142" s="124"/>
      <c r="U142" s="270"/>
      <c r="V142" s="277"/>
      <c r="W142" s="137" t="s">
        <v>404</v>
      </c>
      <c r="X142" s="127">
        <v>0.17</v>
      </c>
      <c r="Y142" s="127">
        <v>-0.16271390313131201</v>
      </c>
      <c r="Z142" s="280"/>
      <c r="AA142" s="263"/>
      <c r="AB142" s="260"/>
      <c r="AC142" s="127">
        <v>-1.69</v>
      </c>
      <c r="AD142" s="127">
        <v>-1.69</v>
      </c>
      <c r="CK142" s="280"/>
      <c r="CL142" s="279"/>
      <c r="CM142" s="137" t="s">
        <v>21</v>
      </c>
      <c r="CN142" s="115">
        <v>-0.50065999999999999</v>
      </c>
      <c r="CO142" s="115">
        <v>-0.60510831998853898</v>
      </c>
      <c r="CP142" s="285"/>
      <c r="CQ142" s="288"/>
      <c r="CR142" s="185" t="s">
        <v>179</v>
      </c>
      <c r="CS142" s="153">
        <v>-3.0156770000000002</v>
      </c>
      <c r="CT142" s="153">
        <v>-3.1275870000000001</v>
      </c>
      <c r="CU142" s="294"/>
      <c r="CV142" s="297"/>
      <c r="CW142" s="162" t="s">
        <v>93</v>
      </c>
      <c r="CX142" s="163">
        <v>-2.4530799999999999</v>
      </c>
      <c r="CY142" s="163">
        <v>-2.25049493823626</v>
      </c>
      <c r="CZ142" s="184"/>
      <c r="DA142" s="184"/>
      <c r="DB142" s="178"/>
    </row>
    <row r="143" spans="19:106" ht="16">
      <c r="S143" s="124"/>
      <c r="U143" s="270"/>
      <c r="V143" s="277"/>
      <c r="W143" s="137" t="s">
        <v>405</v>
      </c>
      <c r="X143" s="127">
        <v>-0.18</v>
      </c>
      <c r="Y143" s="127">
        <v>-0.393113903131312</v>
      </c>
      <c r="Z143" s="280"/>
      <c r="AA143" s="263"/>
      <c r="AB143" s="260"/>
      <c r="AC143" s="127">
        <v>-1.57</v>
      </c>
      <c r="AD143" s="127">
        <v>-1.44598</v>
      </c>
      <c r="CK143" s="280"/>
      <c r="CL143" s="279"/>
      <c r="CM143" s="137" t="s">
        <v>45</v>
      </c>
      <c r="CN143" s="115">
        <v>-0.55142000000000002</v>
      </c>
      <c r="CO143" s="115">
        <v>-0.53978693781152198</v>
      </c>
      <c r="CP143" s="285"/>
      <c r="CQ143" s="288"/>
      <c r="CR143" s="183" t="s">
        <v>136</v>
      </c>
      <c r="CS143" s="153">
        <v>-2.9995479999999999</v>
      </c>
      <c r="CT143" s="153">
        <v>-3.0943369999999999</v>
      </c>
      <c r="CU143" s="294"/>
      <c r="CV143" s="297"/>
      <c r="CW143" s="162" t="s">
        <v>94</v>
      </c>
      <c r="CX143" s="163">
        <v>-1.6838500000000001</v>
      </c>
      <c r="CY143" s="163">
        <v>-1.73534590820728</v>
      </c>
      <c r="CZ143" s="184"/>
      <c r="DA143" s="184"/>
      <c r="DB143" s="178"/>
    </row>
    <row r="144" spans="19:106" ht="16">
      <c r="S144" s="124"/>
      <c r="U144" s="270"/>
      <c r="V144" s="277"/>
      <c r="W144" s="137" t="s">
        <v>406</v>
      </c>
      <c r="X144" s="127">
        <v>-0.41</v>
      </c>
      <c r="Y144" s="127">
        <v>-0.48311390313131197</v>
      </c>
      <c r="Z144" s="280"/>
      <c r="AA144" s="263"/>
      <c r="AB144" s="260"/>
      <c r="AC144" s="127">
        <v>-1.77</v>
      </c>
      <c r="AD144" s="127">
        <v>-1.7767299999999999</v>
      </c>
      <c r="CK144" s="280"/>
      <c r="CL144" s="279"/>
      <c r="CM144" s="137" t="s">
        <v>49</v>
      </c>
      <c r="CN144" s="115">
        <v>-0.71640000000000004</v>
      </c>
      <c r="CO144" s="115">
        <v>-0.53978693781152198</v>
      </c>
      <c r="CP144" s="285"/>
      <c r="CQ144" s="288"/>
      <c r="CR144" s="183" t="s">
        <v>135</v>
      </c>
      <c r="CS144" s="153">
        <v>-2.8382580000000002</v>
      </c>
      <c r="CT144" s="153">
        <v>-2.9835479999999999</v>
      </c>
      <c r="CU144" s="294"/>
      <c r="CV144" s="297"/>
      <c r="CW144" s="162" t="s">
        <v>407</v>
      </c>
      <c r="CX144" s="163">
        <v>-1.56846</v>
      </c>
      <c r="CY144" s="163">
        <v>-1.16021812421917</v>
      </c>
      <c r="CZ144" s="184"/>
      <c r="DA144" s="184"/>
      <c r="DB144" s="178"/>
    </row>
    <row r="145" spans="19:106" ht="16">
      <c r="S145" s="124"/>
      <c r="U145" s="270"/>
      <c r="V145" s="277"/>
      <c r="W145" s="137" t="s">
        <v>408</v>
      </c>
      <c r="X145" s="127">
        <v>-0.28000000000000003</v>
      </c>
      <c r="Y145" s="127">
        <v>-0.393113903131312</v>
      </c>
      <c r="Z145" s="274" t="s">
        <v>334</v>
      </c>
      <c r="AA145" s="272" t="s">
        <v>255</v>
      </c>
      <c r="AB145" s="131" t="s">
        <v>285</v>
      </c>
      <c r="AC145" s="127">
        <v>-1.3046599999999999</v>
      </c>
      <c r="AD145" s="99">
        <v>-1.0645275000000001</v>
      </c>
      <c r="CK145" s="271" t="s">
        <v>374</v>
      </c>
      <c r="CL145" s="272" t="s">
        <v>71</v>
      </c>
      <c r="CM145" s="131" t="s">
        <v>72</v>
      </c>
      <c r="CN145" s="176">
        <v>-4.64269</v>
      </c>
      <c r="CO145" s="115">
        <v>-4.9757373065150299</v>
      </c>
      <c r="CP145" s="285"/>
      <c r="CQ145" s="288"/>
      <c r="CR145" s="185" t="s">
        <v>180</v>
      </c>
      <c r="CS145" s="153">
        <v>-2.7737419999999999</v>
      </c>
      <c r="CT145" s="153">
        <v>-2.9835479999999999</v>
      </c>
      <c r="CU145" s="294"/>
      <c r="CV145" s="297"/>
      <c r="CW145" s="189" t="s">
        <v>409</v>
      </c>
      <c r="CX145" s="180">
        <v>-0.87614999999999998</v>
      </c>
      <c r="CY145" s="180">
        <v>-0.95665102713703798</v>
      </c>
      <c r="CZ145" s="184"/>
      <c r="DA145" s="184"/>
      <c r="DB145" s="178"/>
    </row>
    <row r="146" spans="19:106" ht="16">
      <c r="S146" s="124"/>
      <c r="U146" s="270"/>
      <c r="V146" s="277"/>
      <c r="W146" s="137" t="s">
        <v>410</v>
      </c>
      <c r="X146" s="127">
        <v>0.01</v>
      </c>
      <c r="Y146" s="127">
        <v>-0.21311390313131201</v>
      </c>
      <c r="Z146" s="274"/>
      <c r="AA146" s="272"/>
      <c r="AB146" s="131" t="s">
        <v>279</v>
      </c>
      <c r="AC146" s="127">
        <v>-0.79937000000000002</v>
      </c>
      <c r="AD146" s="99">
        <v>-1.0214652</v>
      </c>
      <c r="CK146" s="271"/>
      <c r="CL146" s="272"/>
      <c r="CM146" s="131" t="s">
        <v>73</v>
      </c>
      <c r="CN146" s="176">
        <v>-3.7919399999999999</v>
      </c>
      <c r="CO146" s="115">
        <v>-3.9659204009123599</v>
      </c>
      <c r="CP146" s="285"/>
      <c r="CQ146" s="288"/>
      <c r="CR146" s="185" t="s">
        <v>181</v>
      </c>
      <c r="CS146" s="153">
        <v>-3.8140649999999998</v>
      </c>
      <c r="CT146" s="153">
        <v>-3.5377589999999999</v>
      </c>
      <c r="CU146" s="294"/>
      <c r="CV146" s="297"/>
      <c r="CW146" s="162" t="s">
        <v>97</v>
      </c>
      <c r="CX146" s="163">
        <v>-0.91461999999999999</v>
      </c>
      <c r="CY146" s="163">
        <v>-0.59999270134156102</v>
      </c>
      <c r="CZ146" s="184"/>
      <c r="DA146" s="184"/>
      <c r="DB146" s="178"/>
    </row>
    <row r="147" spans="19:106" ht="16">
      <c r="S147" s="124"/>
      <c r="U147" s="270"/>
      <c r="V147" s="277"/>
      <c r="W147" s="137" t="s">
        <v>411</v>
      </c>
      <c r="X147" s="127">
        <v>-0.57999999999999996</v>
      </c>
      <c r="Y147" s="127">
        <v>-0.59351390313131203</v>
      </c>
      <c r="Z147" s="274"/>
      <c r="AA147" s="272"/>
      <c r="AB147" s="131" t="s">
        <v>276</v>
      </c>
      <c r="AC147" s="127">
        <v>-0.67503000000000002</v>
      </c>
      <c r="AD147" s="99">
        <v>-0.52926437999999998</v>
      </c>
      <c r="CK147" s="271"/>
      <c r="CL147" s="272"/>
      <c r="CM147" s="131" t="s">
        <v>74</v>
      </c>
      <c r="CN147" s="176">
        <v>-3.0307460000000002</v>
      </c>
      <c r="CO147" s="115">
        <v>-3.0307460000000002</v>
      </c>
      <c r="CP147" s="285"/>
      <c r="CQ147" s="288"/>
      <c r="CR147" s="183" t="s">
        <v>182</v>
      </c>
      <c r="CS147" s="153">
        <v>-3.3866450000000001</v>
      </c>
      <c r="CT147" s="153">
        <v>-3.3160479999999999</v>
      </c>
      <c r="CU147" s="294"/>
      <c r="CV147" s="297"/>
      <c r="CW147" s="162" t="s">
        <v>99</v>
      </c>
      <c r="CX147" s="163">
        <v>-3.00000000000002E-2</v>
      </c>
      <c r="CY147" s="163">
        <v>9.2634930264534204E-2</v>
      </c>
      <c r="CZ147" s="184"/>
      <c r="DA147" s="184"/>
      <c r="DB147" s="178"/>
    </row>
    <row r="148" spans="19:106" ht="16">
      <c r="S148" s="124"/>
      <c r="U148" s="270"/>
      <c r="V148" s="277"/>
      <c r="W148" s="137" t="s">
        <v>412</v>
      </c>
      <c r="X148" s="127">
        <v>-0.03</v>
      </c>
      <c r="Y148" s="127">
        <v>-0.21311390313131201</v>
      </c>
      <c r="Z148" s="274"/>
      <c r="AA148" s="272"/>
      <c r="AB148" s="131" t="s">
        <v>286</v>
      </c>
      <c r="AC148" s="127">
        <v>-0.19883999999999999</v>
      </c>
      <c r="AD148" s="99">
        <v>-0.19883999999999999</v>
      </c>
      <c r="CK148" s="271"/>
      <c r="CL148" s="272"/>
      <c r="CM148" s="131" t="s">
        <v>75</v>
      </c>
      <c r="CN148" s="176">
        <v>-1.9561189999999999</v>
      </c>
      <c r="CO148" s="115">
        <v>-2.14644797311098</v>
      </c>
      <c r="CP148" s="285"/>
      <c r="CQ148" s="288"/>
      <c r="CR148" s="185" t="s">
        <v>183</v>
      </c>
      <c r="CS148" s="153">
        <v>-3.1608390000000002</v>
      </c>
      <c r="CT148" s="153">
        <v>-3.1165479999999999</v>
      </c>
      <c r="CU148" s="294"/>
      <c r="CV148" s="297"/>
      <c r="CW148" s="162" t="s">
        <v>100</v>
      </c>
      <c r="CX148" s="163">
        <v>-2.9146200000000002</v>
      </c>
      <c r="CY148" s="163">
        <v>-2.9201790496812898</v>
      </c>
      <c r="CZ148" s="184"/>
      <c r="DA148" s="184"/>
      <c r="DB148" s="178"/>
    </row>
    <row r="149" spans="19:106" ht="16">
      <c r="S149" s="124"/>
      <c r="U149" s="270"/>
      <c r="V149" s="277"/>
      <c r="W149" s="137" t="s">
        <v>413</v>
      </c>
      <c r="X149" s="127">
        <v>-0.55000000000000004</v>
      </c>
      <c r="Y149" s="127">
        <v>-0.61271390313131202</v>
      </c>
      <c r="Z149" s="274"/>
      <c r="AA149" s="272"/>
      <c r="AB149" s="131" t="s">
        <v>282</v>
      </c>
      <c r="AC149" s="127">
        <v>-0.11153</v>
      </c>
      <c r="AD149" s="99">
        <v>0.10290012</v>
      </c>
      <c r="CK149" s="271"/>
      <c r="CL149" s="272"/>
      <c r="CM149" s="131" t="s">
        <v>76</v>
      </c>
      <c r="CN149" s="176">
        <v>-0.79193999999999998</v>
      </c>
      <c r="CO149" s="115">
        <v>-1.12460160773702</v>
      </c>
      <c r="CP149" s="285"/>
      <c r="CQ149" s="288"/>
      <c r="CR149" s="185" t="s">
        <v>184</v>
      </c>
      <c r="CS149" s="153">
        <v>-2.854387</v>
      </c>
      <c r="CT149" s="153">
        <v>-3.1165479999999999</v>
      </c>
      <c r="CU149" s="294"/>
      <c r="CV149" s="297"/>
      <c r="CW149" s="162" t="s">
        <v>101</v>
      </c>
      <c r="CX149" s="163">
        <v>-2.37615</v>
      </c>
      <c r="CY149" s="163">
        <v>-2.3767816887354001</v>
      </c>
      <c r="CZ149" s="184"/>
      <c r="DA149" s="184"/>
      <c r="DB149" s="178"/>
    </row>
    <row r="150" spans="19:106" ht="16">
      <c r="S150" s="124"/>
      <c r="U150" s="270"/>
      <c r="V150" s="277"/>
      <c r="W150" s="137" t="s">
        <v>414</v>
      </c>
      <c r="X150" s="127">
        <v>-0.5</v>
      </c>
      <c r="Y150" s="127">
        <v>-0.55271390313131197</v>
      </c>
      <c r="Z150" s="270" t="s">
        <v>339</v>
      </c>
      <c r="AA150" s="272" t="s">
        <v>255</v>
      </c>
      <c r="AB150" s="126" t="s">
        <v>275</v>
      </c>
      <c r="AC150" s="127">
        <v>-1.0105500000000001</v>
      </c>
      <c r="AD150" s="99">
        <v>-0.67260551000000002</v>
      </c>
      <c r="CK150" s="271"/>
      <c r="CL150" s="272"/>
      <c r="CM150" s="131" t="s">
        <v>77</v>
      </c>
      <c r="CN150" s="176">
        <v>-0.43373</v>
      </c>
      <c r="CO150" s="115">
        <v>-0.839658543704903</v>
      </c>
      <c r="CP150" s="285"/>
      <c r="CQ150" s="288"/>
      <c r="CR150" s="183" t="s">
        <v>185</v>
      </c>
      <c r="CS150" s="153">
        <v>-3.8624520000000002</v>
      </c>
      <c r="CT150" s="153">
        <v>-3.7040090000000001</v>
      </c>
      <c r="CU150" s="294"/>
      <c r="CV150" s="297"/>
      <c r="CW150" s="189" t="s">
        <v>415</v>
      </c>
      <c r="CX150" s="180">
        <v>-1.7607699999999999</v>
      </c>
      <c r="CY150" s="180">
        <v>-1.86919642105539</v>
      </c>
      <c r="CZ150" s="184"/>
      <c r="DA150" s="184"/>
      <c r="DB150" s="178"/>
    </row>
    <row r="151" spans="19:106" ht="16">
      <c r="U151" s="270"/>
      <c r="V151" s="277"/>
      <c r="W151" s="137" t="s">
        <v>416</v>
      </c>
      <c r="X151" s="127">
        <v>-0.03</v>
      </c>
      <c r="Y151" s="127">
        <v>-0.29351390313131198</v>
      </c>
      <c r="Z151" s="270"/>
      <c r="AA151" s="272"/>
      <c r="AB151" s="131" t="s">
        <v>276</v>
      </c>
      <c r="AC151" s="127">
        <v>-0.38457999999999998</v>
      </c>
      <c r="AD151" s="99">
        <v>-0.36674437999999998</v>
      </c>
      <c r="CK151" s="271"/>
      <c r="CL151" s="272"/>
      <c r="CM151" s="131" t="s">
        <v>78</v>
      </c>
      <c r="CN151" s="176">
        <v>-0.25463000000000002</v>
      </c>
      <c r="CO151" s="115">
        <v>-0.23572821431186999</v>
      </c>
      <c r="CP151" s="285"/>
      <c r="CQ151" s="288"/>
      <c r="CR151" s="183" t="s">
        <v>186</v>
      </c>
      <c r="CS151" s="153">
        <v>-3.7898710000000002</v>
      </c>
      <c r="CT151" s="153">
        <v>-3.6485479999999999</v>
      </c>
      <c r="CU151" s="294"/>
      <c r="CV151" s="297"/>
      <c r="CW151" s="162" t="s">
        <v>103</v>
      </c>
      <c r="CX151" s="163">
        <v>-1.4530799999999999</v>
      </c>
      <c r="CY151" s="163">
        <v>-1.3025130475676301</v>
      </c>
      <c r="CZ151" s="184"/>
      <c r="DA151" s="184"/>
      <c r="DB151" s="178"/>
    </row>
    <row r="152" spans="19:106" ht="16">
      <c r="U152" s="270"/>
      <c r="V152" s="277"/>
      <c r="W152" s="137" t="s">
        <v>417</v>
      </c>
      <c r="X152" s="127">
        <v>0</v>
      </c>
      <c r="Y152" s="127">
        <v>-0.19271390313131201</v>
      </c>
      <c r="Z152" s="270"/>
      <c r="AA152" s="272"/>
      <c r="AB152" s="131" t="s">
        <v>277</v>
      </c>
      <c r="AC152" s="127">
        <v>-1.26556</v>
      </c>
      <c r="AD152" s="99">
        <v>-1.12700741</v>
      </c>
      <c r="CK152" s="271"/>
      <c r="CL152" s="272"/>
      <c r="CM152" s="131" t="s">
        <v>79</v>
      </c>
      <c r="CN152" s="176">
        <v>0.28269</v>
      </c>
      <c r="CO152" s="115">
        <v>0.34777079756021601</v>
      </c>
      <c r="CP152" s="285"/>
      <c r="CQ152" s="288"/>
      <c r="CR152" s="183" t="s">
        <v>187</v>
      </c>
      <c r="CS152" s="153">
        <v>-3.676968</v>
      </c>
      <c r="CT152" s="153">
        <v>-3.6259380000000001</v>
      </c>
      <c r="CU152" s="294"/>
      <c r="CV152" s="297"/>
      <c r="CW152" s="162" t="s">
        <v>104</v>
      </c>
      <c r="CX152" s="163">
        <v>-1.1453800000000001</v>
      </c>
      <c r="CY152" s="163">
        <v>-1.1019348586550599</v>
      </c>
      <c r="CZ152" s="184"/>
      <c r="DA152" s="184"/>
      <c r="DB152" s="178"/>
    </row>
    <row r="153" spans="19:106" ht="18">
      <c r="U153" s="270"/>
      <c r="V153" s="277"/>
      <c r="W153" s="126" t="s">
        <v>420</v>
      </c>
      <c r="X153" s="127">
        <v>-0.43</v>
      </c>
      <c r="Y153" s="127">
        <v>-0.60311390313131197</v>
      </c>
      <c r="Z153" s="270"/>
      <c r="AA153" s="272"/>
      <c r="AB153" s="131" t="s">
        <v>279</v>
      </c>
      <c r="AC153" s="127">
        <v>-0.73463000000000001</v>
      </c>
      <c r="AD153" s="99">
        <v>-0.85894519999999996</v>
      </c>
      <c r="CK153" s="270" t="s">
        <v>294</v>
      </c>
      <c r="CL153" s="272" t="s">
        <v>418</v>
      </c>
      <c r="CM153" s="137" t="s">
        <v>419</v>
      </c>
      <c r="CN153" s="115">
        <v>3.13</v>
      </c>
      <c r="CO153" s="115">
        <v>3.0512162309801201</v>
      </c>
      <c r="CP153" s="285"/>
      <c r="CQ153" s="288"/>
      <c r="CR153" s="183" t="s">
        <v>188</v>
      </c>
      <c r="CS153" s="153">
        <v>-3.6366451999999998</v>
      </c>
      <c r="CT153" s="153">
        <v>-3.5487980000000001</v>
      </c>
      <c r="CU153" s="294"/>
      <c r="CV153" s="297"/>
      <c r="CW153" s="162" t="s">
        <v>105</v>
      </c>
      <c r="CX153" s="163">
        <v>-0.799230000000001</v>
      </c>
      <c r="CY153" s="163">
        <v>-0.41309407996584502</v>
      </c>
      <c r="CZ153" s="184"/>
      <c r="DA153" s="184"/>
      <c r="DB153" s="178"/>
    </row>
    <row r="154" spans="19:106" ht="18">
      <c r="U154" s="270"/>
      <c r="V154" s="277"/>
      <c r="W154" s="137" t="s">
        <v>422</v>
      </c>
      <c r="X154" s="127">
        <v>-0.43</v>
      </c>
      <c r="Y154" s="127">
        <v>-0.47351390313131198</v>
      </c>
      <c r="Z154" s="270"/>
      <c r="AA154" s="272"/>
      <c r="AB154" s="131" t="s">
        <v>282</v>
      </c>
      <c r="AC154" s="127">
        <v>7.6060000000000003E-2</v>
      </c>
      <c r="AD154" s="99">
        <v>0.26542011999999998</v>
      </c>
      <c r="CK154" s="270"/>
      <c r="CL154" s="272"/>
      <c r="CM154" s="137" t="s">
        <v>421</v>
      </c>
      <c r="CN154" s="115">
        <v>-0.38</v>
      </c>
      <c r="CO154" s="115">
        <v>-0.37999999999999901</v>
      </c>
      <c r="CP154" s="285"/>
      <c r="CQ154" s="288"/>
      <c r="CR154" s="185" t="s">
        <v>189</v>
      </c>
      <c r="CS154" s="153">
        <v>-3.4430969999999999</v>
      </c>
      <c r="CT154" s="153">
        <v>-3.4157980000000001</v>
      </c>
      <c r="CU154" s="294"/>
      <c r="CV154" s="297"/>
      <c r="CW154" s="162" t="s">
        <v>106</v>
      </c>
      <c r="CX154" s="163">
        <v>-0.14538000000000001</v>
      </c>
      <c r="CY154" s="163">
        <v>-6.8055218950544102E-2</v>
      </c>
      <c r="CZ154" s="184"/>
      <c r="DA154" s="184"/>
      <c r="DB154" s="178"/>
    </row>
    <row r="155" spans="19:106" ht="18">
      <c r="U155" s="270"/>
      <c r="V155" s="277"/>
      <c r="W155" s="137" t="s">
        <v>424</v>
      </c>
      <c r="X155" s="127">
        <v>0.17</v>
      </c>
      <c r="Y155" s="127">
        <v>-0.15311390313131201</v>
      </c>
      <c r="Z155" s="270"/>
      <c r="AA155" s="272"/>
      <c r="AB155" s="126" t="s">
        <v>285</v>
      </c>
      <c r="AC155" s="127">
        <v>-1.2112799999999999</v>
      </c>
      <c r="AD155" s="99">
        <v>-0.90200749999999996</v>
      </c>
      <c r="CK155" s="270"/>
      <c r="CL155" s="272"/>
      <c r="CM155" s="137" t="s">
        <v>423</v>
      </c>
      <c r="CN155" s="115">
        <v>3.54</v>
      </c>
      <c r="CO155" s="115">
        <v>3.7427201395059999</v>
      </c>
      <c r="CP155" s="285"/>
      <c r="CQ155" s="288"/>
      <c r="CR155" s="183" t="s">
        <v>190</v>
      </c>
      <c r="CS155" s="153">
        <v>-3.3140649999999998</v>
      </c>
      <c r="CT155" s="153">
        <v>-3.3160479999999999</v>
      </c>
      <c r="CU155" s="294"/>
      <c r="CV155" s="297"/>
      <c r="CW155" s="162" t="s">
        <v>107</v>
      </c>
      <c r="CX155" s="163">
        <v>-2.06846</v>
      </c>
      <c r="CY155" s="163">
        <v>-2.06846</v>
      </c>
      <c r="CZ155" s="184"/>
      <c r="DA155" s="184"/>
      <c r="DB155" s="178"/>
    </row>
    <row r="156" spans="19:106" ht="16">
      <c r="U156" s="270"/>
      <c r="V156" s="277"/>
      <c r="W156" s="126" t="s">
        <v>135</v>
      </c>
      <c r="X156" s="127">
        <v>0</v>
      </c>
      <c r="Y156" s="127">
        <v>-9.3113903131312195E-2</v>
      </c>
      <c r="Z156" s="270"/>
      <c r="AA156" s="272"/>
      <c r="AB156" s="131" t="s">
        <v>286</v>
      </c>
      <c r="AC156" s="127">
        <v>-3.6319999999999998E-2</v>
      </c>
      <c r="AD156" s="99">
        <v>-3.6319999999999901E-2</v>
      </c>
      <c r="CK156" s="270"/>
      <c r="CL156" s="272"/>
      <c r="CM156" s="187" t="s">
        <v>425</v>
      </c>
      <c r="CN156" s="115">
        <v>3.05</v>
      </c>
      <c r="CO156" s="115">
        <v>3.2071578321058301</v>
      </c>
      <c r="CP156" s="285"/>
      <c r="CQ156" s="288"/>
      <c r="CR156" s="183" t="s">
        <v>191</v>
      </c>
      <c r="CS156" s="153">
        <v>-3.2656770000000002</v>
      </c>
      <c r="CT156" s="153">
        <v>-3.2938369999999999</v>
      </c>
      <c r="CU156" s="294"/>
      <c r="CV156" s="297"/>
      <c r="CW156" s="189" t="s">
        <v>427</v>
      </c>
      <c r="CX156" s="180">
        <v>-1.4530799999999999</v>
      </c>
      <c r="CY156" s="180">
        <v>-1.54240825051234</v>
      </c>
      <c r="CZ156" s="184"/>
      <c r="DA156" s="184"/>
      <c r="DB156" s="178"/>
    </row>
    <row r="157" spans="19:106" ht="16">
      <c r="U157" s="270"/>
      <c r="V157" s="277"/>
      <c r="W157" s="126" t="s">
        <v>136</v>
      </c>
      <c r="X157" s="127">
        <v>-0.22</v>
      </c>
      <c r="Y157" s="127">
        <v>-0.19271390313131201</v>
      </c>
      <c r="Z157" s="270"/>
      <c r="AA157" s="272"/>
      <c r="AB157" s="126" t="s">
        <v>256</v>
      </c>
      <c r="AC157" s="127">
        <v>-0.42346</v>
      </c>
      <c r="AD157" s="99">
        <v>-0.37826551000000003</v>
      </c>
      <c r="CK157" s="270"/>
      <c r="CL157" s="272"/>
      <c r="CM157" s="187" t="s">
        <v>426</v>
      </c>
      <c r="CN157" s="115">
        <v>-3.11</v>
      </c>
      <c r="CO157" s="115">
        <v>-2.9905092205159001</v>
      </c>
      <c r="CP157" s="285"/>
      <c r="CQ157" s="288"/>
      <c r="CR157" s="185" t="s">
        <v>192</v>
      </c>
      <c r="CS157" s="153">
        <v>-2.9430969999999999</v>
      </c>
      <c r="CT157" s="153">
        <v>-3.1387589999999999</v>
      </c>
      <c r="CU157" s="294"/>
      <c r="CV157" s="297"/>
      <c r="CW157" s="162" t="s">
        <v>109</v>
      </c>
      <c r="CX157" s="163">
        <v>-0.99154000000000098</v>
      </c>
      <c r="CY157" s="163">
        <v>-0.95510834444650405</v>
      </c>
      <c r="CZ157" s="184"/>
      <c r="DA157" s="184"/>
      <c r="DB157" s="178"/>
    </row>
    <row r="158" spans="19:106" ht="16">
      <c r="U158" s="270"/>
      <c r="V158" s="277"/>
      <c r="W158" s="126" t="s">
        <v>138</v>
      </c>
      <c r="X158" s="127">
        <v>-0.28000000000000003</v>
      </c>
      <c r="Y158" s="127">
        <v>-0.33311390313131201</v>
      </c>
      <c r="Z158" s="270"/>
      <c r="AA158" s="272"/>
      <c r="AB158" s="131" t="s">
        <v>257</v>
      </c>
      <c r="AC158" s="127">
        <v>7.0370000000000002E-2</v>
      </c>
      <c r="AD158" s="99">
        <v>-7.2404379999999796E-2</v>
      </c>
      <c r="CK158" s="270" t="s">
        <v>337</v>
      </c>
      <c r="CL158" s="264" t="s">
        <v>338</v>
      </c>
      <c r="CM158" s="137" t="s">
        <v>47</v>
      </c>
      <c r="CN158" s="115">
        <v>-5.4257900000000001</v>
      </c>
      <c r="CO158" s="115">
        <v>-5.1661300717809198</v>
      </c>
      <c r="CP158" s="285"/>
      <c r="CQ158" s="288"/>
      <c r="CR158" s="185" t="s">
        <v>193</v>
      </c>
      <c r="CS158" s="153">
        <v>-2.9511609999999999</v>
      </c>
      <c r="CT158" s="153">
        <v>-3.0610870000000001</v>
      </c>
      <c r="CU158" s="294"/>
      <c r="CV158" s="297"/>
      <c r="CW158" s="162" t="s">
        <v>110</v>
      </c>
      <c r="CX158" s="163">
        <v>-0.76076999999999995</v>
      </c>
      <c r="CY158" s="163">
        <v>-0.74723291167674</v>
      </c>
      <c r="CZ158" s="184"/>
      <c r="DA158" s="184"/>
      <c r="DB158" s="178"/>
    </row>
    <row r="159" spans="19:106" ht="16">
      <c r="U159" s="270"/>
      <c r="V159" s="277"/>
      <c r="W159" s="126" t="s">
        <v>428</v>
      </c>
      <c r="X159" s="127">
        <v>-0.43</v>
      </c>
      <c r="Y159" s="127">
        <v>-0.42311390313131197</v>
      </c>
      <c r="Z159" s="270"/>
      <c r="AA159" s="272"/>
      <c r="AB159" s="131" t="s">
        <v>264</v>
      </c>
      <c r="AC159" s="127">
        <v>-0.81357999999999997</v>
      </c>
      <c r="AD159" s="99">
        <v>-0.83266741</v>
      </c>
      <c r="CK159" s="270"/>
      <c r="CL159" s="279"/>
      <c r="CM159" s="137" t="s">
        <v>43</v>
      </c>
      <c r="CN159" s="115">
        <v>-5.1171100000000003</v>
      </c>
      <c r="CO159" s="115">
        <v>-5.1065127017713499</v>
      </c>
      <c r="CP159" s="285"/>
      <c r="CQ159" s="288"/>
      <c r="CR159" s="185" t="s">
        <v>194</v>
      </c>
      <c r="CS159" s="153">
        <v>-2.8301940000000001</v>
      </c>
      <c r="CT159" s="153">
        <v>-2.9835479999999999</v>
      </c>
      <c r="CU159" s="294"/>
      <c r="CV159" s="297"/>
      <c r="CW159" s="162" t="s">
        <v>114</v>
      </c>
      <c r="CX159" s="163">
        <v>-0.99154000000000098</v>
      </c>
      <c r="CY159" s="163">
        <v>-1.02736075716846</v>
      </c>
      <c r="CZ159" s="184"/>
      <c r="DA159" s="184"/>
      <c r="DB159" s="178"/>
    </row>
    <row r="160" spans="19:106" ht="16" customHeight="1">
      <c r="T160" s="24"/>
      <c r="U160" s="272" t="s">
        <v>429</v>
      </c>
      <c r="V160" s="262" t="s">
        <v>430</v>
      </c>
      <c r="W160" s="24" t="s">
        <v>431</v>
      </c>
      <c r="X160" s="127">
        <v>-0.748</v>
      </c>
      <c r="Y160" s="127">
        <v>-0.87586630313130998</v>
      </c>
      <c r="Z160" s="270"/>
      <c r="AA160" s="272"/>
      <c r="AB160" s="131" t="s">
        <v>267</v>
      </c>
      <c r="AC160" s="127">
        <v>-0.36420000000000002</v>
      </c>
      <c r="AD160" s="99">
        <v>-0.56460520000000003</v>
      </c>
      <c r="CK160" s="270"/>
      <c r="CL160" s="279"/>
      <c r="CM160" s="137" t="s">
        <v>46</v>
      </c>
      <c r="CN160" s="115">
        <v>-5.4643699999999997</v>
      </c>
      <c r="CO160" s="115">
        <v>-4.9451072763248796</v>
      </c>
      <c r="CP160" s="285"/>
      <c r="CQ160" s="288"/>
      <c r="CR160" s="185" t="s">
        <v>195</v>
      </c>
      <c r="CS160" s="153">
        <v>-3.556</v>
      </c>
      <c r="CT160" s="153">
        <v>-3.4380090000000001</v>
      </c>
      <c r="CU160" s="294"/>
      <c r="CV160" s="297"/>
      <c r="CW160" s="189" t="s">
        <v>432</v>
      </c>
      <c r="CX160" s="180">
        <v>-0.56845999999999997</v>
      </c>
      <c r="CY160" s="180">
        <v>-0.82100298800586902</v>
      </c>
      <c r="CZ160" s="184"/>
      <c r="DA160" s="184"/>
      <c r="DB160" s="178"/>
    </row>
    <row r="161" spans="19:106" ht="16">
      <c r="T161" s="24"/>
      <c r="U161" s="272"/>
      <c r="V161" s="262"/>
      <c r="W161" s="24" t="s">
        <v>138</v>
      </c>
      <c r="X161" s="127">
        <v>-0.628</v>
      </c>
      <c r="Y161" s="127">
        <v>-0.80632630313131004</v>
      </c>
      <c r="Z161" s="270"/>
      <c r="AA161" s="272"/>
      <c r="AB161" s="131" t="s">
        <v>269</v>
      </c>
      <c r="AC161" s="127">
        <v>0.38147999999999999</v>
      </c>
      <c r="AD161" s="99">
        <v>0.55976011999999997</v>
      </c>
      <c r="CK161" s="270"/>
      <c r="CL161" s="279"/>
      <c r="CM161" s="137" t="s">
        <v>45</v>
      </c>
      <c r="CN161" s="115">
        <v>-2.90489</v>
      </c>
      <c r="CO161" s="115">
        <v>-3.47748383790683</v>
      </c>
      <c r="CP161" s="285"/>
      <c r="CQ161" s="288"/>
      <c r="CR161" s="183" t="s">
        <v>196</v>
      </c>
      <c r="CS161" s="153">
        <v>-3.2414839999999998</v>
      </c>
      <c r="CT161" s="153">
        <v>-3.3160479999999999</v>
      </c>
      <c r="CU161" s="295" t="s">
        <v>433</v>
      </c>
      <c r="CV161" s="298" t="s">
        <v>434</v>
      </c>
      <c r="CW161" s="164" t="s">
        <v>435</v>
      </c>
      <c r="CX161" s="190">
        <v>-0.28999999999999998</v>
      </c>
      <c r="CY161" s="190">
        <v>-0.18771068516373801</v>
      </c>
      <c r="CZ161" s="184"/>
      <c r="DA161" s="184"/>
      <c r="DB161" s="178"/>
    </row>
    <row r="162" spans="19:106" ht="17" customHeight="1">
      <c r="T162" s="24"/>
      <c r="U162" s="272"/>
      <c r="V162" s="262"/>
      <c r="W162" s="24" t="s">
        <v>178</v>
      </c>
      <c r="X162" s="127">
        <v>-0.72933300000000001</v>
      </c>
      <c r="Y162" s="127">
        <v>-0.80632630313131004</v>
      </c>
      <c r="Z162" s="270"/>
      <c r="AA162" s="272"/>
      <c r="AB162" s="131" t="s">
        <v>270</v>
      </c>
      <c r="AC162" s="127">
        <v>-0.60123000000000004</v>
      </c>
      <c r="AD162" s="99">
        <v>-0.60766750000000003</v>
      </c>
      <c r="CK162" s="270"/>
      <c r="CL162" s="279"/>
      <c r="CM162" s="137" t="s">
        <v>14</v>
      </c>
      <c r="CN162" s="115">
        <v>-2.0945999999999998</v>
      </c>
      <c r="CO162" s="115">
        <v>-2.30507054079753</v>
      </c>
      <c r="CP162" s="285"/>
      <c r="CQ162" s="288"/>
      <c r="CR162" s="183" t="s">
        <v>197</v>
      </c>
      <c r="CS162" s="153">
        <v>-3.1285810000000001</v>
      </c>
      <c r="CT162" s="153">
        <v>-3.0943369999999999</v>
      </c>
      <c r="CU162" s="295"/>
      <c r="CV162" s="298"/>
      <c r="CW162" s="164" t="s">
        <v>436</v>
      </c>
      <c r="CX162" s="190">
        <v>-3.4</v>
      </c>
      <c r="CY162" s="190">
        <v>-3.1071816352147801</v>
      </c>
      <c r="CZ162" s="184"/>
      <c r="DA162" s="184"/>
      <c r="DB162" s="178"/>
    </row>
    <row r="163" spans="19:106" ht="16">
      <c r="T163" s="24"/>
      <c r="U163" s="272"/>
      <c r="V163" s="262"/>
      <c r="W163" s="24" t="s">
        <v>137</v>
      </c>
      <c r="X163" s="127">
        <v>-0.63866699999999998</v>
      </c>
      <c r="Y163" s="127">
        <v>-0.80632630313131004</v>
      </c>
      <c r="Z163" s="270"/>
      <c r="AA163" s="272"/>
      <c r="AB163" s="131" t="s">
        <v>272</v>
      </c>
      <c r="AC163" s="127">
        <v>0.25802000000000003</v>
      </c>
      <c r="AD163" s="99">
        <v>0.25802000000000003</v>
      </c>
      <c r="CK163" s="270"/>
      <c r="CL163" s="279"/>
      <c r="CM163" s="137" t="s">
        <v>25</v>
      </c>
      <c r="CN163" s="115">
        <v>-2.8405800000000001</v>
      </c>
      <c r="CO163" s="115">
        <v>-2.8405800000000001</v>
      </c>
      <c r="CP163" s="285"/>
      <c r="CQ163" s="288"/>
      <c r="CR163" s="185" t="s">
        <v>198</v>
      </c>
      <c r="CS163" s="153">
        <v>-3.5318065000000001</v>
      </c>
      <c r="CT163" s="153">
        <v>-3.5598369999999999</v>
      </c>
      <c r="CU163" s="295"/>
      <c r="CV163" s="298"/>
      <c r="CW163" s="164" t="s">
        <v>437</v>
      </c>
      <c r="CX163" s="190">
        <v>-1.34</v>
      </c>
      <c r="CY163" s="190">
        <v>-1.2948463003991799</v>
      </c>
      <c r="CZ163" s="184"/>
      <c r="DA163" s="184"/>
      <c r="DB163" s="178"/>
    </row>
    <row r="164" spans="19:106" ht="16">
      <c r="T164" s="24"/>
      <c r="U164" s="272"/>
      <c r="V164" s="262"/>
      <c r="W164" s="24" t="s">
        <v>136</v>
      </c>
      <c r="X164" s="127">
        <v>-0.39866699999999999</v>
      </c>
      <c r="Y164" s="127">
        <v>-0.66554830313130997</v>
      </c>
      <c r="Z164" s="270" t="s">
        <v>384</v>
      </c>
      <c r="AA164" s="272" t="s">
        <v>255</v>
      </c>
      <c r="AB164" s="131" t="s">
        <v>319</v>
      </c>
      <c r="AC164" s="99">
        <v>-1.7897099999999999</v>
      </c>
      <c r="AD164" s="99">
        <v>-1.43516</v>
      </c>
      <c r="CK164" s="270"/>
      <c r="CL164" s="279"/>
      <c r="CM164" s="137" t="s">
        <v>48</v>
      </c>
      <c r="CN164" s="115">
        <v>-3.4193600000000002</v>
      </c>
      <c r="CO164" s="115">
        <v>-3.8065164491510202</v>
      </c>
      <c r="CP164" s="285"/>
      <c r="CQ164" s="288"/>
      <c r="CR164" s="183" t="s">
        <v>199</v>
      </c>
      <c r="CS164" s="153">
        <v>-3.2576130000000001</v>
      </c>
      <c r="CT164" s="153">
        <v>-3.3825479999999999</v>
      </c>
      <c r="CU164" s="295"/>
      <c r="CV164" s="298"/>
      <c r="CW164" s="164" t="s">
        <v>439</v>
      </c>
      <c r="CX164" s="190">
        <v>-1.97</v>
      </c>
      <c r="CY164" s="190">
        <v>-1.7167382041868</v>
      </c>
      <c r="CZ164" s="184"/>
      <c r="DA164" s="184"/>
      <c r="DB164" s="178"/>
    </row>
    <row r="165" spans="19:106" ht="16">
      <c r="T165" s="24"/>
      <c r="U165" s="272"/>
      <c r="V165" s="262"/>
      <c r="W165" s="24" t="s">
        <v>135</v>
      </c>
      <c r="X165" s="127">
        <v>-0.26</v>
      </c>
      <c r="Y165" s="127">
        <v>-0.56547790313130997</v>
      </c>
      <c r="Z165" s="270"/>
      <c r="AA165" s="272"/>
      <c r="AB165" s="131" t="s">
        <v>285</v>
      </c>
      <c r="AC165" s="99">
        <v>-1.54532</v>
      </c>
      <c r="AD165" s="99">
        <v>-1.24508</v>
      </c>
      <c r="CK165" s="270" t="s">
        <v>335</v>
      </c>
      <c r="CL165" s="272" t="s">
        <v>403</v>
      </c>
      <c r="CM165" s="137" t="s">
        <v>438</v>
      </c>
      <c r="CN165" s="115">
        <v>-5.0664699999999998</v>
      </c>
      <c r="CO165" s="115">
        <v>-4.9156993190996898</v>
      </c>
      <c r="CP165" s="285"/>
      <c r="CQ165" s="288"/>
      <c r="CR165" s="185" t="s">
        <v>200</v>
      </c>
      <c r="CS165" s="153">
        <v>-2.8463229999999999</v>
      </c>
      <c r="CT165" s="153">
        <v>-3.1165479999999999</v>
      </c>
      <c r="CU165" s="295"/>
      <c r="CV165" s="298"/>
      <c r="CW165" s="164" t="s">
        <v>441</v>
      </c>
      <c r="CX165" s="190">
        <v>-2.0299999999999998</v>
      </c>
      <c r="CY165" s="190">
        <v>-2.0619355354491602</v>
      </c>
      <c r="CZ165" s="184"/>
      <c r="DA165" s="184"/>
      <c r="DB165" s="178"/>
    </row>
    <row r="166" spans="19:106" ht="16">
      <c r="S166" s="273"/>
      <c r="U166" s="272"/>
      <c r="V166" s="275" t="s">
        <v>442</v>
      </c>
      <c r="W166" s="24" t="s">
        <v>443</v>
      </c>
      <c r="X166" s="127">
        <v>-0.48</v>
      </c>
      <c r="Y166" s="127">
        <v>-0.74611390313130999</v>
      </c>
      <c r="Z166" s="270"/>
      <c r="AA166" s="272"/>
      <c r="AB166" s="137" t="s">
        <v>277</v>
      </c>
      <c r="AC166" s="99">
        <v>-1.32897</v>
      </c>
      <c r="AD166" s="99">
        <v>-1.4699899999999999</v>
      </c>
      <c r="CK166" s="270"/>
      <c r="CL166" s="272"/>
      <c r="CM166" s="137" t="s">
        <v>440</v>
      </c>
      <c r="CN166" s="115">
        <v>-1.4429399999999999</v>
      </c>
      <c r="CO166" s="115">
        <v>-1.60785073225969</v>
      </c>
      <c r="CP166" s="285"/>
      <c r="CQ166" s="288"/>
      <c r="CR166" s="185" t="s">
        <v>201</v>
      </c>
      <c r="CS166" s="153">
        <v>-2.8301940000000001</v>
      </c>
      <c r="CT166" s="153">
        <v>-2.9835479999999999</v>
      </c>
      <c r="CU166" s="295"/>
      <c r="CV166" s="298"/>
      <c r="CW166" s="164" t="s">
        <v>445</v>
      </c>
      <c r="CX166" s="190">
        <v>-0.95</v>
      </c>
      <c r="CY166" s="190">
        <v>-0.92665523725243304</v>
      </c>
      <c r="CZ166" s="184"/>
      <c r="DA166" s="184"/>
      <c r="DB166" s="178"/>
    </row>
    <row r="167" spans="19:106" ht="16">
      <c r="S167" s="273"/>
      <c r="U167" s="272"/>
      <c r="V167" s="275"/>
      <c r="W167" s="24" t="s">
        <v>446</v>
      </c>
      <c r="X167" s="127">
        <v>-0.88</v>
      </c>
      <c r="Y167" s="127">
        <v>-0.98611390313130998</v>
      </c>
      <c r="Z167" s="270"/>
      <c r="AA167" s="272"/>
      <c r="AB167" s="131" t="s">
        <v>279</v>
      </c>
      <c r="AC167" s="99">
        <v>-0.94035000000000002</v>
      </c>
      <c r="AD167" s="99">
        <v>-1.2021500000000001</v>
      </c>
      <c r="CK167" s="270"/>
      <c r="CL167" s="272"/>
      <c r="CM167" s="137" t="s">
        <v>444</v>
      </c>
      <c r="CN167" s="115">
        <v>-1.1135299999999999</v>
      </c>
      <c r="CO167" s="115">
        <v>-1.2695539777769</v>
      </c>
      <c r="CP167" s="285"/>
      <c r="CQ167" s="288"/>
      <c r="CR167" s="183" t="s">
        <v>202</v>
      </c>
      <c r="CS167" s="153">
        <v>-3.54793548</v>
      </c>
      <c r="CT167" s="153">
        <v>-3.4490479999999999</v>
      </c>
      <c r="CU167" s="295"/>
      <c r="CV167" s="298"/>
      <c r="CW167" s="164" t="s">
        <v>448</v>
      </c>
      <c r="CX167" s="190">
        <v>-1.71</v>
      </c>
      <c r="CY167" s="190">
        <v>-1.6138512591771801</v>
      </c>
      <c r="CZ167" s="184"/>
      <c r="DA167" s="184"/>
      <c r="DB167" s="178"/>
    </row>
    <row r="168" spans="19:106" ht="16">
      <c r="S168" s="273"/>
      <c r="T168" s="24"/>
      <c r="U168" s="272"/>
      <c r="V168" s="275" t="s">
        <v>449</v>
      </c>
      <c r="W168" s="137" t="s">
        <v>450</v>
      </c>
      <c r="X168" s="127">
        <v>-0.61</v>
      </c>
      <c r="Y168" s="127">
        <v>-0.78571390313130995</v>
      </c>
      <c r="Z168" s="270"/>
      <c r="AA168" s="272"/>
      <c r="AB168" s="137" t="s">
        <v>275</v>
      </c>
      <c r="AC168" s="99">
        <v>-1.21679</v>
      </c>
      <c r="AD168" s="99">
        <v>-1.0155799999999999</v>
      </c>
      <c r="CK168" s="270"/>
      <c r="CL168" s="272"/>
      <c r="CM168" s="137" t="s">
        <v>447</v>
      </c>
      <c r="CN168" s="115">
        <v>-0.54881999999999997</v>
      </c>
      <c r="CO168" s="115">
        <v>-0.54881999999999898</v>
      </c>
      <c r="CP168" s="285"/>
      <c r="CQ168" s="288"/>
      <c r="CR168" s="183" t="s">
        <v>203</v>
      </c>
      <c r="CS168" s="153">
        <v>-3.306</v>
      </c>
      <c r="CT168" s="153">
        <v>-3.1830479999999999</v>
      </c>
      <c r="CU168" s="295"/>
      <c r="CV168" s="298"/>
      <c r="CW168" s="164" t="s">
        <v>452</v>
      </c>
      <c r="CX168" s="190">
        <v>-2.5299999999999998</v>
      </c>
      <c r="CY168" s="190">
        <v>-2.1680630154696301</v>
      </c>
      <c r="CZ168" s="184"/>
      <c r="DA168" s="184"/>
      <c r="DB168" s="178"/>
    </row>
    <row r="169" spans="19:106" ht="16">
      <c r="S169" s="273"/>
      <c r="T169" s="24"/>
      <c r="U169" s="272"/>
      <c r="V169" s="275"/>
      <c r="W169" s="137" t="s">
        <v>453</v>
      </c>
      <c r="X169" s="127">
        <v>-0.64</v>
      </c>
      <c r="Y169" s="115">
        <v>-0.86611390313130998</v>
      </c>
      <c r="Z169" s="270"/>
      <c r="AA169" s="272"/>
      <c r="AB169" s="131" t="s">
        <v>276</v>
      </c>
      <c r="AC169" s="99">
        <v>-0.83218000000000003</v>
      </c>
      <c r="AD169" s="99">
        <v>-0.70994000000000002</v>
      </c>
      <c r="CK169" s="270"/>
      <c r="CL169" s="272"/>
      <c r="CM169" s="137" t="s">
        <v>451</v>
      </c>
      <c r="CN169" s="115">
        <v>-7.6499999999999303E-3</v>
      </c>
      <c r="CO169" s="115">
        <v>0.15222788892848299</v>
      </c>
      <c r="CP169" s="285"/>
      <c r="CQ169" s="290" t="s">
        <v>15</v>
      </c>
      <c r="CR169" s="124" t="s">
        <v>373</v>
      </c>
      <c r="CS169" s="153">
        <v>-3.273571</v>
      </c>
      <c r="CT169" s="153">
        <v>-3.2378718399999999</v>
      </c>
      <c r="CU169" s="295"/>
      <c r="CV169" s="298"/>
      <c r="CW169" s="164" t="s">
        <v>454</v>
      </c>
      <c r="CX169" s="190">
        <v>-0.65</v>
      </c>
      <c r="CY169" s="190">
        <v>-0.84524477068012505</v>
      </c>
      <c r="CZ169" s="184"/>
      <c r="DA169" s="184"/>
      <c r="DB169" s="178"/>
    </row>
    <row r="170" spans="19:106" ht="16">
      <c r="S170" s="124"/>
      <c r="T170" s="24"/>
      <c r="U170" s="272"/>
      <c r="V170" s="127" t="s">
        <v>455</v>
      </c>
      <c r="W170" s="137" t="s">
        <v>456</v>
      </c>
      <c r="X170" s="127">
        <v>-0.72</v>
      </c>
      <c r="Y170" s="115">
        <v>-0.94651390313131001</v>
      </c>
      <c r="Z170" s="270"/>
      <c r="AA170" s="272"/>
      <c r="AB170" s="131" t="s">
        <v>286</v>
      </c>
      <c r="AC170" s="99">
        <v>-0.37946000000000002</v>
      </c>
      <c r="AD170" s="99">
        <v>-0.37946000000000002</v>
      </c>
      <c r="CK170" s="270" t="s">
        <v>374</v>
      </c>
      <c r="CL170" s="272" t="s">
        <v>403</v>
      </c>
      <c r="CM170" s="131" t="s">
        <v>92</v>
      </c>
      <c r="CN170" s="115">
        <v>-4.0646199999999997</v>
      </c>
      <c r="CO170" s="115">
        <v>-3.6855209281239598</v>
      </c>
      <c r="CP170" s="285"/>
      <c r="CQ170" s="290"/>
      <c r="CR170" s="124" t="s">
        <v>375</v>
      </c>
      <c r="CS170" s="153">
        <v>-3.2628569999999999</v>
      </c>
      <c r="CT170" s="153">
        <v>-3.1782519300000001</v>
      </c>
      <c r="CU170" s="295"/>
      <c r="CV170" s="298"/>
      <c r="CW170" s="164" t="s">
        <v>457</v>
      </c>
      <c r="CX170" s="190">
        <v>-0.35000000000000098</v>
      </c>
      <c r="CY170" s="190">
        <v>-0.29725441433467897</v>
      </c>
      <c r="CZ170" s="184"/>
      <c r="DA170" s="184"/>
      <c r="DB170" s="178"/>
    </row>
    <row r="171" spans="19:106" ht="16">
      <c r="S171" s="124"/>
      <c r="T171" s="24"/>
      <c r="U171" s="272"/>
      <c r="V171" s="127" t="s">
        <v>458</v>
      </c>
      <c r="W171" s="137" t="s">
        <v>450</v>
      </c>
      <c r="X171" s="127">
        <v>-0.75</v>
      </c>
      <c r="Y171" s="115">
        <v>-0.92611390313131003</v>
      </c>
      <c r="Z171" s="270"/>
      <c r="AA171" s="272"/>
      <c r="AB171" s="131" t="s">
        <v>282</v>
      </c>
      <c r="AC171" s="99">
        <v>-0.21920000000000001</v>
      </c>
      <c r="AD171" s="99">
        <v>-7.7599999999999905E-2</v>
      </c>
      <c r="CK171" s="270"/>
      <c r="CL171" s="272"/>
      <c r="CM171" s="131" t="s">
        <v>93</v>
      </c>
      <c r="CN171" s="115">
        <v>-2.987692</v>
      </c>
      <c r="CO171" s="115">
        <v>-2.5825313764725202</v>
      </c>
      <c r="CP171" s="285"/>
      <c r="CQ171" s="290"/>
      <c r="CR171" s="124" t="s">
        <v>376</v>
      </c>
      <c r="CS171" s="153">
        <v>-3.0914290000000002</v>
      </c>
      <c r="CT171" s="153">
        <v>-3.16907892</v>
      </c>
      <c r="CU171" s="295"/>
      <c r="CV171" s="298"/>
      <c r="CW171" s="164" t="s">
        <v>459</v>
      </c>
      <c r="CX171" s="190">
        <v>-3.57</v>
      </c>
      <c r="CY171" s="190">
        <v>-3.1896420826256699</v>
      </c>
      <c r="CZ171" s="184"/>
      <c r="DA171" s="184"/>
      <c r="DB171" s="178"/>
    </row>
    <row r="172" spans="19:106" ht="16">
      <c r="S172" s="273"/>
      <c r="T172" s="24"/>
      <c r="U172" s="272"/>
      <c r="V172" s="275" t="s">
        <v>460</v>
      </c>
      <c r="W172" s="137" t="s">
        <v>453</v>
      </c>
      <c r="X172" s="127">
        <v>-0.79</v>
      </c>
      <c r="Y172" s="115">
        <v>-0.93571390313130998</v>
      </c>
      <c r="Z172" s="145"/>
      <c r="AA172" s="127"/>
      <c r="AB172" s="126"/>
      <c r="CK172" s="270"/>
      <c r="CL172" s="272"/>
      <c r="CM172" s="131" t="s">
        <v>94</v>
      </c>
      <c r="CN172" s="115">
        <v>-1.4492309999999999</v>
      </c>
      <c r="CO172" s="115">
        <v>-1.5522333164145501</v>
      </c>
      <c r="CP172" s="285"/>
      <c r="CQ172" s="290"/>
      <c r="CR172" s="169" t="s">
        <v>149</v>
      </c>
      <c r="CS172" s="153">
        <v>-2.984286</v>
      </c>
      <c r="CT172" s="153">
        <v>-2.98104485</v>
      </c>
      <c r="CU172" s="295"/>
      <c r="CV172" s="298"/>
      <c r="CW172" s="164" t="s">
        <v>461</v>
      </c>
      <c r="CX172" s="190">
        <v>-1.67</v>
      </c>
      <c r="CY172" s="190">
        <v>-1.39411937905604</v>
      </c>
      <c r="CZ172" s="184"/>
      <c r="DA172" s="184"/>
      <c r="DB172" s="178"/>
    </row>
    <row r="173" spans="19:106" ht="16">
      <c r="S173" s="273"/>
      <c r="T173" s="24"/>
      <c r="U173" s="272"/>
      <c r="V173" s="275"/>
      <c r="W173" s="137" t="s">
        <v>450</v>
      </c>
      <c r="X173" s="127">
        <v>-0.69</v>
      </c>
      <c r="Y173" s="115">
        <v>-0.87571390313131003</v>
      </c>
      <c r="Z173" s="145"/>
      <c r="AA173" s="127"/>
      <c r="AB173" s="126"/>
      <c r="CK173" s="270"/>
      <c r="CL173" s="272"/>
      <c r="CM173" s="131" t="s">
        <v>95</v>
      </c>
      <c r="CN173" s="115">
        <v>-0.83384999999999998</v>
      </c>
      <c r="CO173" s="115">
        <v>-0.401977748438341</v>
      </c>
      <c r="CP173" s="285"/>
      <c r="CQ173" s="290"/>
      <c r="CR173" s="124" t="s">
        <v>143</v>
      </c>
      <c r="CS173" s="153">
        <v>-2.9735710000000002</v>
      </c>
      <c r="CT173" s="153">
        <v>-2.9443554700000001</v>
      </c>
      <c r="CU173" s="295"/>
      <c r="CV173" s="298"/>
      <c r="CW173" s="164" t="s">
        <v>462</v>
      </c>
      <c r="CX173" s="190">
        <v>-0.2</v>
      </c>
      <c r="CY173" s="190">
        <v>-0.46842754166417999</v>
      </c>
      <c r="CZ173" s="184"/>
      <c r="DA173" s="184"/>
      <c r="DB173" s="178"/>
    </row>
    <row r="174" spans="19:106" ht="16">
      <c r="S174" s="273"/>
      <c r="U174" s="272"/>
      <c r="V174" s="275" t="s">
        <v>463</v>
      </c>
      <c r="W174" s="24" t="s">
        <v>443</v>
      </c>
      <c r="X174" s="127">
        <v>-0.52</v>
      </c>
      <c r="Y174" s="115">
        <v>-0.74611390313130999</v>
      </c>
      <c r="Z174" s="145"/>
      <c r="AA174" s="127"/>
      <c r="AB174" s="126"/>
      <c r="CK174" s="270"/>
      <c r="CL174" s="272"/>
      <c r="CM174" s="131" t="s">
        <v>96</v>
      </c>
      <c r="CN174" s="154">
        <v>0.62768999999999997</v>
      </c>
      <c r="CO174" s="154">
        <v>5.1564457259232199E-3</v>
      </c>
      <c r="CP174" s="285"/>
      <c r="CQ174" s="290"/>
      <c r="CR174" s="124" t="s">
        <v>377</v>
      </c>
      <c r="CS174" s="153">
        <v>-2.8342860000000001</v>
      </c>
      <c r="CT174" s="153">
        <v>-2.8342860000000001</v>
      </c>
      <c r="CU174" s="295"/>
      <c r="CV174" s="298"/>
      <c r="CW174" s="164" t="s">
        <v>465</v>
      </c>
      <c r="CX174" s="190">
        <v>-1.6</v>
      </c>
      <c r="CY174" s="190">
        <v>-1.6641528963796599</v>
      </c>
      <c r="CZ174" s="184"/>
      <c r="DA174" s="184"/>
      <c r="DB174" s="178"/>
    </row>
    <row r="175" spans="19:106" ht="16">
      <c r="S175" s="273"/>
      <c r="U175" s="272"/>
      <c r="V175" s="275"/>
      <c r="W175" s="24" t="s">
        <v>446</v>
      </c>
      <c r="X175" s="127">
        <v>-0.83</v>
      </c>
      <c r="Y175" s="115">
        <v>-0.98611390313130998</v>
      </c>
      <c r="Z175" s="145"/>
      <c r="AA175" s="127"/>
      <c r="AB175" s="126"/>
      <c r="CK175" s="270"/>
      <c r="CL175" s="272"/>
      <c r="CM175" s="24" t="s">
        <v>464</v>
      </c>
      <c r="CN175" s="99">
        <v>0.43537999999999999</v>
      </c>
      <c r="CO175" s="99">
        <v>0.71847309731687803</v>
      </c>
      <c r="CP175" s="285"/>
      <c r="CQ175" s="290"/>
      <c r="CR175" s="124" t="s">
        <v>138</v>
      </c>
      <c r="CS175" s="153">
        <v>-2.984286</v>
      </c>
      <c r="CT175" s="153">
        <v>-2.8342860000000001</v>
      </c>
      <c r="CU175" s="295"/>
      <c r="CV175" s="298"/>
      <c r="CW175" s="164" t="s">
        <v>466</v>
      </c>
      <c r="CX175" s="190">
        <v>-1.5</v>
      </c>
      <c r="CY175" s="190">
        <v>-1.34931122631717</v>
      </c>
      <c r="CZ175" s="184"/>
      <c r="DA175" s="184"/>
      <c r="DB175" s="178"/>
    </row>
    <row r="176" spans="19:106" ht="16">
      <c r="S176" s="273"/>
      <c r="T176" s="24"/>
      <c r="U176" s="272"/>
      <c r="V176" s="275" t="s">
        <v>467</v>
      </c>
      <c r="W176" s="137" t="s">
        <v>450</v>
      </c>
      <c r="X176" s="127">
        <v>-0.62</v>
      </c>
      <c r="Y176" s="115">
        <v>-0.78571390313130995</v>
      </c>
      <c r="Z176" s="145"/>
      <c r="AA176" s="127"/>
      <c r="AB176" s="126"/>
      <c r="CK176" s="270"/>
      <c r="CL176" s="272"/>
      <c r="CM176" s="131" t="s">
        <v>98</v>
      </c>
      <c r="CN176" s="115">
        <v>0.89692000000000005</v>
      </c>
      <c r="CO176" s="115">
        <v>1.4033674718581199</v>
      </c>
      <c r="CP176" s="285"/>
      <c r="CQ176" s="290"/>
      <c r="CR176" s="124" t="s">
        <v>137</v>
      </c>
      <c r="CS176" s="153">
        <v>-2.8021430000000001</v>
      </c>
      <c r="CT176" s="153">
        <v>-2.7907165300000001</v>
      </c>
      <c r="CU176" s="295"/>
      <c r="CV176" s="298"/>
      <c r="CW176" s="164" t="s">
        <v>468</v>
      </c>
      <c r="CX176" s="190">
        <v>-1.1599999999999999</v>
      </c>
      <c r="CY176" s="190">
        <v>-1.3525534908464101</v>
      </c>
      <c r="CZ176" s="184"/>
      <c r="DA176" s="184"/>
      <c r="DB176" s="178"/>
    </row>
    <row r="177" spans="19:106" ht="16">
      <c r="S177" s="273"/>
      <c r="T177" s="24"/>
      <c r="U177" s="272"/>
      <c r="V177" s="275"/>
      <c r="W177" s="137" t="s">
        <v>453</v>
      </c>
      <c r="X177" s="127">
        <v>-0.66</v>
      </c>
      <c r="Y177" s="115">
        <v>-0.86611390313130998</v>
      </c>
      <c r="Z177" s="145"/>
      <c r="AA177" s="127"/>
      <c r="AB177" s="126"/>
      <c r="CK177" s="270"/>
      <c r="CL177" s="272"/>
      <c r="CM177" s="131" t="s">
        <v>99</v>
      </c>
      <c r="CN177" s="115">
        <v>2.74308</v>
      </c>
      <c r="CO177" s="115">
        <v>2.10372836052907</v>
      </c>
      <c r="CP177" s="285"/>
      <c r="CQ177" s="290"/>
      <c r="CR177" s="124" t="s">
        <v>379</v>
      </c>
      <c r="CS177" s="153">
        <v>-2.7914289999999999</v>
      </c>
      <c r="CT177" s="153">
        <v>-2.68064839</v>
      </c>
      <c r="CU177" s="295"/>
      <c r="CV177" s="298"/>
      <c r="CW177" s="164" t="s">
        <v>469</v>
      </c>
      <c r="CX177" s="190">
        <v>-3.11</v>
      </c>
      <c r="CY177" s="190">
        <v>-2.91924659747739</v>
      </c>
      <c r="CZ177" s="184"/>
      <c r="DA177" s="184"/>
      <c r="DB177" s="178"/>
    </row>
    <row r="178" spans="19:106" ht="16">
      <c r="S178" s="124"/>
      <c r="T178" s="24"/>
      <c r="U178" s="272"/>
      <c r="V178" s="127" t="s">
        <v>470</v>
      </c>
      <c r="W178" s="137" t="s">
        <v>456</v>
      </c>
      <c r="X178" s="127">
        <v>-0.8</v>
      </c>
      <c r="Y178" s="115">
        <v>-0.94651390313131001</v>
      </c>
      <c r="Z178" s="145"/>
      <c r="AA178" s="127"/>
      <c r="AB178" s="126"/>
      <c r="CK178" s="270"/>
      <c r="CL178" s="272"/>
      <c r="CM178" s="131" t="s">
        <v>100</v>
      </c>
      <c r="CN178" s="115">
        <v>-3.7953800000000002</v>
      </c>
      <c r="CO178" s="115">
        <v>-3.9218995993625798</v>
      </c>
      <c r="CP178" s="285"/>
      <c r="CQ178" s="290"/>
      <c r="CR178" s="124" t="s">
        <v>135</v>
      </c>
      <c r="CS178" s="156">
        <v>-2.5449999999999999</v>
      </c>
      <c r="CT178" s="156">
        <v>-2.5682860000000001</v>
      </c>
      <c r="CU178" s="295"/>
      <c r="CV178" s="298"/>
      <c r="CW178" s="164" t="s">
        <v>472</v>
      </c>
      <c r="CX178" s="190">
        <v>-3.23</v>
      </c>
      <c r="CY178" s="190">
        <v>-3.0810156445376</v>
      </c>
      <c r="CZ178" s="184"/>
      <c r="DA178" s="184"/>
      <c r="DB178" s="178"/>
    </row>
    <row r="179" spans="19:106" ht="16">
      <c r="S179" s="273"/>
      <c r="T179" s="24"/>
      <c r="U179" s="272"/>
      <c r="V179" s="275" t="s">
        <v>473</v>
      </c>
      <c r="W179" s="137" t="s">
        <v>450</v>
      </c>
      <c r="X179" s="127">
        <v>-0.59</v>
      </c>
      <c r="Y179" s="115">
        <v>-0.78571390313130995</v>
      </c>
      <c r="Z179" s="145"/>
      <c r="AA179" s="127"/>
      <c r="AB179" s="126"/>
      <c r="CK179" s="270"/>
      <c r="CL179" s="272"/>
      <c r="CM179" s="131" t="s">
        <v>101</v>
      </c>
      <c r="CN179" s="115">
        <v>-2.756923</v>
      </c>
      <c r="CO179" s="115">
        <v>-2.8351048774707999</v>
      </c>
      <c r="CP179" s="286" t="s">
        <v>380</v>
      </c>
      <c r="CQ179" s="290" t="s">
        <v>471</v>
      </c>
      <c r="CR179" s="124" t="s">
        <v>135</v>
      </c>
      <c r="CS179" s="153">
        <v>-3.88043</v>
      </c>
      <c r="CT179" s="153">
        <v>-3.8317028899999999</v>
      </c>
      <c r="CU179" s="295"/>
      <c r="CV179" s="298"/>
      <c r="CW179" s="164" t="s">
        <v>474</v>
      </c>
      <c r="CX179" s="190">
        <v>-1.96</v>
      </c>
      <c r="CY179" s="190">
        <v>-2.2714225054106398</v>
      </c>
      <c r="CZ179" s="184"/>
      <c r="DA179" s="184"/>
      <c r="DB179" s="178"/>
    </row>
    <row r="180" spans="19:106" ht="16">
      <c r="S180" s="273"/>
      <c r="T180" s="24"/>
      <c r="U180" s="272"/>
      <c r="V180" s="275"/>
      <c r="W180" s="137" t="s">
        <v>453</v>
      </c>
      <c r="X180" s="127">
        <v>-0.73</v>
      </c>
      <c r="Y180" s="115">
        <v>-0.92611390313131003</v>
      </c>
      <c r="Z180" s="145"/>
      <c r="AA180" s="127"/>
      <c r="AB180" s="126"/>
      <c r="CK180" s="270"/>
      <c r="CL180" s="272"/>
      <c r="CM180" s="131" t="s">
        <v>102</v>
      </c>
      <c r="CN180" s="115">
        <v>-1.6415379999999999</v>
      </c>
      <c r="CO180" s="115">
        <v>-1.8199343421107901</v>
      </c>
      <c r="CP180" s="286"/>
      <c r="CQ180" s="290"/>
      <c r="CR180" s="124" t="s">
        <v>443</v>
      </c>
      <c r="CS180" s="153">
        <v>-3.64106</v>
      </c>
      <c r="CT180" s="153">
        <v>-3.5617128899999999</v>
      </c>
      <c r="CU180" s="295"/>
      <c r="CV180" s="298"/>
      <c r="CW180" s="164" t="s">
        <v>476</v>
      </c>
      <c r="CX180" s="190">
        <v>-0.220000000000001</v>
      </c>
      <c r="CY180" s="190">
        <v>-0.57536712308048799</v>
      </c>
      <c r="CZ180" s="161"/>
      <c r="DA180" s="161"/>
      <c r="DB180" s="191"/>
    </row>
    <row r="181" spans="19:106" ht="16">
      <c r="S181" s="273"/>
      <c r="T181" s="24"/>
      <c r="U181" s="272"/>
      <c r="V181" s="275" t="s">
        <v>477</v>
      </c>
      <c r="W181" s="137" t="s">
        <v>453</v>
      </c>
      <c r="X181" s="127">
        <v>-0.78</v>
      </c>
      <c r="Y181" s="115">
        <v>-0.93571390313130998</v>
      </c>
      <c r="Z181" s="145"/>
      <c r="AA181" s="127"/>
      <c r="AB181" s="126"/>
      <c r="CK181" s="270"/>
      <c r="CL181" s="272"/>
      <c r="CM181" s="131" t="s">
        <v>103</v>
      </c>
      <c r="CN181" s="115">
        <v>-0.44923000000000002</v>
      </c>
      <c r="CO181" s="115">
        <v>-0.68656759513525101</v>
      </c>
      <c r="CP181" s="286"/>
      <c r="CQ181" s="290" t="s">
        <v>475</v>
      </c>
      <c r="CR181" s="124" t="s">
        <v>443</v>
      </c>
      <c r="CS181" s="153">
        <v>-3.5719099999999999</v>
      </c>
      <c r="CT181" s="153">
        <v>-3.6982599999999999</v>
      </c>
      <c r="CU181" s="295"/>
      <c r="CV181" s="298"/>
      <c r="CW181" s="164" t="s">
        <v>479</v>
      </c>
      <c r="CX181" s="190">
        <v>-1.76</v>
      </c>
      <c r="CY181" s="190">
        <v>-1.76</v>
      </c>
      <c r="CZ181" s="161"/>
      <c r="DA181" s="161"/>
      <c r="DB181" s="191"/>
    </row>
    <row r="182" spans="19:106" ht="16">
      <c r="S182" s="273"/>
      <c r="T182" s="24"/>
      <c r="U182" s="272"/>
      <c r="V182" s="275"/>
      <c r="W182" s="137" t="s">
        <v>450</v>
      </c>
      <c r="X182" s="127">
        <v>-0.68</v>
      </c>
      <c r="Y182" s="115">
        <v>-0.87571390313131003</v>
      </c>
      <c r="Z182" s="145"/>
      <c r="AA182" s="127"/>
      <c r="AB182" s="126"/>
      <c r="CK182" s="270"/>
      <c r="CL182" s="272"/>
      <c r="CM182" s="24" t="s">
        <v>478</v>
      </c>
      <c r="CN182" s="24">
        <v>0.32</v>
      </c>
      <c r="CO182" s="99">
        <v>-0.28541121731011299</v>
      </c>
      <c r="CP182" s="286"/>
      <c r="CQ182" s="290"/>
      <c r="CR182" s="124" t="s">
        <v>135</v>
      </c>
      <c r="CS182" s="153">
        <v>-3.47085</v>
      </c>
      <c r="CT182" s="153">
        <v>-3.4779228899999999</v>
      </c>
      <c r="CU182" s="186"/>
      <c r="CV182" s="186"/>
      <c r="CW182" s="164"/>
      <c r="CX182" s="159"/>
      <c r="CY182" s="159"/>
      <c r="CZ182" s="161"/>
      <c r="DA182" s="161"/>
      <c r="DB182" s="191"/>
    </row>
    <row r="183" spans="19:106" ht="16">
      <c r="S183" s="273"/>
      <c r="U183" s="272"/>
      <c r="V183" s="275" t="s">
        <v>480</v>
      </c>
      <c r="W183" s="24" t="s">
        <v>443</v>
      </c>
      <c r="X183" s="127">
        <v>-0.49</v>
      </c>
      <c r="Y183" s="115">
        <v>-0.74611390313130999</v>
      </c>
      <c r="Z183" s="145"/>
      <c r="AA183" s="127"/>
      <c r="AB183" s="126"/>
      <c r="CK183" s="270"/>
      <c r="CL183" s="272"/>
      <c r="CM183" s="131" t="s">
        <v>105</v>
      </c>
      <c r="CN183" s="115">
        <v>1.16615</v>
      </c>
      <c r="CO183" s="115">
        <v>1.09227034006831</v>
      </c>
      <c r="CP183" s="286"/>
      <c r="CQ183" s="290" t="s">
        <v>381</v>
      </c>
      <c r="CR183" s="124" t="s">
        <v>382</v>
      </c>
      <c r="CS183" s="153">
        <v>-4.2155300000000002</v>
      </c>
      <c r="CT183" s="153">
        <v>-4.0852899999999996</v>
      </c>
      <c r="CU183" s="186"/>
      <c r="CV183" s="186"/>
      <c r="CW183" s="188"/>
      <c r="CX183" s="159"/>
      <c r="CY183" s="159"/>
      <c r="CZ183" s="161"/>
      <c r="DA183" s="161"/>
      <c r="DB183" s="191"/>
    </row>
    <row r="184" spans="19:106" ht="16">
      <c r="S184" s="273"/>
      <c r="U184" s="272"/>
      <c r="V184" s="275"/>
      <c r="W184" s="24" t="s">
        <v>446</v>
      </c>
      <c r="X184" s="127">
        <v>-0.86</v>
      </c>
      <c r="Y184" s="115">
        <v>-0.98611390313130998</v>
      </c>
      <c r="Z184" s="145"/>
      <c r="AA184" s="127"/>
      <c r="AB184" s="126"/>
      <c r="CK184" s="270"/>
      <c r="CL184" s="272"/>
      <c r="CM184" s="131" t="s">
        <v>107</v>
      </c>
      <c r="CN184" s="115">
        <v>-2.2184615000000001</v>
      </c>
      <c r="CO184" s="115">
        <v>-2.2184615000000001</v>
      </c>
      <c r="CP184" s="286"/>
      <c r="CQ184" s="290"/>
      <c r="CR184" s="124" t="s">
        <v>383</v>
      </c>
      <c r="CS184" s="153">
        <v>-4.1463799999999997</v>
      </c>
      <c r="CT184" s="153">
        <v>-4.0294299999999996</v>
      </c>
      <c r="CU184" s="186"/>
      <c r="CV184" s="186"/>
      <c r="CW184" s="188"/>
      <c r="CX184" s="159"/>
      <c r="CY184" s="159"/>
      <c r="CZ184" s="161"/>
      <c r="DA184" s="161"/>
      <c r="DB184" s="191"/>
    </row>
    <row r="185" spans="19:106" ht="16">
      <c r="S185" s="273"/>
      <c r="T185" s="24"/>
      <c r="U185" s="272"/>
      <c r="V185" s="275" t="s">
        <v>481</v>
      </c>
      <c r="W185" s="137" t="s">
        <v>450</v>
      </c>
      <c r="X185" s="127">
        <v>-0.6</v>
      </c>
      <c r="Y185" s="115">
        <v>-0.78571390313130995</v>
      </c>
      <c r="Z185" s="145"/>
      <c r="AA185" s="127"/>
      <c r="AB185" s="126"/>
      <c r="CK185" s="270"/>
      <c r="CL185" s="272"/>
      <c r="CM185" s="131" t="s">
        <v>108</v>
      </c>
      <c r="CN185" s="115">
        <v>-1.295385</v>
      </c>
      <c r="CO185" s="115">
        <v>-1.1663580010246699</v>
      </c>
      <c r="CP185" s="286"/>
      <c r="CQ185" s="290"/>
      <c r="CR185" s="124" t="s">
        <v>159</v>
      </c>
      <c r="CS185" s="153">
        <v>-3.9761700000000002</v>
      </c>
      <c r="CT185" s="153">
        <v>-3.9296799999999998</v>
      </c>
      <c r="CU185" s="186"/>
      <c r="CV185" s="186"/>
      <c r="CW185" s="188"/>
      <c r="CX185" s="159"/>
      <c r="CY185" s="159"/>
      <c r="CZ185" s="161"/>
      <c r="DA185" s="161"/>
      <c r="DB185" s="191"/>
    </row>
    <row r="186" spans="19:106" ht="16">
      <c r="S186" s="273"/>
      <c r="T186" s="24"/>
      <c r="U186" s="272"/>
      <c r="V186" s="275"/>
      <c r="W186" s="137" t="s">
        <v>453</v>
      </c>
      <c r="X186" s="127">
        <v>-0.65</v>
      </c>
      <c r="Y186" s="115">
        <v>-0.86611390313130998</v>
      </c>
      <c r="Z186" s="145"/>
      <c r="AA186" s="127"/>
      <c r="AB186" s="126"/>
      <c r="CK186" s="270"/>
      <c r="CL186" s="272"/>
      <c r="CM186" s="131" t="s">
        <v>109</v>
      </c>
      <c r="CN186" s="115">
        <v>8.9229999999999698E-2</v>
      </c>
      <c r="CO186" s="115">
        <v>8.2418111069912908E-3</v>
      </c>
      <c r="CP186" s="286"/>
      <c r="CQ186" s="290"/>
      <c r="CR186" s="124" t="s">
        <v>385</v>
      </c>
      <c r="CS186" s="153">
        <v>-3.7793600000000001</v>
      </c>
      <c r="CT186" s="153">
        <v>-3.7966799999999998</v>
      </c>
      <c r="CU186" s="186"/>
      <c r="CV186" s="186"/>
      <c r="CW186" s="188"/>
      <c r="CX186" s="159"/>
      <c r="CY186" s="159"/>
      <c r="CZ186" s="161"/>
      <c r="DA186" s="161"/>
      <c r="DB186" s="191"/>
    </row>
    <row r="187" spans="19:106" ht="16">
      <c r="S187" s="124"/>
      <c r="T187" s="24"/>
      <c r="U187" s="272"/>
      <c r="V187" s="127" t="s">
        <v>483</v>
      </c>
      <c r="W187" s="137" t="s">
        <v>456</v>
      </c>
      <c r="X187" s="127">
        <v>-0.77</v>
      </c>
      <c r="Y187" s="115">
        <v>-0.94651390313131001</v>
      </c>
      <c r="Z187" s="145"/>
      <c r="AA187" s="127"/>
      <c r="AB187" s="126"/>
      <c r="CK187" s="270"/>
      <c r="CL187" s="272"/>
      <c r="CM187" s="131" t="s">
        <v>110</v>
      </c>
      <c r="CN187" s="115">
        <v>0.82</v>
      </c>
      <c r="CO187" s="115">
        <v>0.42399267664652002</v>
      </c>
      <c r="CP187" s="286"/>
      <c r="CQ187" s="290"/>
      <c r="CR187" s="124" t="s">
        <v>482</v>
      </c>
      <c r="CS187" s="153">
        <v>-3.6623399999999999</v>
      </c>
      <c r="CT187" s="153">
        <v>-3.69693</v>
      </c>
      <c r="CU187" s="186"/>
      <c r="CV187" s="186"/>
      <c r="CW187" s="188"/>
      <c r="CX187" s="159"/>
      <c r="CY187" s="159"/>
      <c r="CZ187" s="161"/>
      <c r="DA187" s="161"/>
      <c r="DB187" s="191"/>
    </row>
    <row r="188" spans="19:106" ht="16">
      <c r="S188" s="124"/>
      <c r="T188" s="24"/>
      <c r="U188" s="272"/>
      <c r="V188" s="127" t="s">
        <v>485</v>
      </c>
      <c r="W188" s="137" t="s">
        <v>450</v>
      </c>
      <c r="X188" s="127">
        <v>-0.76</v>
      </c>
      <c r="Y188" s="115">
        <v>-0.92611390313131003</v>
      </c>
      <c r="Z188" s="145"/>
      <c r="AA188" s="127"/>
      <c r="AB188" s="126"/>
      <c r="CK188" s="270"/>
      <c r="CL188" s="272"/>
      <c r="CM188" s="131" t="s">
        <v>111</v>
      </c>
      <c r="CN188" s="115">
        <v>0.82</v>
      </c>
      <c r="CO188" s="115">
        <v>1.1524061077793299</v>
      </c>
      <c r="CP188" s="286"/>
      <c r="CQ188" s="290"/>
      <c r="CR188" s="124" t="s">
        <v>484</v>
      </c>
      <c r="CS188" s="153">
        <v>-3.6091500000000001</v>
      </c>
      <c r="CT188" s="153">
        <v>-3.6743199999999998</v>
      </c>
      <c r="CU188" s="186"/>
      <c r="CV188" s="186"/>
      <c r="CW188" s="188"/>
      <c r="CX188" s="159"/>
      <c r="CY188" s="159"/>
      <c r="CZ188" s="161"/>
      <c r="DA188" s="161"/>
      <c r="DB188" s="191"/>
    </row>
    <row r="189" spans="19:106" ht="16">
      <c r="S189" s="273"/>
      <c r="T189" s="24"/>
      <c r="U189" s="272"/>
      <c r="V189" s="275" t="s">
        <v>487</v>
      </c>
      <c r="W189" s="137" t="s">
        <v>453</v>
      </c>
      <c r="X189" s="127">
        <v>-0.77</v>
      </c>
      <c r="Y189" s="115">
        <v>-0.93571390313130998</v>
      </c>
      <c r="Z189" s="145"/>
      <c r="AA189" s="127"/>
      <c r="AB189" s="126"/>
      <c r="CK189" s="270"/>
      <c r="CL189" s="272"/>
      <c r="CM189" s="131" t="s">
        <v>112</v>
      </c>
      <c r="CN189" s="115">
        <v>1.6276900000000001</v>
      </c>
      <c r="CO189" s="115">
        <v>1.85179572697624</v>
      </c>
      <c r="CP189" s="286"/>
      <c r="CQ189" s="290"/>
      <c r="CR189" s="124" t="s">
        <v>486</v>
      </c>
      <c r="CS189" s="153">
        <v>-3.2793600000000001</v>
      </c>
      <c r="CT189" s="153">
        <v>-3.5200399999999998</v>
      </c>
      <c r="CU189" s="186"/>
      <c r="CV189" s="186"/>
      <c r="CW189" s="188"/>
      <c r="CX189" s="159"/>
      <c r="CY189" s="159"/>
      <c r="CZ189" s="161"/>
      <c r="DA189" s="161"/>
      <c r="DB189" s="191"/>
    </row>
    <row r="190" spans="19:106" ht="16">
      <c r="S190" s="273"/>
      <c r="T190" s="24"/>
      <c r="U190" s="272"/>
      <c r="V190" s="275"/>
      <c r="W190" s="137" t="s">
        <v>450</v>
      </c>
      <c r="X190" s="127">
        <v>-0.66</v>
      </c>
      <c r="Y190" s="115">
        <v>-0.87571390313131003</v>
      </c>
      <c r="Z190" s="145"/>
      <c r="AA190" s="127"/>
      <c r="AB190" s="126"/>
      <c r="CK190" s="270"/>
      <c r="CL190" s="272"/>
      <c r="CM190" s="131" t="s">
        <v>113</v>
      </c>
      <c r="CN190" s="115">
        <v>2.6276899999999999</v>
      </c>
      <c r="CO190" s="115">
        <v>2.56697919677223</v>
      </c>
      <c r="CP190" s="286"/>
      <c r="CQ190" s="290"/>
      <c r="CR190" s="124" t="s">
        <v>388</v>
      </c>
      <c r="CS190" s="153">
        <v>-3.2846799999999998</v>
      </c>
      <c r="CT190" s="153">
        <v>-3.44157</v>
      </c>
      <c r="CU190" s="186"/>
      <c r="CV190" s="186"/>
      <c r="CW190" s="188"/>
      <c r="CX190" s="159"/>
      <c r="CY190" s="159"/>
      <c r="CZ190" s="161"/>
      <c r="DA190" s="161"/>
      <c r="DB190" s="191"/>
    </row>
    <row r="191" spans="19:106" ht="16">
      <c r="T191" s="139"/>
      <c r="U191" s="274" t="s">
        <v>355</v>
      </c>
      <c r="V191" s="276" t="s">
        <v>15</v>
      </c>
      <c r="W191" s="278" t="s">
        <v>356</v>
      </c>
      <c r="X191" s="127">
        <v>-0.79</v>
      </c>
      <c r="Y191" s="115">
        <v>-1.0531139031313099</v>
      </c>
      <c r="Z191" s="145"/>
      <c r="AA191" s="127"/>
      <c r="AB191" s="126"/>
      <c r="CK191" s="270"/>
      <c r="CL191" s="272"/>
      <c r="CM191" s="24" t="s">
        <v>432</v>
      </c>
      <c r="CN191" s="24">
        <v>0.82</v>
      </c>
      <c r="CO191" s="99">
        <v>0.27645252398826198</v>
      </c>
      <c r="CP191" s="286"/>
      <c r="CQ191" s="290"/>
      <c r="CR191" s="124" t="s">
        <v>389</v>
      </c>
      <c r="CS191" s="153">
        <v>-3.1676600000000001</v>
      </c>
      <c r="CT191" s="153">
        <v>-3.36443</v>
      </c>
      <c r="CU191" s="186"/>
      <c r="CV191" s="186"/>
      <c r="CW191" s="188"/>
      <c r="CX191" s="159"/>
      <c r="CY191" s="159"/>
      <c r="CZ191" s="161"/>
      <c r="DA191" s="161"/>
      <c r="DB191" s="191"/>
    </row>
    <row r="192" spans="19:106" ht="16">
      <c r="T192" s="139"/>
      <c r="U192" s="274"/>
      <c r="V192" s="276"/>
      <c r="W192" s="278"/>
      <c r="X192" s="127">
        <v>-0.55000000000000004</v>
      </c>
      <c r="Y192" s="115">
        <v>-0.683513903131312</v>
      </c>
      <c r="Z192" s="145"/>
      <c r="AA192" s="127"/>
      <c r="AB192" s="126"/>
      <c r="CK192" s="270"/>
      <c r="CL192" s="272"/>
      <c r="CM192" s="131" t="s">
        <v>116</v>
      </c>
      <c r="CN192" s="115">
        <v>2.6276899999999999</v>
      </c>
      <c r="CO192" s="115">
        <v>2.40379345959715</v>
      </c>
      <c r="CP192" s="286"/>
      <c r="CQ192" s="290" t="s">
        <v>390</v>
      </c>
      <c r="CR192" s="124" t="s">
        <v>391</v>
      </c>
      <c r="CS192" s="153">
        <v>-4.2048899999999998</v>
      </c>
      <c r="CT192" s="153">
        <v>-4.1398200000000003</v>
      </c>
      <c r="CU192" s="186"/>
      <c r="CV192" s="186"/>
      <c r="CW192" s="188"/>
      <c r="CX192" s="159"/>
      <c r="CY192" s="159"/>
      <c r="CZ192" s="161"/>
      <c r="DA192" s="161"/>
      <c r="DB192" s="191"/>
    </row>
    <row r="193" spans="20:106" ht="16">
      <c r="T193" s="139"/>
      <c r="U193" s="274"/>
      <c r="V193" s="276"/>
      <c r="W193" s="278"/>
      <c r="X193" s="127">
        <v>-1.07</v>
      </c>
      <c r="Y193" s="115">
        <v>-0.91271390313131195</v>
      </c>
      <c r="Z193" s="145"/>
      <c r="AA193" s="127"/>
      <c r="AB193" s="126"/>
      <c r="CK193" s="270"/>
      <c r="CL193" s="272"/>
      <c r="CM193" s="131" t="s">
        <v>117</v>
      </c>
      <c r="CN193" s="115">
        <v>1.55077</v>
      </c>
      <c r="CO193" s="115">
        <v>2.0543919702603999</v>
      </c>
      <c r="CP193" s="286"/>
      <c r="CQ193" s="290"/>
      <c r="CR193" s="124" t="s">
        <v>392</v>
      </c>
      <c r="CS193" s="153">
        <v>-4.21021</v>
      </c>
      <c r="CT193" s="153">
        <v>-3.97357</v>
      </c>
      <c r="CU193" s="186"/>
      <c r="CV193" s="186"/>
      <c r="CW193" s="188"/>
      <c r="CX193" s="159"/>
      <c r="CY193" s="159"/>
      <c r="CZ193" s="161"/>
      <c r="DA193" s="161"/>
      <c r="DB193" s="191"/>
    </row>
    <row r="194" spans="20:106" ht="16">
      <c r="T194" s="139"/>
      <c r="U194" s="274"/>
      <c r="V194" s="276"/>
      <c r="W194" s="278"/>
      <c r="X194" s="127">
        <v>-0.88</v>
      </c>
      <c r="Y194" s="115">
        <v>-1.0531139031313099</v>
      </c>
      <c r="Z194" s="136"/>
      <c r="AA194" s="115"/>
      <c r="AB194" s="137"/>
      <c r="CK194" s="270" t="s">
        <v>433</v>
      </c>
      <c r="CL194" s="272" t="s">
        <v>403</v>
      </c>
      <c r="CM194" s="137" t="s">
        <v>488</v>
      </c>
      <c r="CN194" s="99">
        <v>2.0099999999999998</v>
      </c>
      <c r="CO194" s="99">
        <v>2.0847336618115202</v>
      </c>
      <c r="CP194" s="286"/>
      <c r="CQ194" s="290"/>
      <c r="CR194" s="124" t="s">
        <v>393</v>
      </c>
      <c r="CS194" s="153">
        <v>-3.7846799999999998</v>
      </c>
      <c r="CT194" s="153">
        <v>-3.8857900000000001</v>
      </c>
      <c r="CU194" s="186"/>
      <c r="CV194" s="186"/>
      <c r="CW194" s="188"/>
      <c r="CX194" s="159"/>
      <c r="CY194" s="159"/>
      <c r="CZ194" s="161"/>
      <c r="DA194" s="161"/>
      <c r="DB194" s="191"/>
    </row>
    <row r="195" spans="20:106" ht="16">
      <c r="T195" s="139"/>
      <c r="U195" s="274"/>
      <c r="V195" s="276"/>
      <c r="W195" s="278"/>
      <c r="X195" s="127">
        <v>-0.4</v>
      </c>
      <c r="Y195" s="115">
        <v>-0.683513903131312</v>
      </c>
      <c r="Z195" s="136"/>
      <c r="AA195" s="115"/>
      <c r="AB195" s="137"/>
      <c r="CK195" s="270"/>
      <c r="CL195" s="272"/>
      <c r="CM195" s="137" t="s">
        <v>489</v>
      </c>
      <c r="CN195" s="99">
        <v>1.92</v>
      </c>
      <c r="CO195" s="99">
        <v>1.7122549595971499</v>
      </c>
      <c r="CP195" s="286"/>
      <c r="CQ195" s="290"/>
      <c r="CR195" s="124" t="s">
        <v>143</v>
      </c>
      <c r="CS195" s="153">
        <v>-3.7687200000000001</v>
      </c>
      <c r="CT195" s="153">
        <v>-3.7408199999999998</v>
      </c>
      <c r="CU195" s="186"/>
      <c r="CV195" s="186"/>
      <c r="CW195" s="188"/>
      <c r="CX195" s="159"/>
      <c r="CY195" s="159"/>
      <c r="CZ195" s="161"/>
      <c r="DA195" s="161"/>
      <c r="DB195" s="191"/>
    </row>
    <row r="196" spans="20:106" ht="16">
      <c r="T196" s="139"/>
      <c r="U196" s="274"/>
      <c r="V196" s="276"/>
      <c r="W196" s="278"/>
      <c r="X196" s="127">
        <v>-0.97</v>
      </c>
      <c r="Y196" s="115">
        <v>-0.85271390313131201</v>
      </c>
      <c r="Z196" s="136"/>
      <c r="AA196" s="115"/>
      <c r="AB196" s="137"/>
      <c r="CK196" s="270"/>
      <c r="CL196" s="272"/>
      <c r="CM196" s="137" t="s">
        <v>490</v>
      </c>
      <c r="CN196" s="99">
        <v>-0.16</v>
      </c>
      <c r="CO196" s="99">
        <v>2.6934597316877501E-2</v>
      </c>
      <c r="CP196" s="286"/>
      <c r="CQ196" s="290"/>
      <c r="CR196" s="124" t="s">
        <v>138</v>
      </c>
      <c r="CS196" s="153">
        <v>-3.5825499999999999</v>
      </c>
      <c r="CT196" s="153">
        <v>-3.63043</v>
      </c>
      <c r="CU196" s="186"/>
      <c r="CV196" s="186"/>
      <c r="CW196" s="188"/>
      <c r="CX196" s="159"/>
      <c r="CY196" s="159"/>
      <c r="CZ196" s="161"/>
      <c r="DA196" s="161"/>
      <c r="DB196" s="191"/>
    </row>
    <row r="197" spans="20:106" ht="16">
      <c r="T197" s="139"/>
      <c r="U197" s="274"/>
      <c r="V197" s="276"/>
      <c r="W197" s="278"/>
      <c r="X197" s="127">
        <v>-0.33</v>
      </c>
      <c r="Y197" s="115">
        <v>-0.49271390313131203</v>
      </c>
      <c r="Z197" s="136"/>
      <c r="AA197" s="115"/>
      <c r="AB197" s="137"/>
      <c r="CK197" s="270"/>
      <c r="CL197" s="272"/>
      <c r="CM197" s="137" t="s">
        <v>491</v>
      </c>
      <c r="CN197" s="99">
        <v>2</v>
      </c>
      <c r="CO197" s="99">
        <v>1.4121898605290699</v>
      </c>
      <c r="CP197" s="286"/>
      <c r="CQ197" s="290"/>
      <c r="CR197" s="124" t="s">
        <v>178</v>
      </c>
      <c r="CS197" s="153">
        <v>-3.63043</v>
      </c>
      <c r="CT197" s="153">
        <v>-3.63043</v>
      </c>
      <c r="CU197" s="186"/>
      <c r="CV197" s="186"/>
      <c r="CW197" s="188"/>
      <c r="CX197" s="159"/>
      <c r="CY197" s="159"/>
      <c r="CZ197" s="161"/>
      <c r="DA197" s="161"/>
      <c r="DB197" s="191"/>
    </row>
    <row r="198" spans="20:106" ht="16">
      <c r="T198" s="139"/>
      <c r="U198" s="274"/>
      <c r="V198" s="276"/>
      <c r="W198" s="278"/>
      <c r="X198" s="127">
        <v>-0.8</v>
      </c>
      <c r="Y198" s="115">
        <v>-1.0531139031313099</v>
      </c>
      <c r="Z198" s="136"/>
      <c r="AA198" s="115"/>
      <c r="AB198" s="137"/>
      <c r="CK198" s="270"/>
      <c r="CL198" s="272"/>
      <c r="CM198" s="24" t="s">
        <v>492</v>
      </c>
      <c r="CN198" s="99">
        <v>2.3199999999999998</v>
      </c>
      <c r="CO198" s="99">
        <v>2.8266004533758302</v>
      </c>
      <c r="CP198" s="286"/>
      <c r="CQ198" s="290"/>
      <c r="CR198" s="124" t="s">
        <v>136</v>
      </c>
      <c r="CS198" s="153">
        <v>-3.3378700000000001</v>
      </c>
      <c r="CT198" s="153">
        <v>-3.4748199999999998</v>
      </c>
      <c r="CU198" s="186"/>
      <c r="CV198" s="186"/>
      <c r="CW198" s="188"/>
      <c r="CX198" s="159"/>
      <c r="CY198" s="159"/>
      <c r="CZ198" s="161"/>
      <c r="DA198" s="161"/>
      <c r="DB198" s="191"/>
    </row>
    <row r="199" spans="20:106" ht="16">
      <c r="T199" s="139"/>
      <c r="U199" s="274"/>
      <c r="V199" s="276"/>
      <c r="W199" s="278"/>
      <c r="X199" s="127">
        <v>-0.52</v>
      </c>
      <c r="Y199" s="115">
        <v>-0.683513903131312</v>
      </c>
      <c r="Z199" s="136"/>
      <c r="AA199" s="115"/>
      <c r="AB199" s="137"/>
      <c r="CK199" s="270"/>
      <c r="CL199" s="272"/>
      <c r="CM199" s="137" t="s">
        <v>493</v>
      </c>
      <c r="CN199" s="99">
        <v>0.91</v>
      </c>
      <c r="CO199" s="99">
        <v>0.71182897185812199</v>
      </c>
      <c r="CP199" s="285" t="s">
        <v>494</v>
      </c>
      <c r="CQ199" s="289" t="s">
        <v>59</v>
      </c>
      <c r="CR199" s="175" t="s">
        <v>21</v>
      </c>
      <c r="CS199" s="156">
        <v>-3.536</v>
      </c>
      <c r="CT199" s="156">
        <v>-3.5518586965282801</v>
      </c>
      <c r="CU199" s="186"/>
      <c r="CV199" s="186"/>
      <c r="CW199" s="188"/>
      <c r="CX199" s="159"/>
      <c r="CY199" s="159"/>
      <c r="CZ199" s="161"/>
      <c r="DA199" s="161"/>
      <c r="DB199" s="191"/>
    </row>
    <row r="200" spans="20:106" ht="16">
      <c r="T200" s="139"/>
      <c r="U200" s="274"/>
      <c r="V200" s="276"/>
      <c r="W200" s="278"/>
      <c r="X200" s="127">
        <v>-1</v>
      </c>
      <c r="Y200" s="115">
        <v>-0.85271390313131201</v>
      </c>
      <c r="Z200" s="136"/>
      <c r="AA200" s="115"/>
      <c r="AB200" s="137"/>
      <c r="CK200" s="270"/>
      <c r="CL200" s="272"/>
      <c r="CM200" s="137" t="s">
        <v>495</v>
      </c>
      <c r="CN200" s="99">
        <v>-4.45</v>
      </c>
      <c r="CO200" s="99">
        <v>-4.3770594281239603</v>
      </c>
      <c r="CP200" s="285"/>
      <c r="CQ200" s="289"/>
      <c r="CR200" s="175" t="s">
        <v>40</v>
      </c>
      <c r="CS200" s="156">
        <v>-3.4790000000000001</v>
      </c>
      <c r="CT200" s="156">
        <v>-3.5111304610673</v>
      </c>
      <c r="CU200" s="186"/>
      <c r="CV200" s="186"/>
      <c r="CW200" s="188"/>
      <c r="CX200" s="159"/>
      <c r="CY200" s="159"/>
      <c r="CZ200" s="161"/>
      <c r="DA200" s="161"/>
      <c r="DB200" s="191"/>
    </row>
    <row r="201" spans="20:106" ht="16">
      <c r="T201" s="139"/>
      <c r="U201" s="274"/>
      <c r="V201" s="276"/>
      <c r="W201" s="278"/>
      <c r="X201" s="127">
        <v>-0.42</v>
      </c>
      <c r="Y201" s="127">
        <v>-0.49271390313131203</v>
      </c>
      <c r="Z201" s="136"/>
      <c r="AA201" s="115"/>
      <c r="AB201" s="137"/>
      <c r="CK201" s="270"/>
      <c r="CL201" s="272"/>
      <c r="CM201" s="137" t="s">
        <v>496</v>
      </c>
      <c r="CN201" s="99">
        <v>2.57</v>
      </c>
      <c r="CO201" s="99">
        <v>2.51506313148669</v>
      </c>
      <c r="CP201" s="285"/>
      <c r="CQ201" s="289"/>
      <c r="CR201" s="175" t="s">
        <v>22</v>
      </c>
      <c r="CS201" s="156">
        <v>-3.423</v>
      </c>
      <c r="CT201" s="156">
        <v>-3.423</v>
      </c>
      <c r="CU201" s="186"/>
      <c r="CV201" s="186"/>
      <c r="CW201" s="188"/>
      <c r="CX201" s="159"/>
      <c r="CY201" s="159"/>
      <c r="CZ201" s="161"/>
      <c r="DA201" s="161"/>
      <c r="DB201" s="191"/>
    </row>
    <row r="202" spans="20:106" ht="16">
      <c r="T202" s="139"/>
      <c r="U202" s="274"/>
      <c r="V202" s="276"/>
      <c r="W202" s="278"/>
      <c r="X202" s="127">
        <v>-0.39</v>
      </c>
      <c r="Y202" s="127">
        <v>-0.59351390313131203</v>
      </c>
      <c r="Z202" s="136"/>
      <c r="AA202" s="115"/>
      <c r="AB202" s="137"/>
      <c r="CK202" s="270"/>
      <c r="CL202" s="272"/>
      <c r="CM202" s="137" t="s">
        <v>497</v>
      </c>
      <c r="CN202" s="99">
        <v>-2.91</v>
      </c>
      <c r="CO202" s="99">
        <v>-2.91</v>
      </c>
      <c r="CP202" s="285"/>
      <c r="CQ202" s="289"/>
      <c r="CR202" s="175" t="s">
        <v>9</v>
      </c>
      <c r="CS202" s="156">
        <v>-3.3919999999999999</v>
      </c>
      <c r="CT202" s="156">
        <v>-3.3355307082157601</v>
      </c>
      <c r="CU202" s="186"/>
      <c r="CV202" s="186"/>
      <c r="CW202" s="188"/>
      <c r="CX202" s="159"/>
      <c r="CY202" s="159"/>
      <c r="CZ202" s="161"/>
      <c r="DA202" s="161"/>
      <c r="DB202" s="191"/>
    </row>
    <row r="203" spans="20:106" ht="16">
      <c r="T203" s="139"/>
      <c r="U203" s="274"/>
      <c r="V203" s="276"/>
      <c r="W203" s="278"/>
      <c r="X203" s="127">
        <v>-0.9</v>
      </c>
      <c r="Y203" s="127">
        <v>-0.91271390313131195</v>
      </c>
      <c r="Z203" s="136"/>
      <c r="AA203" s="115"/>
      <c r="AB203" s="137"/>
      <c r="CK203" s="270"/>
      <c r="CL203" s="272"/>
      <c r="CM203" s="137" t="s">
        <v>498</v>
      </c>
      <c r="CN203" s="99">
        <v>2.54</v>
      </c>
      <c r="CO203" s="99">
        <v>3.0016554032577001</v>
      </c>
      <c r="CP203" s="285"/>
      <c r="CQ203" s="289"/>
      <c r="CR203" s="175" t="s">
        <v>10</v>
      </c>
      <c r="CS203" s="156">
        <v>-3.149</v>
      </c>
      <c r="CT203" s="156">
        <v>-3.2423146728616601</v>
      </c>
      <c r="CU203" s="186"/>
      <c r="CV203" s="186"/>
      <c r="CW203" s="188"/>
      <c r="CX203" s="159"/>
      <c r="CY203" s="159"/>
      <c r="CZ203" s="161"/>
      <c r="DA203" s="161"/>
      <c r="DB203" s="191"/>
    </row>
    <row r="204" spans="20:106" ht="16">
      <c r="T204" s="139"/>
      <c r="U204" s="274"/>
      <c r="V204" s="276"/>
      <c r="W204" s="278"/>
      <c r="X204" s="127">
        <v>-1.02</v>
      </c>
      <c r="Y204" s="127">
        <v>-1.0531139031313099</v>
      </c>
      <c r="Z204" s="136"/>
      <c r="AA204" s="115"/>
      <c r="AB204" s="137"/>
      <c r="CK204" s="270"/>
      <c r="CL204" s="272"/>
      <c r="CM204" s="137" t="s">
        <v>499</v>
      </c>
      <c r="CN204" s="99">
        <v>0.76</v>
      </c>
      <c r="CO204" s="99">
        <v>0.40073184006830997</v>
      </c>
      <c r="CP204" s="285"/>
      <c r="CQ204" s="289"/>
      <c r="CR204" s="175" t="s">
        <v>44</v>
      </c>
      <c r="CS204" s="156">
        <v>-3.617</v>
      </c>
      <c r="CT204" s="156">
        <v>-3.55917263022776</v>
      </c>
      <c r="CU204" s="186"/>
      <c r="CV204" s="186"/>
      <c r="CW204" s="188"/>
      <c r="CX204" s="159"/>
      <c r="CY204" s="159"/>
      <c r="CZ204" s="161"/>
      <c r="DA204" s="161"/>
      <c r="DB204" s="191"/>
    </row>
    <row r="205" spans="20:106" ht="16">
      <c r="T205" s="139"/>
      <c r="U205" s="274"/>
      <c r="V205" s="276"/>
      <c r="W205" s="278"/>
      <c r="X205" s="127">
        <v>-0.56000000000000005</v>
      </c>
      <c r="Y205" s="127">
        <v>-0.683513903131312</v>
      </c>
      <c r="Z205" s="136"/>
      <c r="AA205" s="115"/>
      <c r="AB205" s="137"/>
      <c r="CK205" s="270"/>
      <c r="CL205" s="272"/>
      <c r="CM205" s="137" t="s">
        <v>500</v>
      </c>
      <c r="CN205" s="99">
        <v>2.44</v>
      </c>
      <c r="CO205" s="99">
        <v>2.1774897106075599</v>
      </c>
      <c r="CP205" s="285"/>
      <c r="CQ205" s="289"/>
      <c r="CR205" s="175" t="s">
        <v>45</v>
      </c>
      <c r="CS205" s="156">
        <v>-3.6230000000000002</v>
      </c>
      <c r="CT205" s="156">
        <v>-3.5844704210634402</v>
      </c>
      <c r="CU205" s="186"/>
      <c r="CV205" s="186"/>
      <c r="CW205" s="188"/>
      <c r="CX205" s="159"/>
      <c r="CY205" s="159"/>
      <c r="CZ205" s="161"/>
      <c r="DA205" s="161"/>
      <c r="DB205" s="191"/>
    </row>
    <row r="206" spans="20:106" ht="16">
      <c r="T206" s="139"/>
      <c r="U206" s="274"/>
      <c r="V206" s="276"/>
      <c r="W206" s="278"/>
      <c r="X206" s="127">
        <v>-0.91</v>
      </c>
      <c r="Y206" s="127">
        <v>-0.85271390313131201</v>
      </c>
      <c r="Z206" s="136"/>
      <c r="AA206" s="115"/>
      <c r="AB206" s="137"/>
      <c r="CK206" s="270"/>
      <c r="CL206" s="272"/>
      <c r="CM206" s="137" t="s">
        <v>501</v>
      </c>
      <c r="CN206" s="99">
        <v>-3.07</v>
      </c>
      <c r="CO206" s="99">
        <v>-2.7669746806774702</v>
      </c>
      <c r="CP206" s="285"/>
      <c r="CQ206" s="289"/>
      <c r="CR206" s="175" t="s">
        <v>11</v>
      </c>
      <c r="CS206" s="156">
        <v>-3.49</v>
      </c>
      <c r="CT206" s="156">
        <v>-3.5046852757882099</v>
      </c>
      <c r="CU206" s="186"/>
      <c r="CV206" s="186"/>
      <c r="CW206" s="188"/>
      <c r="CX206" s="159"/>
      <c r="CY206" s="159"/>
      <c r="CZ206" s="150"/>
      <c r="DA206" s="150"/>
      <c r="DB206" s="151"/>
    </row>
    <row r="207" spans="20:106" ht="16">
      <c r="T207" s="139"/>
      <c r="U207" s="274"/>
      <c r="V207" s="276"/>
      <c r="W207" s="278"/>
      <c r="X207" s="127">
        <v>-0.52</v>
      </c>
      <c r="Y207" s="127">
        <v>-0.49271390313131203</v>
      </c>
      <c r="Z207" s="136"/>
      <c r="AA207" s="115"/>
      <c r="AB207" s="137"/>
      <c r="CK207" s="270"/>
      <c r="CL207" s="272"/>
      <c r="CM207" s="137" t="s">
        <v>502</v>
      </c>
      <c r="CN207" s="99">
        <v>2.29</v>
      </c>
      <c r="CO207" s="99">
        <v>2.0342983243541202</v>
      </c>
      <c r="CP207" s="285"/>
      <c r="CQ207" s="289"/>
      <c r="CR207" s="175" t="s">
        <v>12</v>
      </c>
      <c r="CS207" s="156">
        <v>-3.4580000000000002</v>
      </c>
      <c r="CT207" s="156">
        <v>-3.3994796989657301</v>
      </c>
      <c r="CU207" s="186"/>
      <c r="CV207" s="186"/>
      <c r="CW207" s="188"/>
      <c r="CX207" s="159"/>
      <c r="CY207" s="159"/>
      <c r="CZ207" s="150"/>
      <c r="DA207" s="150"/>
      <c r="DB207" s="151"/>
    </row>
    <row r="208" spans="20:106" ht="16">
      <c r="T208" s="139"/>
      <c r="U208" s="274"/>
      <c r="V208" s="276"/>
      <c r="W208" s="278"/>
      <c r="X208" s="127">
        <v>-0.57999999999999996</v>
      </c>
      <c r="Y208" s="127">
        <v>-0.59351390313131203</v>
      </c>
      <c r="Z208" s="136"/>
      <c r="AA208" s="115"/>
      <c r="AB208" s="137"/>
      <c r="CK208" s="270"/>
      <c r="CL208" s="272"/>
      <c r="CM208" s="137" t="s">
        <v>437</v>
      </c>
      <c r="CN208" s="99">
        <v>0.95</v>
      </c>
      <c r="CO208" s="99">
        <v>0.92627017726891803</v>
      </c>
      <c r="CP208" s="285"/>
      <c r="CQ208" s="289"/>
      <c r="CR208" s="175" t="s">
        <v>13</v>
      </c>
      <c r="CS208" s="156">
        <v>-3.1419999999999999</v>
      </c>
      <c r="CT208" s="156">
        <v>-3.2499734922533698</v>
      </c>
      <c r="CU208" s="186"/>
      <c r="CV208" s="186"/>
      <c r="CW208" s="188"/>
      <c r="CX208" s="159"/>
      <c r="CY208" s="159"/>
      <c r="CZ208" s="150"/>
      <c r="DA208" s="150"/>
      <c r="DB208" s="151"/>
    </row>
    <row r="209" spans="20:106" ht="16">
      <c r="T209" s="139"/>
      <c r="U209" s="274"/>
      <c r="V209" s="276"/>
      <c r="W209" s="278"/>
      <c r="X209" s="127">
        <v>-0.47</v>
      </c>
      <c r="Y209" s="127">
        <v>-0.49271390313131203</v>
      </c>
      <c r="Z209" s="136"/>
      <c r="AA209" s="115"/>
      <c r="AB209" s="137"/>
      <c r="CK209" s="270"/>
      <c r="CL209" s="272"/>
      <c r="CM209" s="137" t="s">
        <v>439</v>
      </c>
      <c r="CN209" s="99">
        <v>-0.4</v>
      </c>
      <c r="CO209" s="99">
        <v>8.2486369693661701E-2</v>
      </c>
      <c r="CP209" s="285"/>
      <c r="CQ209" s="289"/>
      <c r="CR209" s="175" t="s">
        <v>48</v>
      </c>
      <c r="CS209" s="156">
        <v>-3.7469999999999999</v>
      </c>
      <c r="CT209" s="156">
        <v>-3.63030097090869</v>
      </c>
      <c r="CU209" s="186"/>
      <c r="CV209" s="186"/>
      <c r="CW209" s="188"/>
      <c r="CX209" s="159"/>
      <c r="CY209" s="159"/>
      <c r="CZ209" s="150"/>
      <c r="DA209" s="150"/>
      <c r="DB209" s="151"/>
    </row>
    <row r="210" spans="20:106" ht="16">
      <c r="T210" s="139"/>
      <c r="U210" s="274"/>
      <c r="V210" s="276"/>
      <c r="W210" s="278"/>
      <c r="X210" s="127">
        <v>-0.87</v>
      </c>
      <c r="Y210" s="127">
        <v>-1.0531139031313099</v>
      </c>
      <c r="Z210" s="136"/>
      <c r="AA210" s="115"/>
      <c r="AB210" s="137"/>
      <c r="CK210" s="270"/>
      <c r="CL210" s="272"/>
      <c r="CM210" s="137" t="s">
        <v>441</v>
      </c>
      <c r="CN210" s="99">
        <v>-0.63</v>
      </c>
      <c r="CO210" s="99">
        <v>-0.60790829283105596</v>
      </c>
      <c r="CP210" s="285"/>
      <c r="CQ210" s="289"/>
      <c r="CR210" s="175" t="s">
        <v>49</v>
      </c>
      <c r="CS210" s="156">
        <v>-3.7240000000000002</v>
      </c>
      <c r="CT210" s="156">
        <v>-3.5844704210634402</v>
      </c>
      <c r="CU210" s="186"/>
      <c r="CV210" s="186"/>
      <c r="CW210" s="188"/>
      <c r="CX210" s="159"/>
      <c r="CY210" s="159"/>
      <c r="CZ210" s="150"/>
      <c r="DA210" s="150"/>
      <c r="DB210" s="151"/>
    </row>
    <row r="211" spans="20:106" ht="16">
      <c r="T211" s="139"/>
      <c r="U211" s="274"/>
      <c r="V211" s="276"/>
      <c r="W211" s="278"/>
      <c r="X211" s="127">
        <v>-0.52</v>
      </c>
      <c r="Y211" s="127">
        <v>-0.683513903131312</v>
      </c>
      <c r="Z211" s="136"/>
      <c r="AA211" s="115"/>
      <c r="AB211" s="137"/>
      <c r="CK211" s="270"/>
      <c r="CL211" s="272"/>
      <c r="CM211" s="137" t="s">
        <v>445</v>
      </c>
      <c r="CN211" s="99">
        <v>2.1</v>
      </c>
      <c r="CO211" s="99">
        <v>1.6626523035623999</v>
      </c>
      <c r="CP211" s="285"/>
      <c r="CQ211" s="289"/>
      <c r="CR211" s="175" t="s">
        <v>25</v>
      </c>
      <c r="CS211" s="156">
        <v>-3.593</v>
      </c>
      <c r="CT211" s="156">
        <v>-3.4899148441531298</v>
      </c>
      <c r="CU211" s="186"/>
      <c r="CV211" s="186"/>
      <c r="CW211" s="188"/>
      <c r="CX211" s="159"/>
      <c r="CY211" s="159"/>
      <c r="CZ211" s="150"/>
      <c r="DA211" s="150"/>
      <c r="DB211" s="151"/>
    </row>
    <row r="212" spans="20:106" ht="16">
      <c r="T212" s="139"/>
      <c r="U212" s="274"/>
      <c r="V212" s="276"/>
      <c r="W212" s="278"/>
      <c r="X212" s="127">
        <v>-0.89</v>
      </c>
      <c r="Y212" s="127">
        <v>-0.85271390313131201</v>
      </c>
      <c r="Z212" s="136"/>
      <c r="AA212" s="115"/>
      <c r="AB212" s="137"/>
      <c r="CK212" s="270"/>
      <c r="CL212" s="272"/>
      <c r="CM212" s="137" t="s">
        <v>503</v>
      </c>
      <c r="CN212" s="99">
        <v>-3.05</v>
      </c>
      <c r="CO212" s="99">
        <v>-2.5611021241641598</v>
      </c>
      <c r="CP212" s="285"/>
      <c r="CQ212" s="289"/>
      <c r="CR212" s="175" t="s">
        <v>15</v>
      </c>
      <c r="CS212" s="156">
        <v>-3.3220000000000001</v>
      </c>
      <c r="CT212" s="156">
        <v>-3.3785557743480901</v>
      </c>
      <c r="CU212" s="186"/>
      <c r="CV212" s="186"/>
      <c r="CW212" s="188"/>
      <c r="CX212" s="159"/>
      <c r="CY212" s="159"/>
      <c r="CZ212" s="150"/>
      <c r="DA212" s="150"/>
      <c r="DB212" s="151"/>
    </row>
    <row r="213" spans="20:106" ht="16">
      <c r="T213" s="139"/>
      <c r="U213" s="274"/>
      <c r="V213" s="276"/>
      <c r="W213" s="278"/>
      <c r="X213" s="127">
        <v>-0.5</v>
      </c>
      <c r="Y213" s="127">
        <v>-0.49271390313131203</v>
      </c>
      <c r="Z213" s="136"/>
      <c r="AA213" s="115"/>
      <c r="AB213" s="137"/>
      <c r="CK213" s="270"/>
      <c r="CL213" s="272"/>
      <c r="CM213" s="137" t="s">
        <v>504</v>
      </c>
      <c r="CN213" s="99">
        <v>-3.88</v>
      </c>
      <c r="CO213" s="99">
        <v>-4.3744284050454496</v>
      </c>
      <c r="CP213" s="287" t="s">
        <v>374</v>
      </c>
      <c r="CQ213" s="288" t="s">
        <v>71</v>
      </c>
      <c r="CR213" s="181" t="s">
        <v>72</v>
      </c>
      <c r="CS213" s="156">
        <v>-3.33582</v>
      </c>
      <c r="CT213" s="156">
        <v>-3.4222435461015799</v>
      </c>
      <c r="CU213" s="186"/>
      <c r="CV213" s="186"/>
      <c r="CW213" s="188"/>
      <c r="CX213" s="159"/>
      <c r="CY213" s="159"/>
      <c r="CZ213" s="150"/>
      <c r="DA213" s="150"/>
      <c r="DB213" s="151"/>
    </row>
    <row r="214" spans="20:106" ht="16">
      <c r="T214" s="139"/>
      <c r="U214" s="274"/>
      <c r="V214" s="276"/>
      <c r="W214" s="278"/>
      <c r="X214" s="127">
        <v>-0.51</v>
      </c>
      <c r="Y214" s="127">
        <v>-0.59351390313131203</v>
      </c>
      <c r="Z214" s="136"/>
      <c r="AA214" s="115"/>
      <c r="AB214" s="137"/>
      <c r="CK214" s="270"/>
      <c r="CL214" s="272"/>
      <c r="CM214" s="137" t="s">
        <v>505</v>
      </c>
      <c r="CN214" s="99">
        <v>-2.09</v>
      </c>
      <c r="CO214" s="99">
        <v>-2.48913441527985</v>
      </c>
      <c r="CP214" s="287"/>
      <c r="CQ214" s="288"/>
      <c r="CR214" s="181" t="s">
        <v>73</v>
      </c>
      <c r="CS214" s="156">
        <v>-2.8880599999999998</v>
      </c>
      <c r="CT214" s="156">
        <v>-2.9173350933002502</v>
      </c>
      <c r="CU214" s="186"/>
      <c r="CV214" s="186"/>
      <c r="CW214" s="188"/>
      <c r="CX214" s="159"/>
      <c r="CY214" s="159"/>
      <c r="CZ214" s="150"/>
      <c r="DA214" s="150"/>
    </row>
    <row r="215" spans="20:106" ht="16">
      <c r="T215" s="139"/>
      <c r="U215" s="274"/>
      <c r="V215" s="276"/>
      <c r="W215" s="278"/>
      <c r="X215" s="127">
        <v>-0.53</v>
      </c>
      <c r="Y215" s="127">
        <v>-0.49271390313131203</v>
      </c>
      <c r="Z215" s="136"/>
      <c r="AA215" s="115"/>
      <c r="AB215" s="137"/>
      <c r="CK215" s="270"/>
      <c r="CL215" s="272"/>
      <c r="CM215" s="137" t="s">
        <v>506</v>
      </c>
      <c r="CN215" s="99">
        <v>0.27</v>
      </c>
      <c r="CO215" s="99">
        <v>-0.37403463994367298</v>
      </c>
      <c r="CP215" s="287"/>
      <c r="CQ215" s="288"/>
      <c r="CR215" s="181" t="s">
        <v>74</v>
      </c>
      <c r="CS215" s="156">
        <v>-2.440299</v>
      </c>
      <c r="CT215" s="156">
        <v>-2.4497478928440701</v>
      </c>
      <c r="CU215" s="186"/>
      <c r="CV215" s="186"/>
      <c r="CW215" s="188"/>
      <c r="CX215" s="159"/>
      <c r="CY215" s="159"/>
      <c r="CZ215" s="150"/>
      <c r="DA215" s="150"/>
    </row>
    <row r="216" spans="20:106" ht="16">
      <c r="U216" s="274"/>
      <c r="V216" s="276"/>
      <c r="W216" s="278" t="s">
        <v>378</v>
      </c>
      <c r="X216" s="127">
        <v>-0.9</v>
      </c>
      <c r="Y216" s="127">
        <v>-0.85271390313131201</v>
      </c>
      <c r="Z216" s="136"/>
      <c r="AA216" s="115"/>
      <c r="AB216" s="137"/>
      <c r="CK216" s="270"/>
      <c r="CL216" s="272"/>
      <c r="CM216" s="137" t="s">
        <v>448</v>
      </c>
      <c r="CN216" s="99">
        <v>0.83</v>
      </c>
      <c r="CO216" s="99">
        <v>0.28826025971290598</v>
      </c>
      <c r="CP216" s="287"/>
      <c r="CQ216" s="288"/>
      <c r="CR216" s="181" t="s">
        <v>75</v>
      </c>
      <c r="CS216" s="156">
        <v>-1.992537</v>
      </c>
      <c r="CT216" s="156">
        <v>-2.0075988793995601</v>
      </c>
      <c r="CU216" s="186"/>
      <c r="CV216" s="186"/>
      <c r="CW216" s="188"/>
      <c r="CX216" s="159"/>
      <c r="CY216" s="159"/>
      <c r="CZ216" s="150"/>
      <c r="DA216" s="150"/>
    </row>
    <row r="217" spans="20:106" ht="16">
      <c r="U217" s="274"/>
      <c r="V217" s="276"/>
      <c r="W217" s="278"/>
      <c r="X217" s="127">
        <v>-0.53</v>
      </c>
      <c r="Y217" s="127">
        <v>-0.49271390313131203</v>
      </c>
      <c r="Z217" s="136"/>
      <c r="AA217" s="115"/>
      <c r="AB217" s="137"/>
      <c r="CK217" s="270"/>
      <c r="CL217" s="272"/>
      <c r="CM217" s="137" t="s">
        <v>507</v>
      </c>
      <c r="CN217" s="99">
        <v>-0.77</v>
      </c>
      <c r="CO217" s="99">
        <v>-0.53037028900715899</v>
      </c>
      <c r="CP217" s="287"/>
      <c r="CQ217" s="288"/>
      <c r="CR217" s="181" t="s">
        <v>76</v>
      </c>
      <c r="CS217" s="156">
        <v>-1.4552239</v>
      </c>
      <c r="CT217" s="156">
        <v>-1.4966756967125701</v>
      </c>
      <c r="CU217" s="186"/>
      <c r="CV217" s="186"/>
      <c r="CW217" s="188"/>
      <c r="CX217" s="159"/>
      <c r="CY217" s="159"/>
      <c r="CZ217" s="150"/>
      <c r="DA217" s="150"/>
    </row>
    <row r="218" spans="20:106" ht="16">
      <c r="U218" s="274"/>
      <c r="V218" s="276"/>
      <c r="W218" s="278"/>
      <c r="X218" s="127">
        <v>-0.88</v>
      </c>
      <c r="Y218" s="127">
        <v>-0.89351390313131196</v>
      </c>
      <c r="Z218" s="136"/>
      <c r="AA218" s="115"/>
      <c r="AB218" s="137"/>
      <c r="CK218" s="270"/>
      <c r="CL218" s="272"/>
      <c r="CM218" s="137" t="s">
        <v>454</v>
      </c>
      <c r="CN218" s="99">
        <v>2.19</v>
      </c>
      <c r="CO218" s="99">
        <v>1.8254732367070201</v>
      </c>
      <c r="CP218" s="287"/>
      <c r="CQ218" s="288"/>
      <c r="CR218" s="181" t="s">
        <v>77</v>
      </c>
      <c r="CS218" s="156">
        <v>-1.4552239</v>
      </c>
      <c r="CT218" s="156">
        <v>-1.3542041646965199</v>
      </c>
      <c r="CU218" s="186"/>
      <c r="CV218" s="186"/>
      <c r="CW218" s="188"/>
      <c r="CX218" s="159"/>
      <c r="CY218" s="159"/>
      <c r="CZ218" s="150"/>
      <c r="DA218" s="150"/>
    </row>
    <row r="219" spans="20:106" ht="16">
      <c r="U219" s="274"/>
      <c r="V219" s="276"/>
      <c r="W219" s="278"/>
      <c r="X219" s="127">
        <v>-0.66</v>
      </c>
      <c r="Y219" s="127">
        <v>-0.73271390313131202</v>
      </c>
      <c r="Z219" s="136"/>
      <c r="AA219" s="115"/>
      <c r="AB219" s="137"/>
      <c r="CK219" s="270"/>
      <c r="CL219" s="272"/>
      <c r="CM219" s="137" t="s">
        <v>461</v>
      </c>
      <c r="CN219" s="99">
        <v>0.81</v>
      </c>
      <c r="CO219" s="99">
        <v>0.72772401995519698</v>
      </c>
      <c r="CP219" s="287"/>
      <c r="CQ219" s="288"/>
      <c r="CR219" s="181" t="s">
        <v>78</v>
      </c>
      <c r="CS219" s="156">
        <v>-1.0522389999999999</v>
      </c>
      <c r="CT219" s="156">
        <v>-1.0522389999999999</v>
      </c>
      <c r="CU219" s="186"/>
      <c r="CV219" s="186"/>
      <c r="CW219" s="188"/>
      <c r="CX219" s="159"/>
      <c r="CY219" s="159"/>
      <c r="CZ219" s="150"/>
      <c r="DA219" s="150"/>
    </row>
    <row r="220" spans="20:106" ht="16">
      <c r="U220" s="274"/>
      <c r="V220" s="276"/>
      <c r="W220" s="278"/>
      <c r="X220" s="127">
        <v>-0.71</v>
      </c>
      <c r="Y220" s="127">
        <v>-0.53351390313131197</v>
      </c>
      <c r="Z220" s="136"/>
      <c r="AA220" s="115"/>
      <c r="AB220" s="137"/>
      <c r="CK220" s="270"/>
      <c r="CL220" s="272"/>
      <c r="CM220" s="24" t="s">
        <v>508</v>
      </c>
      <c r="CN220" s="99">
        <v>-0.66</v>
      </c>
      <c r="CO220" s="99">
        <v>-0.108232193170089</v>
      </c>
      <c r="CP220" s="287"/>
      <c r="CQ220" s="288"/>
      <c r="CR220" s="181" t="s">
        <v>79</v>
      </c>
      <c r="CS220" s="156">
        <v>-1.007463</v>
      </c>
      <c r="CT220" s="156">
        <v>-0.76048949406395705</v>
      </c>
      <c r="CU220" s="186"/>
      <c r="CV220" s="186"/>
      <c r="CW220" s="188"/>
      <c r="CX220" s="159"/>
      <c r="CY220" s="159"/>
      <c r="CZ220" s="150"/>
      <c r="DA220" s="150"/>
    </row>
    <row r="221" spans="20:106" ht="18">
      <c r="U221" s="274"/>
      <c r="V221" s="276"/>
      <c r="W221" s="278"/>
      <c r="X221" s="127">
        <v>-0.91</v>
      </c>
      <c r="Y221" s="127">
        <v>-0.89351390313131196</v>
      </c>
      <c r="Z221" s="136"/>
      <c r="AA221" s="115"/>
      <c r="AB221" s="137"/>
      <c r="CK221" s="270"/>
      <c r="CL221" s="272"/>
      <c r="CM221" s="137" t="s">
        <v>509</v>
      </c>
      <c r="CN221" s="99">
        <v>-0.28999999999999998</v>
      </c>
      <c r="CO221" s="99">
        <v>-0.82322862104838601</v>
      </c>
      <c r="CP221" s="285" t="s">
        <v>294</v>
      </c>
      <c r="CQ221" s="288" t="s">
        <v>510</v>
      </c>
      <c r="CR221" s="175" t="s">
        <v>419</v>
      </c>
      <c r="CS221" s="156">
        <v>-2.15</v>
      </c>
      <c r="CT221" s="156">
        <v>-2.25439188450994</v>
      </c>
      <c r="CU221" s="186"/>
      <c r="CV221" s="186"/>
      <c r="CW221" s="188"/>
      <c r="CX221" s="159"/>
      <c r="CY221" s="159"/>
      <c r="CZ221" s="150"/>
      <c r="DA221" s="150"/>
    </row>
    <row r="222" spans="20:106" ht="18">
      <c r="U222" s="274"/>
      <c r="V222" s="276"/>
      <c r="W222" s="278"/>
      <c r="X222" s="127">
        <v>-0.67</v>
      </c>
      <c r="Y222" s="127">
        <v>-0.69311390313131205</v>
      </c>
      <c r="Z222" s="136"/>
      <c r="AA222" s="115"/>
      <c r="AB222" s="137"/>
      <c r="CK222" s="270"/>
      <c r="CL222" s="272"/>
      <c r="CM222" s="137" t="s">
        <v>511</v>
      </c>
      <c r="CN222" s="99">
        <v>-4.45</v>
      </c>
      <c r="CO222" s="99">
        <v>-4.4756597846592596</v>
      </c>
      <c r="CP222" s="285"/>
      <c r="CQ222" s="288"/>
      <c r="CR222" s="175" t="s">
        <v>421</v>
      </c>
      <c r="CS222" s="156">
        <v>-3.97</v>
      </c>
      <c r="CT222" s="156">
        <v>-3.97</v>
      </c>
      <c r="CU222" s="186"/>
      <c r="CV222" s="186"/>
      <c r="CW222" s="188"/>
      <c r="CX222" s="159"/>
      <c r="CY222" s="159"/>
      <c r="CZ222" s="150"/>
      <c r="DA222" s="150"/>
    </row>
    <row r="223" spans="20:106" ht="18">
      <c r="U223" s="274"/>
      <c r="V223" s="276"/>
      <c r="W223" s="278"/>
      <c r="X223" s="127">
        <v>-0.46</v>
      </c>
      <c r="Y223" s="127">
        <v>-0.513113903131312</v>
      </c>
      <c r="Z223" s="136"/>
      <c r="AA223" s="115"/>
      <c r="AB223" s="137"/>
      <c r="CK223" s="270"/>
      <c r="CL223" s="272"/>
      <c r="CM223" s="137" t="s">
        <v>512</v>
      </c>
      <c r="CN223" s="99">
        <v>2.19</v>
      </c>
      <c r="CO223" s="99">
        <v>2.57910769473891</v>
      </c>
      <c r="CP223" s="285"/>
      <c r="CQ223" s="288"/>
      <c r="CR223" s="175" t="s">
        <v>513</v>
      </c>
      <c r="CS223" s="156">
        <v>-4.88</v>
      </c>
      <c r="CT223" s="156">
        <v>-4.8744727755701298</v>
      </c>
      <c r="CU223" s="186"/>
      <c r="CV223" s="186"/>
      <c r="CW223" s="188"/>
      <c r="CX223" s="159"/>
      <c r="CY223" s="159"/>
      <c r="CZ223" s="150"/>
      <c r="DA223" s="150"/>
    </row>
    <row r="224" spans="20:106" ht="18">
      <c r="U224" s="274"/>
      <c r="V224" s="276"/>
      <c r="W224" s="278"/>
      <c r="X224" s="127">
        <v>-0.45</v>
      </c>
      <c r="Y224" s="127">
        <v>-0.513113903131312</v>
      </c>
      <c r="Z224" s="136"/>
      <c r="AA224" s="115"/>
      <c r="AB224" s="137"/>
      <c r="CK224" s="270"/>
      <c r="CL224" s="272"/>
      <c r="CM224" s="137" t="s">
        <v>514</v>
      </c>
      <c r="CN224" s="99">
        <v>-0.47</v>
      </c>
      <c r="CO224" s="99">
        <v>0.18765698530795299</v>
      </c>
      <c r="CP224" s="285"/>
      <c r="CQ224" s="288"/>
      <c r="CR224" s="175" t="s">
        <v>423</v>
      </c>
      <c r="CS224" s="156">
        <v>-1.68</v>
      </c>
      <c r="CT224" s="156">
        <v>-1.9086399302470001</v>
      </c>
      <c r="CU224" s="186"/>
      <c r="CV224" s="186"/>
      <c r="CW224" s="188"/>
      <c r="CX224" s="159"/>
      <c r="CY224" s="159"/>
      <c r="CZ224" s="150"/>
      <c r="DA224" s="150"/>
    </row>
    <row r="225" spans="21:105" ht="16">
      <c r="U225" s="274"/>
      <c r="V225" s="276"/>
      <c r="W225" s="278"/>
      <c r="X225" s="127">
        <v>-0.98</v>
      </c>
      <c r="Y225" s="127">
        <v>-0.89351390313131196</v>
      </c>
      <c r="Z225" s="136"/>
      <c r="AA225" s="115"/>
      <c r="AB225" s="137"/>
      <c r="CK225" s="270"/>
      <c r="CL225" s="272"/>
      <c r="CM225" s="137" t="s">
        <v>515</v>
      </c>
      <c r="CN225" s="99">
        <v>0.35</v>
      </c>
      <c r="CO225" s="99">
        <v>0.81734032543291901</v>
      </c>
      <c r="CP225" s="285"/>
      <c r="CQ225" s="288"/>
      <c r="CR225" s="175" t="s">
        <v>516</v>
      </c>
      <c r="CS225" s="99">
        <v>-3.23</v>
      </c>
      <c r="CT225" s="99">
        <v>-3.7409571269583801</v>
      </c>
      <c r="CU225" s="186"/>
      <c r="CV225" s="186"/>
      <c r="CW225" s="188"/>
      <c r="CX225" s="159"/>
      <c r="CY225" s="159"/>
      <c r="CZ225" s="150"/>
      <c r="DA225" s="150"/>
    </row>
    <row r="226" spans="21:105" ht="18">
      <c r="U226" s="274"/>
      <c r="V226" s="276"/>
      <c r="W226" s="278"/>
      <c r="X226" s="127">
        <v>-0.76</v>
      </c>
      <c r="Y226" s="127">
        <v>-0.69311390313131205</v>
      </c>
      <c r="Z226" s="145"/>
      <c r="AA226" s="127"/>
      <c r="AB226" s="126"/>
      <c r="CK226" s="270"/>
      <c r="CL226" s="272"/>
      <c r="CM226" s="137" t="s">
        <v>517</v>
      </c>
      <c r="CN226" s="99">
        <v>-4.17</v>
      </c>
      <c r="CO226" s="99">
        <v>-4.2252867950075998</v>
      </c>
      <c r="CP226" s="285"/>
      <c r="CQ226" s="288"/>
      <c r="CR226" s="175" t="s">
        <v>518</v>
      </c>
      <c r="CS226" s="156">
        <v>-2.23</v>
      </c>
      <c r="CT226" s="156">
        <v>-2.1764210839470901</v>
      </c>
      <c r="CU226" s="186"/>
      <c r="CV226" s="186"/>
      <c r="CW226" s="188"/>
      <c r="CX226" s="159"/>
      <c r="CY226" s="159"/>
      <c r="CZ226" s="150"/>
      <c r="DA226" s="150"/>
    </row>
    <row r="227" spans="21:105" ht="18">
      <c r="U227" s="274"/>
      <c r="V227" s="276"/>
      <c r="W227" s="278"/>
      <c r="X227" s="127">
        <v>-0.68</v>
      </c>
      <c r="Y227" s="127">
        <v>-0.513113903131312</v>
      </c>
      <c r="Z227" s="145"/>
      <c r="AA227" s="127"/>
      <c r="AB227" s="126"/>
      <c r="CK227" s="270"/>
      <c r="CL227" s="272"/>
      <c r="CM227" s="137" t="s">
        <v>469</v>
      </c>
      <c r="CN227" s="99">
        <v>-2.54</v>
      </c>
      <c r="CO227" s="99">
        <v>-2.3225304168875098</v>
      </c>
      <c r="CP227" s="285"/>
      <c r="CQ227" s="288"/>
      <c r="CR227" s="175" t="s">
        <v>519</v>
      </c>
      <c r="CS227" s="156">
        <v>-5.22</v>
      </c>
      <c r="CT227" s="156">
        <v>-5.2752546102579503</v>
      </c>
      <c r="CU227" s="186"/>
      <c r="CV227" s="186"/>
      <c r="CW227" s="188"/>
      <c r="CX227" s="159"/>
      <c r="CY227" s="159"/>
      <c r="CZ227" s="150"/>
      <c r="DA227" s="150"/>
    </row>
    <row r="228" spans="21:105" ht="16">
      <c r="U228" s="274"/>
      <c r="V228" s="276"/>
      <c r="W228" s="278"/>
      <c r="X228" s="127">
        <v>-0.75</v>
      </c>
      <c r="Y228" s="127">
        <v>-0.65351390313131197</v>
      </c>
      <c r="Z228" s="145"/>
      <c r="AA228" s="127"/>
      <c r="AB228" s="126"/>
      <c r="CK228" s="270"/>
      <c r="CL228" s="272"/>
      <c r="CM228" s="137" t="s">
        <v>520</v>
      </c>
      <c r="CN228" s="99">
        <v>0.25</v>
      </c>
      <c r="CO228" s="99">
        <v>0.18257761496452601</v>
      </c>
      <c r="CP228" s="285" t="s">
        <v>337</v>
      </c>
      <c r="CQ228" s="289" t="s">
        <v>338</v>
      </c>
      <c r="CR228" s="175" t="s">
        <v>47</v>
      </c>
      <c r="CS228" s="156">
        <v>-5.9564199999999996</v>
      </c>
      <c r="CT228" s="156">
        <v>-5.9156550358904596</v>
      </c>
      <c r="CU228" s="186"/>
      <c r="CV228" s="186"/>
      <c r="CW228" s="188"/>
      <c r="CX228" s="159"/>
      <c r="CY228" s="159"/>
      <c r="CZ228" s="150"/>
      <c r="DA228" s="150"/>
    </row>
    <row r="229" spans="21:105" ht="16">
      <c r="U229" s="274"/>
      <c r="V229" s="276"/>
      <c r="W229" s="278"/>
      <c r="X229" s="127">
        <v>-0.52</v>
      </c>
      <c r="Y229" s="127">
        <v>-0.47351390313131198</v>
      </c>
      <c r="Z229" s="145"/>
      <c r="AA229" s="127"/>
      <c r="AB229" s="126"/>
      <c r="CK229" s="270"/>
      <c r="CL229" s="272"/>
      <c r="CM229" s="137" t="s">
        <v>472</v>
      </c>
      <c r="CN229" s="99">
        <v>-2.63</v>
      </c>
      <c r="CO229" s="99">
        <v>-2.6460685110079298</v>
      </c>
      <c r="CP229" s="285"/>
      <c r="CQ229" s="289"/>
      <c r="CR229" s="175" t="s">
        <v>43</v>
      </c>
      <c r="CS229" s="156">
        <v>-6.1599599999999999</v>
      </c>
      <c r="CT229" s="156">
        <v>-5.8858463508856698</v>
      </c>
      <c r="CU229" s="186"/>
      <c r="CV229" s="186"/>
      <c r="CW229" s="188"/>
      <c r="CX229" s="159"/>
      <c r="CY229" s="159"/>
      <c r="CZ229" s="150"/>
      <c r="DA229" s="150"/>
    </row>
    <row r="230" spans="21:105" ht="16">
      <c r="U230" s="274"/>
      <c r="V230" s="276"/>
      <c r="W230" s="278"/>
      <c r="X230" s="127">
        <v>-0.52</v>
      </c>
      <c r="Y230" s="127">
        <v>-0.50351390313131195</v>
      </c>
      <c r="Z230" s="145"/>
      <c r="AA230" s="127"/>
      <c r="AB230" s="126"/>
      <c r="CK230" s="270"/>
      <c r="CL230" s="272"/>
      <c r="CM230" s="137" t="s">
        <v>474</v>
      </c>
      <c r="CN230" s="99">
        <v>-0.64</v>
      </c>
      <c r="CO230" s="99">
        <v>-1.0268822327540099</v>
      </c>
      <c r="CP230" s="285"/>
      <c r="CQ230" s="289"/>
      <c r="CR230" s="175" t="s">
        <v>46</v>
      </c>
      <c r="CS230" s="156">
        <v>-6.2927</v>
      </c>
      <c r="CT230" s="156">
        <v>-5.8051436381624404</v>
      </c>
      <c r="CU230" s="186"/>
      <c r="CV230" s="186"/>
      <c r="CW230" s="188"/>
      <c r="CX230" s="159"/>
      <c r="CY230" s="159"/>
      <c r="CZ230" s="150"/>
      <c r="DA230" s="150"/>
    </row>
    <row r="231" spans="21:105" ht="16">
      <c r="U231" s="274"/>
      <c r="V231" s="276"/>
      <c r="W231" s="278"/>
      <c r="X231" s="127">
        <v>-0.62</v>
      </c>
      <c r="Y231" s="127">
        <v>-0.49271390313131203</v>
      </c>
      <c r="Z231" s="145"/>
      <c r="AA231" s="127"/>
      <c r="AB231" s="126"/>
      <c r="CK231" s="270"/>
      <c r="CL231" s="272"/>
      <c r="CM231" s="137" t="s">
        <v>476</v>
      </c>
      <c r="CN231" s="99">
        <v>2.17</v>
      </c>
      <c r="CO231" s="99">
        <v>2.3652285319062898</v>
      </c>
      <c r="CP231" s="285"/>
      <c r="CQ231" s="289"/>
      <c r="CR231" s="175" t="s">
        <v>45</v>
      </c>
      <c r="CS231" s="156">
        <v>-4.9033199999999999</v>
      </c>
      <c r="CT231" s="156">
        <v>-5.0713319189534198</v>
      </c>
      <c r="CU231" s="186"/>
      <c r="CV231" s="186"/>
      <c r="CW231" s="188"/>
      <c r="CX231" s="159"/>
      <c r="CY231" s="159"/>
      <c r="CZ231" s="150"/>
      <c r="DA231" s="150"/>
    </row>
    <row r="232" spans="21:105" ht="16">
      <c r="U232" s="274"/>
      <c r="V232" s="276"/>
      <c r="W232" s="278" t="s">
        <v>394</v>
      </c>
      <c r="X232" s="127">
        <v>-0.25</v>
      </c>
      <c r="Y232" s="127">
        <v>-0.513113903131312</v>
      </c>
      <c r="Z232" s="145"/>
      <c r="AA232" s="127"/>
      <c r="AB232" s="126"/>
      <c r="CL232" s="135"/>
      <c r="CP232" s="285"/>
      <c r="CQ232" s="289"/>
      <c r="CR232" s="175" t="s">
        <v>14</v>
      </c>
      <c r="CS232" s="156">
        <v>-4.2484500000000001</v>
      </c>
      <c r="CT232" s="156">
        <v>-4.4851252703987603</v>
      </c>
      <c r="CU232" s="186"/>
      <c r="CV232" s="186"/>
      <c r="CW232" s="188"/>
      <c r="CX232" s="159"/>
      <c r="CY232" s="159"/>
      <c r="CZ232" s="150"/>
      <c r="DA232" s="150"/>
    </row>
    <row r="233" spans="21:105" ht="16">
      <c r="U233" s="274"/>
      <c r="V233" s="276"/>
      <c r="W233" s="278"/>
      <c r="X233" s="127">
        <v>-0.67</v>
      </c>
      <c r="Y233" s="127">
        <v>-0.74351390313131205</v>
      </c>
      <c r="Z233" s="145"/>
      <c r="AA233" s="127"/>
      <c r="AB233" s="126"/>
      <c r="CL233" s="135"/>
      <c r="CP233" s="285"/>
      <c r="CQ233" s="289"/>
      <c r="CR233" s="181" t="s">
        <v>44</v>
      </c>
      <c r="CS233" s="156">
        <v>-5.1245599999999998</v>
      </c>
      <c r="CT233" s="156">
        <v>-4.9816328425871301</v>
      </c>
      <c r="CU233" s="186"/>
      <c r="CV233" s="186"/>
      <c r="CW233" s="188"/>
      <c r="CX233" s="159"/>
      <c r="CY233" s="159"/>
      <c r="CZ233" s="150"/>
      <c r="DA233" s="150"/>
    </row>
    <row r="234" spans="21:105" ht="16">
      <c r="U234" s="274"/>
      <c r="V234" s="276"/>
      <c r="W234" s="278"/>
      <c r="X234" s="127">
        <v>-0.88</v>
      </c>
      <c r="Y234" s="127">
        <v>-1.0135139031313101</v>
      </c>
      <c r="Z234" s="145"/>
      <c r="AA234" s="127"/>
      <c r="AB234" s="126"/>
      <c r="CL234" s="135"/>
      <c r="CP234" s="285"/>
      <c r="CQ234" s="289"/>
      <c r="CR234" s="175" t="s">
        <v>25</v>
      </c>
      <c r="CS234" s="156">
        <v>-4.7528800000000002</v>
      </c>
      <c r="CT234" s="156">
        <v>-4.7528800000000002</v>
      </c>
      <c r="CU234" s="186"/>
      <c r="CV234" s="186"/>
      <c r="CW234" s="188"/>
      <c r="CX234" s="159"/>
      <c r="CY234" s="159"/>
      <c r="CZ234" s="150"/>
      <c r="DA234" s="150"/>
    </row>
    <row r="235" spans="21:105" ht="16">
      <c r="U235" s="274"/>
      <c r="V235" s="276"/>
      <c r="W235" s="278"/>
      <c r="X235" s="127">
        <v>-0.65</v>
      </c>
      <c r="Y235" s="127">
        <v>-0.67271390313131196</v>
      </c>
      <c r="Z235" s="145"/>
      <c r="AA235" s="127"/>
      <c r="AB235" s="126"/>
      <c r="CL235" s="135"/>
      <c r="CP235" s="285"/>
      <c r="CQ235" s="289"/>
      <c r="CR235" s="175" t="s">
        <v>48</v>
      </c>
      <c r="CS235" s="153">
        <v>-4.8944700000000001</v>
      </c>
      <c r="CT235" s="153">
        <v>-5.23584822457551</v>
      </c>
      <c r="CU235" s="182"/>
      <c r="CV235" s="182"/>
      <c r="CW235" s="192"/>
      <c r="CX235" s="159"/>
      <c r="CY235" s="159"/>
      <c r="CZ235" s="150"/>
      <c r="DA235" s="150"/>
    </row>
    <row r="236" spans="21:105" ht="16">
      <c r="U236" s="274"/>
      <c r="V236" s="276"/>
      <c r="W236" s="278"/>
      <c r="X236" s="127">
        <v>-0.48</v>
      </c>
      <c r="Y236" s="127">
        <v>-0.47351390313131198</v>
      </c>
      <c r="Z236" s="145"/>
      <c r="AA236" s="127"/>
      <c r="AB236" s="126"/>
      <c r="CL236" s="135"/>
      <c r="CP236" s="287" t="s">
        <v>374</v>
      </c>
      <c r="CQ236" s="288" t="s">
        <v>521</v>
      </c>
      <c r="CR236" s="181" t="s">
        <v>93</v>
      </c>
      <c r="CS236" s="156">
        <v>-2</v>
      </c>
      <c r="CT236" s="156">
        <v>-1.87434293823626</v>
      </c>
      <c r="CU236" s="182"/>
      <c r="CV236" s="182"/>
      <c r="CW236" s="192"/>
      <c r="CX236" s="159"/>
      <c r="CY236" s="159"/>
      <c r="CZ236" s="150"/>
      <c r="DA236" s="150"/>
    </row>
    <row r="237" spans="21:105" ht="16">
      <c r="U237" s="274"/>
      <c r="V237" s="276"/>
      <c r="W237" s="278"/>
      <c r="X237" s="127">
        <v>-0.57999999999999996</v>
      </c>
      <c r="Y237" s="127">
        <v>-0.74351390313131205</v>
      </c>
      <c r="Z237" s="145"/>
      <c r="AA237" s="127"/>
      <c r="AB237" s="126"/>
      <c r="CL237" s="135"/>
      <c r="CP237" s="287"/>
      <c r="CQ237" s="288"/>
      <c r="CR237" s="181" t="s">
        <v>94</v>
      </c>
      <c r="CS237" s="156">
        <v>-1.3461540000000001</v>
      </c>
      <c r="CT237" s="156">
        <v>-1.3591939082072799</v>
      </c>
      <c r="CU237" s="182"/>
      <c r="CV237" s="182"/>
      <c r="CW237" s="192"/>
      <c r="CX237" s="159"/>
      <c r="CY237" s="159"/>
      <c r="CZ237" s="150"/>
      <c r="DA237" s="150"/>
    </row>
    <row r="238" spans="21:105" ht="16">
      <c r="U238" s="274"/>
      <c r="V238" s="276"/>
      <c r="W238" s="278"/>
      <c r="X238" s="127">
        <v>-0.96</v>
      </c>
      <c r="Y238" s="127">
        <v>-1.0135139031313101</v>
      </c>
      <c r="Z238" s="145"/>
      <c r="AA238" s="127"/>
      <c r="AB238" s="126"/>
      <c r="CL238" s="135"/>
      <c r="CP238" s="287"/>
      <c r="CQ238" s="288"/>
      <c r="CR238" s="181" t="s">
        <v>95</v>
      </c>
      <c r="CS238" s="156">
        <v>-1.230769</v>
      </c>
      <c r="CT238" s="156">
        <v>-0.78406612421917099</v>
      </c>
      <c r="CU238" s="182"/>
      <c r="CV238" s="182"/>
      <c r="CW238" s="192"/>
      <c r="CX238" s="159"/>
      <c r="CY238" s="159"/>
      <c r="CZ238" s="150"/>
      <c r="DA238" s="150"/>
    </row>
    <row r="239" spans="21:105" ht="16">
      <c r="U239" s="274"/>
      <c r="V239" s="276"/>
      <c r="W239" s="278"/>
      <c r="X239" s="127">
        <v>-0.35</v>
      </c>
      <c r="Y239" s="127">
        <v>-0.43271390313131203</v>
      </c>
      <c r="Z239" s="145"/>
      <c r="AA239" s="127"/>
      <c r="AB239" s="126"/>
      <c r="CL239" s="135"/>
      <c r="CP239" s="287"/>
      <c r="CQ239" s="288"/>
      <c r="CR239" s="181" t="s">
        <v>96</v>
      </c>
      <c r="CS239" s="156">
        <v>-0.57692299999999996</v>
      </c>
      <c r="CT239" s="156">
        <v>-0.58049902713703905</v>
      </c>
      <c r="CU239" s="182"/>
      <c r="CV239" s="182"/>
      <c r="CW239" s="192"/>
      <c r="CX239" s="159"/>
      <c r="CY239" s="159"/>
      <c r="CZ239" s="150"/>
      <c r="DA239" s="150"/>
    </row>
    <row r="240" spans="21:105" ht="16">
      <c r="U240" s="274"/>
      <c r="V240" s="276"/>
      <c r="W240" s="278"/>
      <c r="X240" s="127">
        <v>-0.66</v>
      </c>
      <c r="Y240" s="127">
        <v>-0.67271390313131196</v>
      </c>
      <c r="Z240" s="145"/>
      <c r="AA240" s="127"/>
      <c r="AB240" s="126"/>
      <c r="CL240" s="135"/>
      <c r="CP240" s="287"/>
      <c r="CQ240" s="288"/>
      <c r="CR240" s="181" t="s">
        <v>97</v>
      </c>
      <c r="CS240" s="156">
        <v>-0.34615000000000001</v>
      </c>
      <c r="CT240" s="156">
        <v>-0.223840701341562</v>
      </c>
      <c r="CU240" s="182"/>
      <c r="CV240" s="182"/>
      <c r="CW240" s="192"/>
      <c r="CX240" s="159"/>
      <c r="CY240" s="159"/>
      <c r="CZ240" s="150"/>
      <c r="DA240" s="150"/>
    </row>
    <row r="241" spans="21:105" ht="16">
      <c r="U241" s="274"/>
      <c r="V241" s="276"/>
      <c r="W241" s="278"/>
      <c r="X241" s="127">
        <v>-0.31</v>
      </c>
      <c r="Y241" s="127">
        <v>-0.47351390313131198</v>
      </c>
      <c r="Z241" s="145"/>
      <c r="AA241" s="127"/>
      <c r="AB241" s="126"/>
      <c r="CL241" s="135"/>
      <c r="CP241" s="287"/>
      <c r="CQ241" s="288"/>
      <c r="CR241" s="181" t="s">
        <v>98</v>
      </c>
      <c r="CS241" s="156">
        <v>-0.34615000000000001</v>
      </c>
      <c r="CT241" s="156">
        <v>0.11860648592905999</v>
      </c>
      <c r="CU241" s="182"/>
      <c r="CV241" s="182"/>
      <c r="CW241" s="192"/>
      <c r="CX241" s="159"/>
      <c r="CY241" s="159"/>
      <c r="CZ241" s="150"/>
      <c r="DA241" s="150"/>
    </row>
    <row r="242" spans="21:105" ht="16">
      <c r="U242" s="274"/>
      <c r="V242" s="276"/>
      <c r="W242" s="278"/>
      <c r="X242" s="127">
        <v>-0.61</v>
      </c>
      <c r="Y242" s="127">
        <v>-0.74351390313131205</v>
      </c>
      <c r="Z242" s="145"/>
      <c r="AA242" s="127"/>
      <c r="AB242" s="126"/>
      <c r="CL242" s="135"/>
      <c r="CP242" s="287"/>
      <c r="CQ242" s="288"/>
      <c r="CR242" s="181" t="s">
        <v>99</v>
      </c>
      <c r="CS242" s="156">
        <v>0.5</v>
      </c>
      <c r="CT242" s="156">
        <v>0.468786930264534</v>
      </c>
      <c r="CU242" s="182"/>
      <c r="CV242" s="182"/>
      <c r="CW242" s="192"/>
      <c r="CX242" s="159"/>
      <c r="CY242" s="159"/>
      <c r="CZ242" s="150"/>
      <c r="DA242" s="150"/>
    </row>
    <row r="243" spans="21:105" ht="16">
      <c r="U243" s="274"/>
      <c r="V243" s="276"/>
      <c r="W243" s="278"/>
      <c r="X243" s="127">
        <v>-0.78</v>
      </c>
      <c r="Y243" s="127">
        <v>-1.0135139031313101</v>
      </c>
      <c r="Z243" s="145"/>
      <c r="AA243" s="127"/>
      <c r="AB243" s="126"/>
      <c r="CL243" s="135"/>
      <c r="CP243" s="287"/>
      <c r="CQ243" s="288"/>
      <c r="CR243" s="181" t="s">
        <v>100</v>
      </c>
      <c r="CS243" s="156">
        <v>-2.9230800000000001</v>
      </c>
      <c r="CT243" s="156">
        <v>-2.54402704968129</v>
      </c>
      <c r="CU243" s="182"/>
      <c r="CV243" s="182"/>
      <c r="CW243" s="192"/>
      <c r="CX243" s="159"/>
      <c r="CY243" s="159"/>
      <c r="CZ243" s="150"/>
      <c r="DA243" s="150"/>
    </row>
    <row r="244" spans="21:105" ht="16">
      <c r="U244" s="274"/>
      <c r="V244" s="276"/>
      <c r="W244" s="278"/>
      <c r="X244" s="127">
        <v>-0.66</v>
      </c>
      <c r="Y244" s="127">
        <v>-0.67271390313131196</v>
      </c>
      <c r="Z244" s="145"/>
      <c r="AA244" s="127"/>
      <c r="AB244" s="126"/>
      <c r="CL244" s="135"/>
      <c r="CP244" s="287"/>
      <c r="CQ244" s="288"/>
      <c r="CR244" s="181" t="s">
        <v>101</v>
      </c>
      <c r="CS244" s="156">
        <v>-2.0769229999999999</v>
      </c>
      <c r="CT244" s="156">
        <v>-2.0006296887353998</v>
      </c>
      <c r="CU244" s="182"/>
      <c r="CV244" s="182"/>
      <c r="CW244" s="192"/>
      <c r="CX244" s="159"/>
      <c r="CY244" s="159"/>
      <c r="CZ244" s="150"/>
      <c r="DA244" s="150"/>
    </row>
    <row r="245" spans="21:105" ht="16">
      <c r="U245" s="274"/>
      <c r="V245" s="276"/>
      <c r="W245" s="278"/>
      <c r="X245" s="127">
        <v>-0.46</v>
      </c>
      <c r="Y245" s="127">
        <v>-0.43271390313131203</v>
      </c>
      <c r="Z245" s="145"/>
      <c r="AA245" s="127"/>
      <c r="AB245" s="126"/>
      <c r="CL245" s="135"/>
      <c r="CP245" s="287"/>
      <c r="CQ245" s="288"/>
      <c r="CR245" s="181" t="s">
        <v>102</v>
      </c>
      <c r="CS245" s="156">
        <v>-1.4615385000000001</v>
      </c>
      <c r="CT245" s="156">
        <v>-1.4930444210553899</v>
      </c>
      <c r="CU245" s="182"/>
      <c r="CV245" s="182"/>
      <c r="CW245" s="192"/>
      <c r="CX245" s="159"/>
      <c r="CY245" s="159"/>
      <c r="CZ245" s="150"/>
      <c r="DA245" s="150"/>
    </row>
    <row r="246" spans="21:105" ht="16">
      <c r="U246" s="274"/>
      <c r="V246" s="276"/>
      <c r="W246" s="278"/>
      <c r="X246" s="127">
        <v>-0.42</v>
      </c>
      <c r="Y246" s="127">
        <v>-0.393113903131312</v>
      </c>
      <c r="Z246" s="145"/>
      <c r="AA246" s="127"/>
      <c r="AB246" s="126"/>
      <c r="CL246" s="135"/>
      <c r="CP246" s="287"/>
      <c r="CQ246" s="288"/>
      <c r="CR246" s="181" t="s">
        <v>103</v>
      </c>
      <c r="CS246" s="156">
        <v>-1.038462</v>
      </c>
      <c r="CT246" s="156">
        <v>-0.92636104756762605</v>
      </c>
      <c r="CU246" s="182"/>
      <c r="CV246" s="182"/>
      <c r="CW246" s="192"/>
      <c r="CX246" s="159"/>
      <c r="CY246" s="159"/>
      <c r="CZ246" s="150"/>
      <c r="DA246" s="150"/>
    </row>
    <row r="247" spans="21:105" ht="16">
      <c r="U247" s="274"/>
      <c r="V247" s="276"/>
      <c r="W247" s="278"/>
      <c r="X247" s="127">
        <v>-0.71</v>
      </c>
      <c r="Y247" s="127">
        <v>-0.67271390313131196</v>
      </c>
      <c r="Z247" s="145"/>
      <c r="AA247" s="127"/>
      <c r="AB247" s="126"/>
      <c r="CL247" s="135"/>
      <c r="CP247" s="287"/>
      <c r="CQ247" s="288"/>
      <c r="CR247" s="181" t="s">
        <v>104</v>
      </c>
      <c r="CS247" s="156">
        <v>-0.61538499999999996</v>
      </c>
      <c r="CT247" s="156">
        <v>-0.72578285865505698</v>
      </c>
      <c r="CU247" s="182"/>
      <c r="CV247" s="182"/>
      <c r="CW247" s="192"/>
      <c r="CX247" s="159"/>
      <c r="CY247" s="159"/>
      <c r="CZ247" s="150"/>
      <c r="DA247" s="150"/>
    </row>
    <row r="248" spans="21:105" ht="16">
      <c r="U248" s="274"/>
      <c r="V248" s="276"/>
      <c r="W248" s="278"/>
      <c r="X248" s="127">
        <v>-0.5</v>
      </c>
      <c r="Y248" s="127">
        <v>-0.47351390313131198</v>
      </c>
      <c r="Z248" s="145"/>
      <c r="AA248" s="127"/>
      <c r="AB248" s="126"/>
      <c r="CL248" s="135"/>
      <c r="CP248" s="287"/>
      <c r="CQ248" s="288"/>
      <c r="CR248" s="181" t="s">
        <v>105</v>
      </c>
      <c r="CS248" s="156">
        <v>-0.23077</v>
      </c>
      <c r="CT248" s="156">
        <v>-3.6942079965845302E-2</v>
      </c>
      <c r="CU248" s="182"/>
      <c r="CV248" s="182"/>
      <c r="CW248" s="192"/>
      <c r="CX248" s="159"/>
      <c r="CY248" s="159"/>
      <c r="CZ248" s="150"/>
      <c r="DA248" s="150"/>
    </row>
    <row r="249" spans="21:105" ht="16">
      <c r="U249" s="274"/>
      <c r="V249" s="276"/>
      <c r="W249" s="278"/>
      <c r="X249" s="127">
        <v>-0.69</v>
      </c>
      <c r="Y249" s="127">
        <v>-0.74351390313131205</v>
      </c>
      <c r="Z249" s="145"/>
      <c r="AA249" s="127"/>
      <c r="AB249" s="126"/>
      <c r="CL249" s="135"/>
      <c r="CP249" s="287"/>
      <c r="CQ249" s="288"/>
      <c r="CR249" s="181" t="s">
        <v>106</v>
      </c>
      <c r="CS249" s="156">
        <v>0.65385000000000004</v>
      </c>
      <c r="CT249" s="156">
        <v>0.30809678104945498</v>
      </c>
      <c r="CU249" s="182"/>
      <c r="CV249" s="182"/>
      <c r="CW249" s="192"/>
      <c r="CX249" s="159"/>
      <c r="CY249" s="159"/>
      <c r="CZ249" s="150"/>
      <c r="DA249" s="150"/>
    </row>
    <row r="250" spans="21:105" ht="16">
      <c r="U250" s="274" t="s">
        <v>334</v>
      </c>
      <c r="V250" s="276" t="s">
        <v>255</v>
      </c>
      <c r="W250" s="137" t="s">
        <v>285</v>
      </c>
      <c r="X250" s="127">
        <v>-1.8029200000000001</v>
      </c>
      <c r="Y250" s="115">
        <v>-1.72776</v>
      </c>
      <c r="Z250" s="145"/>
      <c r="AA250" s="127"/>
      <c r="AB250" s="126"/>
      <c r="CL250" s="135"/>
      <c r="CP250" s="287"/>
      <c r="CQ250" s="288"/>
      <c r="CR250" s="181" t="s">
        <v>107</v>
      </c>
      <c r="CS250" s="156">
        <v>-1.6923079999999999</v>
      </c>
      <c r="CT250" s="156">
        <v>-1.6923079999999999</v>
      </c>
      <c r="CU250" s="182"/>
      <c r="CV250" s="182"/>
      <c r="CW250" s="192"/>
      <c r="CX250" s="159"/>
      <c r="CY250" s="159"/>
      <c r="CZ250" s="150"/>
      <c r="DA250" s="150"/>
    </row>
    <row r="251" spans="21:105" ht="16">
      <c r="U251" s="274"/>
      <c r="V251" s="276"/>
      <c r="W251" s="137" t="s">
        <v>279</v>
      </c>
      <c r="X251" s="127">
        <v>-1.6545000000000001</v>
      </c>
      <c r="Y251" s="115">
        <v>-1.663964</v>
      </c>
      <c r="Z251" s="145"/>
      <c r="AA251" s="127"/>
      <c r="AB251" s="126"/>
      <c r="CL251" s="135"/>
      <c r="CP251" s="287"/>
      <c r="CQ251" s="288"/>
      <c r="CR251" s="181" t="s">
        <v>108</v>
      </c>
      <c r="CS251" s="156">
        <v>-1.1153850000000001</v>
      </c>
      <c r="CT251" s="156">
        <v>-1.1662562505123399</v>
      </c>
      <c r="CU251" s="182"/>
      <c r="CV251" s="182"/>
      <c r="CW251" s="192"/>
      <c r="CX251" s="159"/>
      <c r="CY251" s="159"/>
      <c r="CZ251" s="150"/>
      <c r="DA251" s="150"/>
    </row>
    <row r="252" spans="21:105" ht="16">
      <c r="U252" s="274"/>
      <c r="V252" s="276"/>
      <c r="W252" s="137" t="s">
        <v>276</v>
      </c>
      <c r="X252" s="127">
        <v>-0.80049000000000003</v>
      </c>
      <c r="Y252" s="115">
        <v>-0.93477759999999999</v>
      </c>
      <c r="Z252" s="145"/>
      <c r="AA252" s="127"/>
      <c r="AB252" s="126"/>
      <c r="CL252" s="135"/>
      <c r="CP252" s="287"/>
      <c r="CQ252" s="288"/>
      <c r="CR252" s="181" t="s">
        <v>109</v>
      </c>
      <c r="CS252" s="156">
        <v>-0.61538499999999996</v>
      </c>
      <c r="CT252" s="156">
        <v>-0.57895634444650501</v>
      </c>
      <c r="CU252" s="182"/>
      <c r="CV252" s="182"/>
      <c r="CW252" s="192"/>
      <c r="CX252" s="159"/>
      <c r="CY252" s="159"/>
      <c r="CZ252" s="150"/>
      <c r="DA252" s="150"/>
    </row>
    <row r="253" spans="21:105" ht="16">
      <c r="U253" s="274"/>
      <c r="V253" s="276"/>
      <c r="W253" s="137" t="s">
        <v>286</v>
      </c>
      <c r="X253" s="127">
        <v>-0.44525999999999999</v>
      </c>
      <c r="Y253" s="115">
        <v>-0.44525999999999999</v>
      </c>
      <c r="Z253" s="145"/>
      <c r="AA253" s="127"/>
      <c r="AB253" s="126"/>
      <c r="CL253" s="135"/>
      <c r="CP253" s="287"/>
      <c r="CQ253" s="288"/>
      <c r="CR253" s="181" t="s">
        <v>110</v>
      </c>
      <c r="CS253" s="156">
        <v>-0.26923000000000002</v>
      </c>
      <c r="CT253" s="156">
        <v>-0.37108091167674001</v>
      </c>
      <c r="CU253" s="182"/>
      <c r="CV253" s="182"/>
      <c r="CW253" s="192"/>
      <c r="CX253" s="159"/>
      <c r="CY253" s="159"/>
      <c r="CZ253" s="150"/>
      <c r="DA253" s="150"/>
    </row>
    <row r="254" spans="21:105" ht="16">
      <c r="U254" s="274"/>
      <c r="V254" s="276"/>
      <c r="W254" s="137" t="s">
        <v>282</v>
      </c>
      <c r="X254" s="127">
        <v>-0.14599000000000001</v>
      </c>
      <c r="Y254" s="115">
        <v>1.76240000000005E-3</v>
      </c>
      <c r="Z254" s="145"/>
      <c r="AA254" s="127"/>
      <c r="AB254" s="126"/>
      <c r="CL254" s="135"/>
      <c r="CP254" s="287"/>
      <c r="CQ254" s="288"/>
      <c r="CR254" s="181" t="s">
        <v>111</v>
      </c>
      <c r="CS254" s="156">
        <v>-0.30769000000000002</v>
      </c>
      <c r="CT254" s="156">
        <v>-6.8741961103331297E-3</v>
      </c>
      <c r="CU254" s="182"/>
      <c r="CV254" s="182"/>
      <c r="CW254" s="192"/>
      <c r="CX254" s="159"/>
      <c r="CY254" s="159"/>
      <c r="CZ254" s="150"/>
      <c r="DA254" s="150"/>
    </row>
    <row r="255" spans="21:105" ht="16">
      <c r="U255" s="270" t="s">
        <v>362</v>
      </c>
      <c r="V255" s="276" t="s">
        <v>255</v>
      </c>
      <c r="W255" s="137" t="s">
        <v>275</v>
      </c>
      <c r="X255" s="127">
        <v>-1.5969899999999999</v>
      </c>
      <c r="Y255" s="115">
        <v>-1.3958224400000001</v>
      </c>
      <c r="Z255" s="145"/>
      <c r="AA255" s="127"/>
      <c r="AB255" s="126"/>
      <c r="CL255" s="135"/>
      <c r="CP255" s="287"/>
      <c r="CQ255" s="288"/>
      <c r="CR255" s="181" t="s">
        <v>112</v>
      </c>
      <c r="CS255" s="156">
        <v>0.34615000000000001</v>
      </c>
      <c r="CT255" s="156">
        <v>0.34282061348811999</v>
      </c>
      <c r="CU255" s="182"/>
      <c r="CV255" s="182"/>
      <c r="CW255" s="192"/>
      <c r="CX255" s="159"/>
      <c r="CY255" s="159"/>
      <c r="CZ255" s="150"/>
      <c r="DA255" s="150"/>
    </row>
    <row r="256" spans="21:105" ht="16">
      <c r="U256" s="270"/>
      <c r="V256" s="276"/>
      <c r="W256" s="137" t="s">
        <v>276</v>
      </c>
      <c r="X256" s="127">
        <v>-0.81438124000000001</v>
      </c>
      <c r="Y256" s="115">
        <v>-0.94269484000000003</v>
      </c>
      <c r="Z256" s="145"/>
      <c r="AA256" s="127"/>
      <c r="AB256" s="126"/>
      <c r="CL256" s="135"/>
      <c r="CP256" s="287"/>
      <c r="CQ256" s="288"/>
      <c r="CR256" s="181" t="s">
        <v>113</v>
      </c>
      <c r="CS256" s="156">
        <v>0.42308000000000001</v>
      </c>
      <c r="CT256" s="156">
        <v>0.70041234838611299</v>
      </c>
      <c r="CU256" s="182"/>
      <c r="CV256" s="182"/>
      <c r="CW256" s="192"/>
      <c r="CX256" s="159"/>
      <c r="CY256" s="159"/>
      <c r="CZ256" s="150"/>
      <c r="DA256" s="150"/>
    </row>
    <row r="257" spans="21:105" ht="16">
      <c r="U257" s="270"/>
      <c r="V257" s="276"/>
      <c r="W257" s="137" t="s">
        <v>277</v>
      </c>
      <c r="X257" s="127">
        <v>-1.7575251000000001</v>
      </c>
      <c r="Y257" s="115">
        <v>-2.06901044</v>
      </c>
      <c r="Z257" s="145"/>
      <c r="AA257" s="127"/>
      <c r="AB257" s="126"/>
      <c r="CL257" s="135"/>
      <c r="CP257" s="287"/>
      <c r="CQ257" s="288"/>
      <c r="CR257" s="181" t="s">
        <v>114</v>
      </c>
      <c r="CS257" s="156">
        <v>-0.69230800000000003</v>
      </c>
      <c r="CT257" s="156">
        <v>-0.65120875716845605</v>
      </c>
      <c r="CU257" s="182"/>
      <c r="CV257" s="182"/>
      <c r="CW257" s="192"/>
      <c r="CX257" s="159"/>
      <c r="CY257" s="159"/>
      <c r="CZ257" s="150"/>
      <c r="DA257" s="150"/>
    </row>
    <row r="258" spans="21:105" ht="16">
      <c r="U258" s="270"/>
      <c r="V258" s="276"/>
      <c r="W258" s="137" t="s">
        <v>279</v>
      </c>
      <c r="X258" s="127">
        <v>-1.6571906999999999</v>
      </c>
      <c r="Y258" s="115">
        <v>-1.67188124</v>
      </c>
      <c r="Z258" s="145"/>
      <c r="AA258" s="127"/>
      <c r="AB258" s="126"/>
      <c r="CL258" s="135"/>
      <c r="CP258" s="287"/>
      <c r="CQ258" s="288"/>
      <c r="CR258" s="181" t="s">
        <v>115</v>
      </c>
      <c r="CS258" s="156">
        <v>-0.15384999999999999</v>
      </c>
      <c r="CT258" s="156">
        <v>-0.44485098800586997</v>
      </c>
      <c r="CU258" s="182"/>
      <c r="CV258" s="182"/>
      <c r="CW258" s="192"/>
      <c r="CX258" s="159"/>
      <c r="CY258" s="159"/>
      <c r="CZ258" s="150"/>
      <c r="DA258" s="150"/>
    </row>
    <row r="259" spans="21:105" ht="16">
      <c r="U259" s="270"/>
      <c r="V259" s="276"/>
      <c r="W259" s="137" t="s">
        <v>282</v>
      </c>
      <c r="X259" s="127">
        <v>-0.1521739</v>
      </c>
      <c r="Y259" s="115">
        <v>-6.1548399999997701E-3</v>
      </c>
      <c r="Z259" s="145"/>
      <c r="AA259" s="127"/>
      <c r="AB259" s="126"/>
      <c r="CL259" s="135"/>
      <c r="CP259" s="287"/>
      <c r="CQ259" s="288"/>
      <c r="CR259" s="181" t="s">
        <v>116</v>
      </c>
      <c r="CS259" s="156">
        <v>0.5</v>
      </c>
      <c r="CT259" s="156">
        <v>0.61881947979857399</v>
      </c>
      <c r="CU259" s="182"/>
      <c r="CV259" s="182"/>
      <c r="CW259" s="192"/>
      <c r="CX259" s="159"/>
      <c r="CY259" s="159"/>
      <c r="CZ259" s="150"/>
      <c r="DA259" s="150"/>
    </row>
    <row r="260" spans="21:105" ht="16">
      <c r="U260" s="270"/>
      <c r="V260" s="276"/>
      <c r="W260" s="137" t="s">
        <v>319</v>
      </c>
      <c r="X260" s="127">
        <v>-2.1588628000000001</v>
      </c>
      <c r="Y260" s="115">
        <v>-2.01733604</v>
      </c>
      <c r="Z260" s="145"/>
      <c r="AA260" s="127"/>
      <c r="AB260" s="126"/>
      <c r="CL260" s="135"/>
      <c r="CP260" s="287"/>
      <c r="CQ260" s="288"/>
      <c r="CR260" s="181" t="s">
        <v>117</v>
      </c>
      <c r="CS260" s="156">
        <v>-3.8459999999999897E-2</v>
      </c>
      <c r="CT260" s="156">
        <v>0.444118735130202</v>
      </c>
      <c r="CU260" s="182"/>
      <c r="CV260" s="182"/>
      <c r="CW260" s="192"/>
      <c r="CX260" s="159"/>
      <c r="CY260" s="159"/>
      <c r="CZ260" s="150"/>
      <c r="DA260" s="150"/>
    </row>
    <row r="261" spans="21:105" ht="16">
      <c r="U261" s="270"/>
      <c r="V261" s="276"/>
      <c r="W261" s="137" t="s">
        <v>285</v>
      </c>
      <c r="X261" s="127">
        <v>-1.7976589000000001</v>
      </c>
      <c r="Y261" s="115">
        <v>-1.73567724</v>
      </c>
      <c r="Z261" s="145"/>
      <c r="AA261" s="127"/>
      <c r="AB261" s="126"/>
      <c r="CL261" s="135"/>
      <c r="CP261" s="285" t="s">
        <v>335</v>
      </c>
      <c r="CQ261" s="288" t="s">
        <v>403</v>
      </c>
      <c r="CR261" s="175" t="s">
        <v>438</v>
      </c>
      <c r="CS261" s="156">
        <v>-5.2038860430645499</v>
      </c>
      <c r="CT261" s="156">
        <v>-4.9334396595498502</v>
      </c>
      <c r="CU261" s="182"/>
      <c r="CV261" s="182"/>
      <c r="CW261" s="192"/>
      <c r="CX261" s="159"/>
      <c r="CY261" s="159"/>
      <c r="CZ261" s="150"/>
      <c r="DA261" s="150"/>
    </row>
    <row r="262" spans="21:105" ht="16">
      <c r="U262" s="270"/>
      <c r="V262" s="276"/>
      <c r="W262" s="137" t="s">
        <v>286</v>
      </c>
      <c r="X262" s="127">
        <v>-0.45317723999999998</v>
      </c>
      <c r="Y262" s="115">
        <v>-0.45317723999999998</v>
      </c>
      <c r="Z262" s="145"/>
      <c r="AA262" s="127"/>
      <c r="AB262" s="126"/>
      <c r="CL262" s="135"/>
      <c r="CP262" s="285"/>
      <c r="CQ262" s="291"/>
      <c r="CR262" s="175" t="s">
        <v>440</v>
      </c>
      <c r="CS262" s="156">
        <v>-3.3015011586390202</v>
      </c>
      <c r="CT262" s="156">
        <v>-3.27951536612985</v>
      </c>
      <c r="CU262" s="182"/>
      <c r="CV262" s="182"/>
      <c r="CW262" s="192"/>
      <c r="CX262" s="159"/>
      <c r="CY262" s="159"/>
      <c r="CZ262" s="150"/>
      <c r="DA262" s="150"/>
    </row>
    <row r="263" spans="21:105" ht="16">
      <c r="U263" s="270" t="s">
        <v>522</v>
      </c>
      <c r="V263" s="276" t="s">
        <v>255</v>
      </c>
      <c r="W263" s="137" t="s">
        <v>276</v>
      </c>
      <c r="X263" s="127">
        <v>-0.26832</v>
      </c>
      <c r="Y263" s="115">
        <v>-0.28283160000000002</v>
      </c>
      <c r="Z263" s="145"/>
      <c r="AA263" s="127"/>
      <c r="AB263" s="126"/>
      <c r="CL263" s="135"/>
      <c r="CP263" s="285"/>
      <c r="CQ263" s="291"/>
      <c r="CR263" s="175" t="s">
        <v>444</v>
      </c>
      <c r="CS263" s="156">
        <v>-3.1069424854462202</v>
      </c>
      <c r="CT263" s="156">
        <v>-3.1103669888884502</v>
      </c>
      <c r="CU263" s="182"/>
      <c r="CV263" s="182"/>
      <c r="CW263" s="192"/>
      <c r="CX263" s="159"/>
      <c r="CY263" s="159"/>
      <c r="CZ263" s="150"/>
      <c r="DA263" s="150"/>
    </row>
    <row r="264" spans="21:105" ht="16">
      <c r="U264" s="270"/>
      <c r="V264" s="276"/>
      <c r="W264" s="137" t="s">
        <v>277</v>
      </c>
      <c r="X264" s="127">
        <v>-1.39751</v>
      </c>
      <c r="Y264" s="115">
        <v>-1.4091472</v>
      </c>
      <c r="Z264" s="145"/>
      <c r="AA264" s="127"/>
      <c r="AB264" s="126"/>
      <c r="CL264" s="135"/>
      <c r="CP264" s="285"/>
      <c r="CQ264" s="291"/>
      <c r="CR264" s="175" t="s">
        <v>447</v>
      </c>
      <c r="CS264" s="156">
        <v>-2.6924394061730301</v>
      </c>
      <c r="CT264" s="156">
        <v>-2.75</v>
      </c>
      <c r="CU264" s="182"/>
      <c r="CV264" s="182"/>
      <c r="CW264" s="192"/>
      <c r="CX264" s="159"/>
      <c r="CY264" s="159"/>
      <c r="CZ264" s="150"/>
      <c r="DA264" s="150"/>
    </row>
    <row r="265" spans="21:105" ht="16">
      <c r="U265" s="270"/>
      <c r="V265" s="276"/>
      <c r="W265" s="137" t="s">
        <v>279</v>
      </c>
      <c r="X265" s="127">
        <v>-1.19682</v>
      </c>
      <c r="Y265" s="115">
        <v>-1.0120180000000001</v>
      </c>
      <c r="Z265" s="145"/>
      <c r="AA265" s="127"/>
      <c r="AB265" s="126"/>
      <c r="CL265" s="135"/>
      <c r="CP265" s="285"/>
      <c r="CQ265" s="291"/>
      <c r="CR265" s="175" t="s">
        <v>451</v>
      </c>
      <c r="CS265" s="156">
        <v>-2.2892580415658901</v>
      </c>
      <c r="CT265" s="156">
        <v>-2.3994760555357599</v>
      </c>
      <c r="CU265" s="182"/>
      <c r="CV265" s="182"/>
      <c r="CW265" s="192"/>
      <c r="CX265" s="159"/>
      <c r="CY265" s="159"/>
      <c r="CZ265" s="150"/>
      <c r="DA265" s="150"/>
    </row>
    <row r="266" spans="21:105" ht="16">
      <c r="U266" s="270"/>
      <c r="V266" s="276"/>
      <c r="W266" s="137" t="s">
        <v>282</v>
      </c>
      <c r="X266" s="127">
        <v>0.26950000000000002</v>
      </c>
      <c r="Y266" s="115">
        <v>0.65370839999999997</v>
      </c>
      <c r="Z266" s="145"/>
      <c r="AA266" s="127"/>
      <c r="AB266" s="126"/>
      <c r="CL266" s="135"/>
      <c r="CP266" s="285" t="s">
        <v>433</v>
      </c>
      <c r="CQ266" s="288" t="s">
        <v>403</v>
      </c>
      <c r="CR266" s="175" t="s">
        <v>488</v>
      </c>
      <c r="CS266" s="156">
        <v>-1.41</v>
      </c>
      <c r="CT266" s="156">
        <v>-1.4541920527172301</v>
      </c>
      <c r="CU266" s="182"/>
      <c r="CV266" s="182"/>
      <c r="CW266" s="192"/>
      <c r="CX266" s="159"/>
      <c r="CY266" s="159"/>
      <c r="CZ266" s="150"/>
      <c r="DA266" s="150"/>
    </row>
    <row r="267" spans="21:105" ht="16">
      <c r="U267" s="270"/>
      <c r="V267" s="276"/>
      <c r="W267" s="137" t="s">
        <v>319</v>
      </c>
      <c r="X267" s="127">
        <v>-1.72797</v>
      </c>
      <c r="Y267" s="115">
        <v>-1.3574728</v>
      </c>
      <c r="Z267" s="145"/>
      <c r="AA267" s="127"/>
      <c r="AB267" s="126"/>
      <c r="CL267" s="135"/>
      <c r="CP267" s="285"/>
      <c r="CQ267" s="288"/>
      <c r="CR267" s="175" t="s">
        <v>523</v>
      </c>
      <c r="CS267" s="156">
        <v>-4.05</v>
      </c>
      <c r="CT267" s="156">
        <v>-3.8693169771146101</v>
      </c>
      <c r="CU267" s="182"/>
      <c r="CV267" s="182"/>
      <c r="CW267" s="192"/>
      <c r="CX267" s="159"/>
      <c r="CY267" s="159"/>
      <c r="CZ267" s="150"/>
      <c r="DA267" s="150"/>
    </row>
    <row r="268" spans="21:105" ht="16">
      <c r="U268" s="270"/>
      <c r="V268" s="276"/>
      <c r="W268" s="137" t="s">
        <v>285</v>
      </c>
      <c r="X268" s="127">
        <v>-1.29159</v>
      </c>
      <c r="Y268" s="115">
        <v>-1.075814</v>
      </c>
      <c r="Z268" s="145"/>
      <c r="AA268" s="127"/>
      <c r="AB268" s="126"/>
      <c r="CL268" s="135"/>
      <c r="CP268" s="285"/>
      <c r="CQ268" s="288"/>
      <c r="CR268" s="175" t="s">
        <v>489</v>
      </c>
      <c r="CS268" s="156">
        <v>-1.44</v>
      </c>
      <c r="CT268" s="156">
        <v>-1.6404314038244201</v>
      </c>
      <c r="CU268" s="182"/>
      <c r="CV268" s="182"/>
      <c r="CW268" s="192"/>
      <c r="CX268" s="159"/>
      <c r="CY268" s="159"/>
      <c r="CZ268" s="150"/>
      <c r="DA268" s="150"/>
    </row>
    <row r="269" spans="21:105" ht="16">
      <c r="U269" s="270"/>
      <c r="V269" s="276"/>
      <c r="W269" s="137" t="s">
        <v>286</v>
      </c>
      <c r="X269" s="127">
        <v>0.19450000000000001</v>
      </c>
      <c r="Y269" s="115">
        <v>0.20668600000000001</v>
      </c>
      <c r="Z269" s="145"/>
      <c r="AA269" s="127"/>
      <c r="AB269" s="126"/>
      <c r="CL269" s="135"/>
      <c r="CP269" s="285"/>
      <c r="CQ269" s="288"/>
      <c r="CR269" s="176" t="s">
        <v>524</v>
      </c>
      <c r="CS269" s="156">
        <v>-1.27</v>
      </c>
      <c r="CT269" s="156">
        <v>-0.92353113162101497</v>
      </c>
      <c r="CU269" s="182"/>
      <c r="CV269" s="182"/>
      <c r="CW269" s="192"/>
      <c r="CX269" s="159"/>
      <c r="CY269" s="159"/>
      <c r="CZ269" s="150"/>
      <c r="DA269" s="150"/>
    </row>
    <row r="270" spans="21:105" ht="16">
      <c r="U270" s="270"/>
      <c r="V270" s="276"/>
      <c r="W270" s="137" t="s">
        <v>257</v>
      </c>
      <c r="X270" s="127">
        <v>-8.77E-3</v>
      </c>
      <c r="Y270" s="115">
        <v>-4.28316000000004E-2</v>
      </c>
      <c r="Z270" s="145"/>
      <c r="AA270" s="127"/>
      <c r="AB270" s="126"/>
      <c r="CL270" s="135"/>
      <c r="CP270" s="285"/>
      <c r="CQ270" s="288"/>
      <c r="CR270" s="176" t="s">
        <v>464</v>
      </c>
      <c r="CS270" s="156">
        <v>-3.07</v>
      </c>
      <c r="CT270" s="156">
        <v>-2.4830915849645501</v>
      </c>
      <c r="CU270" s="182"/>
      <c r="CV270" s="182"/>
      <c r="CW270" s="192"/>
      <c r="CX270" s="159"/>
      <c r="CY270" s="159"/>
      <c r="CZ270" s="150"/>
      <c r="DA270" s="150"/>
    </row>
    <row r="271" spans="21:105" ht="16">
      <c r="U271" s="270"/>
      <c r="V271" s="276"/>
      <c r="W271" s="137" t="s">
        <v>264</v>
      </c>
      <c r="X271" s="127">
        <v>-1.21502</v>
      </c>
      <c r="Y271" s="115">
        <v>-1.1691472000000001</v>
      </c>
      <c r="Z271" s="145"/>
      <c r="AA271" s="127"/>
      <c r="AB271" s="126"/>
      <c r="CL271" s="135"/>
      <c r="CP271" s="285"/>
      <c r="CQ271" s="288"/>
      <c r="CR271" s="175" t="s">
        <v>491</v>
      </c>
      <c r="CS271" s="156">
        <v>-1.42</v>
      </c>
      <c r="CT271" s="156">
        <v>-1.7904639533584601</v>
      </c>
      <c r="CU271" s="182"/>
      <c r="CV271" s="182"/>
      <c r="CW271" s="192"/>
      <c r="CX271" s="159"/>
      <c r="CY271" s="159"/>
      <c r="CZ271" s="150"/>
      <c r="DA271" s="150"/>
    </row>
    <row r="272" spans="21:105" ht="16">
      <c r="U272" s="270"/>
      <c r="V272" s="276"/>
      <c r="W272" s="137" t="s">
        <v>300</v>
      </c>
      <c r="X272" s="127">
        <v>-1.0011099999999999</v>
      </c>
      <c r="Y272" s="115">
        <v>-1.1174728</v>
      </c>
      <c r="Z272" s="145"/>
      <c r="AA272" s="127"/>
      <c r="AB272" s="126"/>
      <c r="CL272" s="135"/>
      <c r="CP272" s="285"/>
      <c r="CQ272" s="288"/>
      <c r="CR272" s="176" t="s">
        <v>492</v>
      </c>
      <c r="CS272" s="156">
        <v>-1.49</v>
      </c>
      <c r="CT272" s="156">
        <v>-1.0832586569350799</v>
      </c>
      <c r="CU272" s="182"/>
      <c r="CV272" s="182"/>
      <c r="CW272" s="192"/>
      <c r="CX272" s="159"/>
      <c r="CY272" s="159"/>
      <c r="CZ272" s="150"/>
      <c r="DA272" s="150"/>
    </row>
    <row r="273" spans="21:105" ht="16">
      <c r="U273" s="270"/>
      <c r="V273" s="276"/>
      <c r="W273" s="137" t="s">
        <v>270</v>
      </c>
      <c r="X273" s="127">
        <v>-1.00549</v>
      </c>
      <c r="Y273" s="115">
        <v>-0.83581399999999995</v>
      </c>
      <c r="Z273" s="145"/>
      <c r="AA273" s="127"/>
      <c r="AB273" s="126"/>
      <c r="CL273" s="135"/>
      <c r="CP273" s="285"/>
      <c r="CQ273" s="288"/>
      <c r="CR273" s="175" t="s">
        <v>525</v>
      </c>
      <c r="CS273" s="156">
        <v>-2.08</v>
      </c>
      <c r="CT273" s="156">
        <v>-2.1406443976939298</v>
      </c>
      <c r="CU273" s="182"/>
      <c r="CV273" s="182"/>
      <c r="CW273" s="192"/>
      <c r="CX273" s="159"/>
      <c r="CY273" s="159"/>
      <c r="CZ273" s="150"/>
      <c r="DA273" s="150"/>
    </row>
    <row r="274" spans="21:105" ht="16">
      <c r="U274" s="270"/>
      <c r="V274" s="276"/>
      <c r="W274" s="137" t="s">
        <v>272</v>
      </c>
      <c r="X274" s="127">
        <v>0.45885999999999999</v>
      </c>
      <c r="Y274" s="115">
        <v>0.44668600000000003</v>
      </c>
      <c r="Z274" s="145"/>
      <c r="AA274" s="127"/>
      <c r="AB274" s="126"/>
      <c r="CL274" s="135"/>
      <c r="CP274" s="285"/>
      <c r="CQ274" s="288"/>
      <c r="CR274" s="175" t="s">
        <v>495</v>
      </c>
      <c r="CS274" s="156">
        <v>-4.8</v>
      </c>
      <c r="CT274" s="156">
        <v>-4.6850885976849703</v>
      </c>
      <c r="CU274" s="182"/>
      <c r="CV274" s="182"/>
      <c r="CW274" s="192"/>
      <c r="CX274" s="159"/>
      <c r="CY274" s="159"/>
      <c r="CZ274" s="150"/>
      <c r="DA274" s="150"/>
    </row>
    <row r="275" spans="21:105" ht="16">
      <c r="U275" s="270" t="s">
        <v>384</v>
      </c>
      <c r="V275" s="276" t="s">
        <v>255</v>
      </c>
      <c r="W275" s="137" t="s">
        <v>276</v>
      </c>
      <c r="X275" s="127">
        <v>-0.77349000000000001</v>
      </c>
      <c r="Y275" s="115">
        <v>-0.92153160000000001</v>
      </c>
      <c r="Z275" s="145"/>
      <c r="AA275" s="127"/>
      <c r="AB275" s="126"/>
      <c r="CL275" s="135"/>
      <c r="CP275" s="285"/>
      <c r="CQ275" s="288"/>
      <c r="CR275" s="175" t="s">
        <v>496</v>
      </c>
      <c r="CS275" s="156">
        <v>-1.1000000000000001</v>
      </c>
      <c r="CT275" s="156">
        <v>-1.23902731787965</v>
      </c>
      <c r="CU275" s="182"/>
      <c r="CV275" s="182"/>
      <c r="CW275" s="192"/>
      <c r="CX275" s="159"/>
      <c r="CY275" s="159"/>
      <c r="CZ275" s="150"/>
      <c r="DA275" s="150"/>
    </row>
    <row r="276" spans="21:105" ht="16">
      <c r="U276" s="270"/>
      <c r="V276" s="276"/>
      <c r="W276" s="137" t="s">
        <v>277</v>
      </c>
      <c r="X276" s="127">
        <v>-2.0331600000000001</v>
      </c>
      <c r="Y276" s="115">
        <v>-2.0478472000000001</v>
      </c>
      <c r="Z276" s="145"/>
      <c r="AA276" s="127"/>
      <c r="AB276" s="126"/>
      <c r="CL276" s="135"/>
      <c r="CP276" s="285"/>
      <c r="CQ276" s="288"/>
      <c r="CR276" s="175" t="s">
        <v>497</v>
      </c>
      <c r="CS276" s="156">
        <v>-3.66</v>
      </c>
      <c r="CT276" s="156">
        <v>-3.9515588836229898</v>
      </c>
      <c r="CU276" s="182"/>
      <c r="CV276" s="182"/>
      <c r="CW276" s="192"/>
      <c r="CX276" s="159"/>
      <c r="CY276" s="159"/>
      <c r="CZ276" s="150"/>
      <c r="DA276" s="150"/>
    </row>
    <row r="277" spans="21:105" ht="16">
      <c r="U277" s="270"/>
      <c r="V277" s="276"/>
      <c r="W277" s="137" t="s">
        <v>279</v>
      </c>
      <c r="X277" s="127">
        <v>-1.9126099999999999</v>
      </c>
      <c r="Y277" s="115">
        <v>-1.6507179999999999</v>
      </c>
      <c r="Z277" s="145"/>
      <c r="AA277" s="127"/>
      <c r="AB277" s="126"/>
      <c r="CL277" s="135"/>
      <c r="CP277" s="285"/>
      <c r="CQ277" s="288"/>
      <c r="CR277" s="175" t="s">
        <v>498</v>
      </c>
      <c r="CS277" s="156">
        <v>-1.06</v>
      </c>
      <c r="CT277" s="156">
        <v>-0.99573118199414301</v>
      </c>
      <c r="CU277" s="194"/>
      <c r="CV277" s="158"/>
      <c r="CW277" s="158"/>
      <c r="CX277" s="159"/>
      <c r="CY277" s="159"/>
      <c r="CZ277" s="150"/>
      <c r="DA277" s="150"/>
    </row>
    <row r="278" spans="21:105" ht="16">
      <c r="U278" s="270"/>
      <c r="V278" s="276"/>
      <c r="W278" s="137" t="s">
        <v>282</v>
      </c>
      <c r="X278" s="127">
        <v>-0.27227000000000001</v>
      </c>
      <c r="Y278" s="115">
        <v>1.50084000000001E-2</v>
      </c>
      <c r="Z278" s="145"/>
      <c r="AA278" s="127"/>
      <c r="AB278" s="126"/>
      <c r="CL278" s="135"/>
      <c r="CP278" s="285"/>
      <c r="CQ278" s="288"/>
      <c r="CR278" s="175" t="s">
        <v>526</v>
      </c>
      <c r="CS278" s="156">
        <v>-1.75</v>
      </c>
      <c r="CT278" s="156">
        <v>-1.9511541025735399</v>
      </c>
      <c r="CU278" s="194"/>
      <c r="CV278" s="158"/>
      <c r="CW278" s="158"/>
      <c r="CX278" s="159"/>
      <c r="CY278" s="159"/>
      <c r="CZ278" s="150"/>
      <c r="DA278" s="150"/>
    </row>
    <row r="279" spans="21:105" ht="16">
      <c r="U279" s="270"/>
      <c r="V279" s="276"/>
      <c r="W279" s="137" t="s">
        <v>286</v>
      </c>
      <c r="X279" s="127">
        <v>-0.48379</v>
      </c>
      <c r="Y279" s="115">
        <v>-0.43201400000000001</v>
      </c>
      <c r="Z279" s="145"/>
      <c r="AA279" s="127"/>
      <c r="AB279" s="126"/>
      <c r="CL279" s="135"/>
      <c r="CP279" s="285"/>
      <c r="CQ279" s="288"/>
      <c r="CR279" s="175" t="s">
        <v>499</v>
      </c>
      <c r="CS279" s="156">
        <v>-2.2000000000000002</v>
      </c>
      <c r="CT279" s="156">
        <v>-2.2961929635888398</v>
      </c>
      <c r="CU279" s="194"/>
      <c r="CV279" s="158"/>
      <c r="CW279" s="158"/>
      <c r="CX279" s="159"/>
      <c r="CY279" s="159"/>
      <c r="CZ279" s="150"/>
      <c r="DA279" s="150"/>
    </row>
    <row r="280" spans="21:105" ht="16">
      <c r="U280" s="270"/>
      <c r="V280" s="276"/>
      <c r="W280" s="137" t="s">
        <v>257</v>
      </c>
      <c r="X280" s="127">
        <v>-0.64571000000000001</v>
      </c>
      <c r="Y280" s="115">
        <v>-0.68153160000000002</v>
      </c>
      <c r="Z280" s="145"/>
      <c r="AA280" s="127"/>
      <c r="AB280" s="126"/>
      <c r="CL280" s="135"/>
      <c r="CP280" s="285"/>
      <c r="CQ280" s="288"/>
      <c r="CR280" s="176" t="s">
        <v>527</v>
      </c>
      <c r="CS280" s="156">
        <v>-1.73</v>
      </c>
      <c r="CT280" s="156">
        <v>-1.40781402831921</v>
      </c>
      <c r="CU280" s="194"/>
      <c r="CV280" s="158"/>
      <c r="CW280" s="158"/>
      <c r="CX280" s="159"/>
      <c r="CY280" s="159"/>
      <c r="CZ280" s="150"/>
      <c r="DA280" s="150"/>
    </row>
    <row r="281" spans="21:105" ht="16">
      <c r="U281" s="270"/>
      <c r="V281" s="276"/>
      <c r="W281" s="137" t="s">
        <v>264</v>
      </c>
      <c r="X281" s="127">
        <v>-1.8629899999999999</v>
      </c>
      <c r="Y281" s="115">
        <v>-1.8078472000000001</v>
      </c>
      <c r="Z281" s="145"/>
      <c r="AA281" s="127"/>
      <c r="AB281" s="126"/>
      <c r="CL281" s="135"/>
      <c r="CP281" s="285"/>
      <c r="CQ281" s="288"/>
      <c r="CR281" s="175" t="s">
        <v>501</v>
      </c>
      <c r="CS281" s="156">
        <v>-3.74</v>
      </c>
      <c r="CT281" s="156">
        <v>-3.8800462239617302</v>
      </c>
      <c r="CU281" s="194"/>
      <c r="CV281" s="158"/>
      <c r="CW281" s="158"/>
      <c r="CX281" s="159"/>
      <c r="CY281" s="159"/>
      <c r="CZ281" s="150"/>
      <c r="DA281" s="150"/>
    </row>
    <row r="282" spans="21:105" ht="16">
      <c r="U282" s="270"/>
      <c r="V282" s="276"/>
      <c r="W282" s="137" t="s">
        <v>267</v>
      </c>
      <c r="X282" s="127">
        <v>-1.84236</v>
      </c>
      <c r="Y282" s="115">
        <v>-1.4107179999999999</v>
      </c>
      <c r="Z282" s="145"/>
      <c r="AA282" s="127"/>
      <c r="AB282" s="126"/>
      <c r="CL282" s="135"/>
      <c r="CP282" s="285"/>
      <c r="CQ282" s="288"/>
      <c r="CR282" s="175" t="s">
        <v>502</v>
      </c>
      <c r="CS282" s="156">
        <v>-1.21</v>
      </c>
      <c r="CT282" s="156">
        <v>-1.4794097214459301</v>
      </c>
      <c r="CU282" s="194"/>
      <c r="CV282" s="158"/>
      <c r="CW282" s="158"/>
      <c r="CX282" s="159"/>
      <c r="CY282" s="159"/>
      <c r="CZ282" s="150"/>
      <c r="DA282" s="150"/>
    </row>
    <row r="283" spans="21:105" ht="16">
      <c r="U283" s="270"/>
      <c r="V283" s="276"/>
      <c r="W283" s="137" t="s">
        <v>269</v>
      </c>
      <c r="X283" s="127">
        <v>-9.8970000000000002E-2</v>
      </c>
      <c r="Y283" s="115">
        <v>0.25500840000000002</v>
      </c>
      <c r="Z283" s="145"/>
      <c r="AA283" s="127"/>
      <c r="AB283" s="126"/>
      <c r="CL283" s="135"/>
      <c r="CP283" s="285"/>
      <c r="CQ283" s="288"/>
      <c r="CR283" s="175" t="s">
        <v>435</v>
      </c>
      <c r="CS283" s="156">
        <v>-1.03</v>
      </c>
      <c r="CT283" s="156">
        <v>-0.92628817975309696</v>
      </c>
      <c r="CU283" s="194"/>
      <c r="CV283" s="158"/>
      <c r="CW283" s="158"/>
      <c r="CX283" s="159"/>
      <c r="CY283" s="159"/>
      <c r="CZ283" s="150"/>
      <c r="DA283" s="150"/>
    </row>
    <row r="284" spans="21:105" ht="16">
      <c r="U284" s="270"/>
      <c r="V284" s="276"/>
      <c r="W284" s="137" t="s">
        <v>270</v>
      </c>
      <c r="X284" s="127">
        <v>-1.6360399999999999</v>
      </c>
      <c r="Y284" s="115">
        <v>-1.4745140000000001</v>
      </c>
      <c r="Z284" s="145"/>
      <c r="AA284" s="127"/>
      <c r="AB284" s="126"/>
      <c r="CL284" s="135"/>
      <c r="CP284" s="285"/>
      <c r="CQ284" s="288"/>
      <c r="CR284" s="175" t="s">
        <v>437</v>
      </c>
      <c r="CS284" s="156">
        <v>-2.08</v>
      </c>
      <c r="CT284" s="156">
        <v>-2.0334237949885301</v>
      </c>
      <c r="CU284" s="194"/>
      <c r="CV284" s="158"/>
      <c r="CW284" s="158"/>
      <c r="CX284" s="159"/>
      <c r="CY284" s="159"/>
      <c r="CZ284" s="150"/>
      <c r="DA284" s="150"/>
    </row>
    <row r="285" spans="21:105" ht="16">
      <c r="U285" s="270"/>
      <c r="V285" s="276"/>
      <c r="W285" s="137" t="s">
        <v>272</v>
      </c>
      <c r="X285" s="127">
        <v>-0.14022999999999999</v>
      </c>
      <c r="Y285" s="115">
        <v>-0.19201399999999999</v>
      </c>
      <c r="Z285" s="136"/>
      <c r="AA285" s="115"/>
      <c r="AB285" s="137"/>
      <c r="CL285" s="135"/>
      <c r="CP285" s="285"/>
      <c r="CQ285" s="288"/>
      <c r="CR285" s="175" t="s">
        <v>439</v>
      </c>
      <c r="CS285" s="156">
        <v>-2.81</v>
      </c>
      <c r="CT285" s="156">
        <v>-2.4553156987761602</v>
      </c>
      <c r="CU285" s="194"/>
      <c r="CV285" s="158"/>
      <c r="CW285" s="158"/>
      <c r="CX285" s="159"/>
      <c r="CY285" s="159"/>
      <c r="CZ285" s="150"/>
      <c r="DA285" s="150"/>
    </row>
    <row r="286" spans="21:105">
      <c r="U286" s="270" t="s">
        <v>339</v>
      </c>
      <c r="V286" s="276" t="s">
        <v>255</v>
      </c>
      <c r="W286" s="137" t="s">
        <v>319</v>
      </c>
      <c r="X286" s="115">
        <v>-2.44713</v>
      </c>
      <c r="Y286" s="115">
        <v>-2.3117299999999998</v>
      </c>
      <c r="Z286" s="136"/>
      <c r="AA286" s="115"/>
      <c r="AB286" s="137"/>
      <c r="CL286" s="135"/>
      <c r="CP286" s="285"/>
      <c r="CQ286" s="288"/>
      <c r="CR286" s="175" t="s">
        <v>441</v>
      </c>
      <c r="CS286" s="156">
        <v>-2.97</v>
      </c>
      <c r="CT286" s="156">
        <v>-2.8005130300385201</v>
      </c>
      <c r="CU286" s="194"/>
      <c r="CV286" s="158"/>
      <c r="CW286" s="158"/>
      <c r="CX286" s="159"/>
      <c r="CY286" s="159"/>
      <c r="CZ286" s="150"/>
      <c r="DA286" s="150"/>
    </row>
    <row r="287" spans="21:105">
      <c r="U287" s="270"/>
      <c r="V287" s="276"/>
      <c r="W287" s="137" t="s">
        <v>285</v>
      </c>
      <c r="X287" s="115">
        <v>-2.1185800000000001</v>
      </c>
      <c r="Y287" s="115">
        <v>-2.0301300000000002</v>
      </c>
      <c r="Z287" s="136"/>
      <c r="AA287" s="115"/>
      <c r="AB287" s="137"/>
      <c r="CL287" s="135"/>
      <c r="CP287" s="285"/>
      <c r="CQ287" s="288"/>
      <c r="CR287" s="175" t="s">
        <v>445</v>
      </c>
      <c r="CS287" s="156">
        <v>-1.68</v>
      </c>
      <c r="CT287" s="156">
        <v>-1.6652327318417901</v>
      </c>
      <c r="CZ287" s="150"/>
      <c r="DA287" s="150"/>
    </row>
    <row r="288" spans="21:105">
      <c r="U288" s="270"/>
      <c r="V288" s="276"/>
      <c r="W288" s="137" t="s">
        <v>279</v>
      </c>
      <c r="X288" s="115">
        <v>-1.9071</v>
      </c>
      <c r="Y288" s="115">
        <v>-1.9665299999999999</v>
      </c>
      <c r="Z288" s="136"/>
      <c r="AA288" s="115"/>
      <c r="AB288" s="137"/>
      <c r="CL288" s="135"/>
      <c r="CP288" s="285"/>
      <c r="CQ288" s="288"/>
      <c r="CR288" s="175" t="s">
        <v>503</v>
      </c>
      <c r="CS288" s="156">
        <v>-3.72</v>
      </c>
      <c r="CT288" s="156">
        <v>-3.7771099457050701</v>
      </c>
      <c r="CZ288" s="150"/>
      <c r="DA288" s="150"/>
    </row>
    <row r="289" spans="21:105" ht="16" customHeight="1">
      <c r="U289" s="270"/>
      <c r="V289" s="276"/>
      <c r="W289" s="137" t="s">
        <v>275</v>
      </c>
      <c r="X289" s="115">
        <v>-1.8466800000000001</v>
      </c>
      <c r="Y289" s="115">
        <v>-1.6901299999999999</v>
      </c>
      <c r="Z289" s="136"/>
      <c r="AA289" s="115"/>
      <c r="AB289" s="137"/>
      <c r="CL289" s="135"/>
      <c r="CP289" s="285"/>
      <c r="CQ289" s="288"/>
      <c r="CR289" s="175" t="s">
        <v>504</v>
      </c>
      <c r="CS289" s="156">
        <v>-4.58</v>
      </c>
      <c r="CT289" s="156">
        <v>-4.6837730861457203</v>
      </c>
      <c r="CZ289" s="150"/>
      <c r="DA289" s="150"/>
    </row>
    <row r="290" spans="21:105">
      <c r="U290" s="270"/>
      <c r="V290" s="276"/>
      <c r="W290" s="137" t="s">
        <v>276</v>
      </c>
      <c r="X290" s="115">
        <v>-1.08006</v>
      </c>
      <c r="Y290" s="115">
        <v>-1.23733</v>
      </c>
      <c r="Z290" s="136"/>
      <c r="AA290" s="115"/>
      <c r="AB290" s="137"/>
      <c r="CL290" s="135"/>
      <c r="CP290" s="285"/>
      <c r="CQ290" s="288"/>
      <c r="CR290" s="175" t="s">
        <v>505</v>
      </c>
      <c r="CS290" s="156">
        <v>-4.12</v>
      </c>
      <c r="CT290" s="156">
        <v>-3.7411260912629198</v>
      </c>
      <c r="CZ290" s="150"/>
      <c r="DA290" s="150"/>
    </row>
    <row r="291" spans="21:105">
      <c r="U291" s="270"/>
      <c r="V291" s="276"/>
      <c r="W291" s="137" t="s">
        <v>286</v>
      </c>
      <c r="X291" s="115">
        <v>-0.74773000000000001</v>
      </c>
      <c r="Y291" s="115">
        <v>-0.74773000000000001</v>
      </c>
      <c r="Z291" s="136"/>
      <c r="AA291" s="115"/>
      <c r="AB291" s="137"/>
      <c r="CL291" s="135"/>
      <c r="CP291" s="285"/>
      <c r="CQ291" s="288"/>
      <c r="CR291" s="175" t="s">
        <v>506</v>
      </c>
      <c r="CS291" s="156">
        <v>-2.2400000000000002</v>
      </c>
      <c r="CT291" s="156">
        <v>-2.6835762035948298</v>
      </c>
      <c r="CZ291" s="150"/>
      <c r="DA291" s="150"/>
    </row>
    <row r="292" spans="21:105">
      <c r="U292" s="270"/>
      <c r="V292" s="276"/>
      <c r="W292" s="137" t="s">
        <v>282</v>
      </c>
      <c r="X292" s="115">
        <v>-0.34743000000000002</v>
      </c>
      <c r="Y292" s="115">
        <v>-0.30053000000000002</v>
      </c>
      <c r="Z292" s="136"/>
      <c r="AA292" s="115"/>
      <c r="AB292" s="137"/>
      <c r="CL292" s="135"/>
      <c r="CP292" s="285"/>
      <c r="CQ292" s="288"/>
      <c r="CR292" s="175" t="s">
        <v>448</v>
      </c>
      <c r="CS292" s="156">
        <v>-2.5099999999999998</v>
      </c>
      <c r="CT292" s="156">
        <v>-2.35242875376654</v>
      </c>
      <c r="CZ292" s="150"/>
      <c r="DA292" s="150"/>
    </row>
    <row r="293" spans="21:105">
      <c r="U293" s="270" t="s">
        <v>529</v>
      </c>
      <c r="V293" s="276" t="s">
        <v>58</v>
      </c>
      <c r="W293" s="170" t="s">
        <v>17</v>
      </c>
      <c r="X293" s="115">
        <v>-0.48</v>
      </c>
      <c r="Y293" s="115">
        <v>-0.32257784974072401</v>
      </c>
      <c r="CP293" s="285"/>
      <c r="CQ293" s="288"/>
      <c r="CR293" s="175" t="s">
        <v>528</v>
      </c>
      <c r="CS293" s="156">
        <v>-1.1499999999999999</v>
      </c>
      <c r="CT293" s="156">
        <v>-0.73045461914531795</v>
      </c>
      <c r="CZ293" s="150"/>
      <c r="DA293" s="150"/>
    </row>
    <row r="294" spans="21:105">
      <c r="U294" s="270"/>
      <c r="V294" s="276"/>
      <c r="W294" s="170" t="s">
        <v>18</v>
      </c>
      <c r="X294" s="115">
        <v>-0.53</v>
      </c>
      <c r="Y294" s="115">
        <v>-0.49397784557775198</v>
      </c>
      <c r="CP294" s="285"/>
      <c r="CQ294" s="288"/>
      <c r="CR294" s="175" t="s">
        <v>530</v>
      </c>
      <c r="CS294" s="156">
        <v>-4.07</v>
      </c>
      <c r="CT294" s="156">
        <v>-3.9014105163525898</v>
      </c>
      <c r="CZ294" s="150"/>
      <c r="DA294" s="150"/>
    </row>
    <row r="295" spans="21:105">
      <c r="U295" s="270"/>
      <c r="V295" s="276"/>
      <c r="W295" s="170" t="s">
        <v>19</v>
      </c>
      <c r="X295" s="115">
        <v>-0.61</v>
      </c>
      <c r="Y295" s="115">
        <v>-0.67229910249909197</v>
      </c>
      <c r="CP295" s="285"/>
      <c r="CQ295" s="288"/>
      <c r="CR295" s="175" t="s">
        <v>454</v>
      </c>
      <c r="CS295" s="156">
        <v>-1.32</v>
      </c>
      <c r="CT295" s="156">
        <v>-1.58382226526948</v>
      </c>
      <c r="CZ295" s="150"/>
      <c r="DA295" s="150"/>
    </row>
    <row r="296" spans="21:105">
      <c r="U296" s="270"/>
      <c r="V296" s="276"/>
      <c r="W296" s="170" t="s">
        <v>41</v>
      </c>
      <c r="X296" s="115">
        <v>-0.55000000000000004</v>
      </c>
      <c r="Y296" s="115">
        <v>-0.36077249446791998</v>
      </c>
      <c r="CP296" s="285"/>
      <c r="CQ296" s="288"/>
      <c r="CR296" s="175" t="s">
        <v>457</v>
      </c>
      <c r="CS296" s="156">
        <v>-1.21</v>
      </c>
      <c r="CT296" s="156">
        <v>-1.03583190892404</v>
      </c>
      <c r="CZ296" s="150"/>
      <c r="DA296" s="150"/>
    </row>
    <row r="297" spans="21:105">
      <c r="U297" s="270"/>
      <c r="V297" s="276"/>
      <c r="W297" s="170" t="s">
        <v>42</v>
      </c>
      <c r="X297" s="115">
        <v>-0.62</v>
      </c>
      <c r="Y297" s="115">
        <v>-0.55750295528006</v>
      </c>
      <c r="CP297" s="285"/>
      <c r="CQ297" s="288"/>
      <c r="CR297" s="175" t="s">
        <v>461</v>
      </c>
      <c r="CS297" s="156">
        <v>-2.17</v>
      </c>
      <c r="CT297" s="156">
        <v>-2.13269687364539</v>
      </c>
      <c r="CZ297" s="150"/>
      <c r="DA297" s="150"/>
    </row>
    <row r="298" spans="21:105">
      <c r="U298" s="270"/>
      <c r="V298" s="276"/>
      <c r="W298" s="170" t="s">
        <v>43</v>
      </c>
      <c r="X298" s="115">
        <v>-0.72</v>
      </c>
      <c r="Y298" s="115">
        <v>-0.681599683623764</v>
      </c>
      <c r="CP298" s="285"/>
      <c r="CQ298" s="288"/>
      <c r="CR298" s="175" t="s">
        <v>509</v>
      </c>
      <c r="CS298" s="156">
        <v>-2.67</v>
      </c>
      <c r="CT298" s="156">
        <v>-2.90817319414719</v>
      </c>
      <c r="CZ298" s="150"/>
      <c r="DA298" s="150"/>
    </row>
    <row r="299" spans="21:105">
      <c r="U299" s="270"/>
      <c r="V299" s="276"/>
      <c r="W299" s="170" t="s">
        <v>45</v>
      </c>
      <c r="X299" s="115">
        <v>-1.0900000000000001</v>
      </c>
      <c r="Y299" s="115">
        <v>-1.04150235212114</v>
      </c>
      <c r="CP299" s="285"/>
      <c r="CQ299" s="288"/>
      <c r="CR299" s="175" t="s">
        <v>511</v>
      </c>
      <c r="CS299" s="156">
        <v>-4.6900000000000004</v>
      </c>
      <c r="CT299" s="156">
        <v>-4.7343887759526204</v>
      </c>
      <c r="CZ299" s="150"/>
      <c r="DA299" s="150"/>
    </row>
    <row r="300" spans="21:105">
      <c r="U300" s="270"/>
      <c r="V300" s="276"/>
      <c r="W300" s="170" t="s">
        <v>11</v>
      </c>
      <c r="X300" s="115">
        <v>-1.18</v>
      </c>
      <c r="Y300" s="115">
        <v>-1.18</v>
      </c>
      <c r="CP300" s="285"/>
      <c r="CQ300" s="288"/>
      <c r="CR300" s="175" t="s">
        <v>462</v>
      </c>
      <c r="CS300" s="156">
        <v>-1.29</v>
      </c>
      <c r="CT300" s="156">
        <v>-1.2070050362535401</v>
      </c>
      <c r="CZ300" s="193"/>
      <c r="DA300" s="151"/>
    </row>
    <row r="301" spans="21:105">
      <c r="U301" s="270"/>
      <c r="V301" s="276"/>
      <c r="W301" s="170" t="s">
        <v>12</v>
      </c>
      <c r="X301" s="115">
        <v>-1.28</v>
      </c>
      <c r="Y301" s="115">
        <v>-1.3686243180020099</v>
      </c>
      <c r="CP301" s="285"/>
      <c r="CQ301" s="288"/>
      <c r="CR301" s="175" t="s">
        <v>465</v>
      </c>
      <c r="CS301" s="156">
        <v>-2.63</v>
      </c>
      <c r="CT301" s="156">
        <v>-2.4027303909690199</v>
      </c>
      <c r="CZ301" s="193"/>
      <c r="DA301" s="151"/>
    </row>
    <row r="302" spans="21:105">
      <c r="U302" s="270"/>
      <c r="V302" s="276"/>
      <c r="W302" s="170" t="s">
        <v>57</v>
      </c>
      <c r="X302" s="115">
        <v>-0.5</v>
      </c>
      <c r="Y302" s="115">
        <v>-0.39893364182845997</v>
      </c>
      <c r="CP302" s="285"/>
      <c r="CQ302" s="288"/>
      <c r="CR302" s="175" t="s">
        <v>466</v>
      </c>
      <c r="CS302" s="156">
        <v>-2.35</v>
      </c>
      <c r="CT302" s="156">
        <v>-2.08788872090653</v>
      </c>
      <c r="CZ302" s="193"/>
      <c r="DA302" s="151"/>
    </row>
    <row r="303" spans="21:105">
      <c r="U303" s="270"/>
      <c r="V303" s="276"/>
      <c r="W303" s="170" t="s">
        <v>46</v>
      </c>
      <c r="X303" s="115">
        <v>-0.74</v>
      </c>
      <c r="Y303" s="115">
        <v>-0.71451537206589999</v>
      </c>
      <c r="CP303" s="285"/>
      <c r="CQ303" s="288"/>
      <c r="CR303" s="175" t="s">
        <v>468</v>
      </c>
      <c r="CS303" s="156">
        <v>-2.02</v>
      </c>
      <c r="CT303" s="156">
        <v>-2.09113098543577</v>
      </c>
      <c r="CZ303" s="193"/>
      <c r="DA303" s="151"/>
    </row>
    <row r="304" spans="21:105">
      <c r="U304" s="270"/>
      <c r="V304" s="276"/>
      <c r="W304" s="170" t="s">
        <v>47</v>
      </c>
      <c r="X304" s="115">
        <v>-0.8</v>
      </c>
      <c r="Y304" s="115">
        <v>-0.66959072964316402</v>
      </c>
      <c r="CP304" s="285"/>
      <c r="CQ304" s="288"/>
      <c r="CR304" s="175" t="s">
        <v>517</v>
      </c>
      <c r="CS304" s="156">
        <v>-4.82</v>
      </c>
      <c r="CT304" s="156">
        <v>-4.6092022811267901</v>
      </c>
      <c r="CZ304" s="193"/>
      <c r="DA304" s="151"/>
    </row>
    <row r="305" spans="17:105">
      <c r="U305" s="270"/>
      <c r="V305" s="276"/>
      <c r="W305" s="170" t="s">
        <v>49</v>
      </c>
      <c r="X305" s="115">
        <v>-1.05</v>
      </c>
      <c r="Y305" s="115">
        <v>-1.04150235212114</v>
      </c>
      <c r="CP305" s="285"/>
      <c r="CQ305" s="288"/>
      <c r="CR305" s="175" t="s">
        <v>520</v>
      </c>
      <c r="CS305" s="156">
        <v>-3.02</v>
      </c>
      <c r="CT305" s="156">
        <v>-2.40527007614073</v>
      </c>
      <c r="CZ305" s="193"/>
      <c r="DA305" s="151"/>
    </row>
    <row r="306" spans="17:105">
      <c r="U306" s="270"/>
      <c r="V306" s="276"/>
      <c r="W306" s="170" t="s">
        <v>25</v>
      </c>
      <c r="X306" s="115">
        <v>-1.23</v>
      </c>
      <c r="Y306" s="115">
        <v>-1.20607516209622</v>
      </c>
      <c r="CP306" s="285"/>
      <c r="CQ306" s="288"/>
      <c r="CR306" s="175" t="s">
        <v>474</v>
      </c>
      <c r="CS306" s="156">
        <v>-3.01</v>
      </c>
      <c r="CT306" s="156">
        <v>-3.01</v>
      </c>
      <c r="CZ306" s="193"/>
      <c r="DA306" s="151"/>
    </row>
    <row r="307" spans="17:105">
      <c r="U307" s="270"/>
      <c r="V307" s="276"/>
      <c r="W307" s="170" t="s">
        <v>14</v>
      </c>
      <c r="X307" s="115">
        <v>-1.33</v>
      </c>
      <c r="Y307" s="115">
        <v>-1.33998911001795</v>
      </c>
      <c r="CP307" s="285"/>
      <c r="CQ307" s="288"/>
      <c r="CR307" s="175" t="s">
        <v>476</v>
      </c>
      <c r="CS307" s="156">
        <v>-1.34</v>
      </c>
      <c r="CT307" s="156">
        <v>-1.3139446176698499</v>
      </c>
      <c r="CZ307" s="193"/>
      <c r="DA307" s="151"/>
    </row>
    <row r="308" spans="17:105">
      <c r="U308" s="270"/>
      <c r="V308" s="276"/>
      <c r="W308" s="170" t="s">
        <v>15</v>
      </c>
      <c r="X308" s="115">
        <v>-1.31</v>
      </c>
      <c r="Y308" s="115">
        <v>-1.40693231196518</v>
      </c>
      <c r="CP308" s="285"/>
      <c r="CQ308" s="288"/>
      <c r="CR308" s="175" t="s">
        <v>479</v>
      </c>
      <c r="CS308" s="156">
        <v>-2.8</v>
      </c>
      <c r="CT308" s="156">
        <v>-2.4985774945893602</v>
      </c>
      <c r="CZ308" s="193"/>
      <c r="DA308" s="151"/>
    </row>
    <row r="309" spans="17:105">
      <c r="Q309" s="7"/>
      <c r="R309" s="170"/>
      <c r="U309" s="270"/>
      <c r="V309" s="276" t="s">
        <v>56</v>
      </c>
      <c r="W309" s="170" t="s">
        <v>17</v>
      </c>
      <c r="X309" s="115">
        <v>-0.68</v>
      </c>
      <c r="Y309" s="115">
        <v>-0.64942430454294797</v>
      </c>
      <c r="CP309" s="285"/>
      <c r="CQ309" s="288"/>
      <c r="CR309" s="175" t="s">
        <v>531</v>
      </c>
      <c r="CS309" s="156">
        <v>-1.44</v>
      </c>
      <c r="CT309" s="156">
        <v>-0.82724534666088601</v>
      </c>
      <c r="CZ309" s="193"/>
      <c r="DA309" s="151"/>
    </row>
    <row r="310" spans="17:105">
      <c r="Q310" s="7"/>
      <c r="R310" s="170"/>
      <c r="U310" s="270"/>
      <c r="V310" s="276"/>
      <c r="W310" s="170" t="s">
        <v>18</v>
      </c>
      <c r="X310" s="115">
        <v>-0.77</v>
      </c>
      <c r="Y310" s="115">
        <v>-0.81745666836569597</v>
      </c>
      <c r="CP310" s="193"/>
      <c r="CQ310" s="151"/>
      <c r="CR310" s="151"/>
      <c r="CS310" s="152"/>
      <c r="CT310" s="152"/>
    </row>
    <row r="311" spans="17:105">
      <c r="Q311" s="7"/>
      <c r="R311" s="170"/>
      <c r="U311" s="270"/>
      <c r="V311" s="276"/>
      <c r="W311" s="170" t="s">
        <v>19</v>
      </c>
      <c r="X311" s="115">
        <v>-0.88</v>
      </c>
      <c r="Y311" s="115">
        <v>-0.99227430575248399</v>
      </c>
      <c r="CP311" s="193"/>
      <c r="CQ311" s="151"/>
      <c r="CR311" s="151"/>
      <c r="CS311" s="152"/>
      <c r="CT311" s="152"/>
    </row>
    <row r="312" spans="17:105">
      <c r="Q312" s="7"/>
      <c r="R312" s="170"/>
      <c r="U312" s="270"/>
      <c r="V312" s="276"/>
      <c r="W312" s="170" t="s">
        <v>41</v>
      </c>
      <c r="X312" s="115">
        <v>-0.79</v>
      </c>
      <c r="Y312" s="115">
        <v>-0.68686850871308003</v>
      </c>
      <c r="CP312" s="193"/>
      <c r="CQ312" s="151"/>
      <c r="CR312" s="151"/>
      <c r="CS312" s="152"/>
      <c r="CT312" s="152"/>
    </row>
    <row r="313" spans="17:105">
      <c r="Q313" s="7"/>
      <c r="R313" s="170"/>
      <c r="U313" s="270"/>
      <c r="V313" s="276"/>
      <c r="W313" s="170" t="s">
        <v>42</v>
      </c>
      <c r="X313" s="115">
        <v>-0.89</v>
      </c>
      <c r="Y313" s="115">
        <v>-0.87973364972295598</v>
      </c>
      <c r="CP313" s="193"/>
      <c r="CQ313" s="151"/>
      <c r="CR313" s="151"/>
      <c r="CS313" s="152"/>
      <c r="CT313" s="152"/>
    </row>
    <row r="314" spans="17:105">
      <c r="Q314" s="7"/>
      <c r="R314" s="170"/>
      <c r="U314" s="270"/>
      <c r="V314" s="276"/>
      <c r="W314" s="170" t="s">
        <v>43</v>
      </c>
      <c r="X314" s="115">
        <v>-1.06</v>
      </c>
      <c r="Y314" s="115">
        <v>-1.00139215096404</v>
      </c>
      <c r="CP314" s="193"/>
      <c r="CQ314" s="151"/>
      <c r="CR314" s="151"/>
      <c r="CS314" s="152"/>
      <c r="CT314" s="152"/>
    </row>
    <row r="315" spans="17:105">
      <c r="Q315" s="7"/>
      <c r="R315" s="170"/>
      <c r="U315" s="270"/>
      <c r="V315" s="276"/>
      <c r="W315" s="170" t="s">
        <v>45</v>
      </c>
      <c r="X315" s="115">
        <v>-1.43</v>
      </c>
      <c r="Y315" s="115">
        <v>-1.3542235255413799</v>
      </c>
      <c r="CP315" s="193"/>
      <c r="CQ315" s="151"/>
      <c r="CR315" s="151"/>
      <c r="CS315" s="152"/>
      <c r="CT315" s="152"/>
    </row>
    <row r="316" spans="17:105">
      <c r="Q316" s="7"/>
      <c r="R316" s="170"/>
      <c r="U316" s="270"/>
      <c r="V316" s="276"/>
      <c r="W316" s="170" t="s">
        <v>11</v>
      </c>
      <c r="X316" s="115">
        <v>-1.49</v>
      </c>
      <c r="Y316" s="115">
        <v>-1.49</v>
      </c>
      <c r="CP316" s="193"/>
      <c r="CQ316" s="151"/>
      <c r="CR316" s="151"/>
      <c r="CS316" s="152"/>
      <c r="CT316" s="152"/>
    </row>
    <row r="317" spans="17:105">
      <c r="Q317" s="7"/>
      <c r="R317" s="170"/>
      <c r="U317" s="270"/>
      <c r="V317" s="276"/>
      <c r="W317" s="170" t="s">
        <v>12</v>
      </c>
      <c r="X317" s="115">
        <v>-1.64</v>
      </c>
      <c r="Y317" s="115">
        <v>-1.67491826603349</v>
      </c>
      <c r="CP317" s="193"/>
      <c r="CQ317" s="151"/>
      <c r="CR317" s="151"/>
      <c r="CS317" s="152"/>
      <c r="CT317" s="152"/>
    </row>
    <row r="318" spans="17:105">
      <c r="Q318" s="7"/>
      <c r="R318" s="170"/>
      <c r="U318" s="270"/>
      <c r="V318" s="276"/>
      <c r="W318" s="170" t="s">
        <v>57</v>
      </c>
      <c r="X318" s="115">
        <v>-0.72</v>
      </c>
      <c r="Y318" s="115">
        <v>-0.72427987366594804</v>
      </c>
      <c r="CP318" s="193"/>
      <c r="CQ318" s="151"/>
      <c r="CR318" s="151"/>
      <c r="CS318" s="152"/>
      <c r="CT318" s="152"/>
    </row>
    <row r="319" spans="17:105" ht="18" customHeight="1">
      <c r="Q319" s="7"/>
      <c r="R319" s="170"/>
      <c r="U319" s="270"/>
      <c r="V319" s="276"/>
      <c r="W319" s="170" t="s">
        <v>46</v>
      </c>
      <c r="X319" s="115">
        <v>-1.04</v>
      </c>
      <c r="Y319" s="115">
        <v>-1.0336611187010301</v>
      </c>
      <c r="CP319" s="193"/>
      <c r="CQ319" s="151"/>
      <c r="CR319" s="151"/>
      <c r="CS319" s="152"/>
      <c r="CT319" s="152"/>
    </row>
    <row r="320" spans="17:105">
      <c r="Q320" s="7"/>
      <c r="R320" s="170"/>
      <c r="U320" s="270"/>
      <c r="V320" s="276"/>
      <c r="W320" s="170" t="s">
        <v>47</v>
      </c>
      <c r="X320" s="115">
        <v>-1.08</v>
      </c>
      <c r="Y320" s="115">
        <v>-0.98961914645173998</v>
      </c>
    </row>
    <row r="321" spans="1:38">
      <c r="Q321" s="7"/>
      <c r="R321" s="170"/>
      <c r="U321" s="270"/>
      <c r="V321" s="276"/>
      <c r="W321" s="170" t="s">
        <v>48</v>
      </c>
      <c r="X321" s="115">
        <v>-1.2</v>
      </c>
      <c r="Y321" s="115">
        <v>-1.2780223949948299</v>
      </c>
    </row>
    <row r="322" spans="1:38">
      <c r="Q322" s="7"/>
      <c r="R322" s="170"/>
      <c r="U322" s="270"/>
      <c r="V322" s="276"/>
      <c r="W322" s="170" t="s">
        <v>49</v>
      </c>
      <c r="X322" s="115">
        <v>-1.4</v>
      </c>
      <c r="Y322" s="115">
        <v>-1.3542235255413799</v>
      </c>
    </row>
    <row r="323" spans="1:38">
      <c r="Q323" s="7"/>
      <c r="R323" s="170"/>
      <c r="U323" s="270"/>
      <c r="V323" s="276"/>
      <c r="W323" s="170" t="s">
        <v>25</v>
      </c>
      <c r="X323" s="115">
        <v>-1.52</v>
      </c>
      <c r="Y323" s="115">
        <v>-1.51556284265173</v>
      </c>
    </row>
    <row r="324" spans="1:38">
      <c r="Q324" s="7"/>
      <c r="R324" s="170"/>
      <c r="U324" s="270"/>
      <c r="V324" s="276"/>
      <c r="W324" s="170" t="s">
        <v>14</v>
      </c>
      <c r="X324" s="115">
        <v>-1.7</v>
      </c>
      <c r="Y324" s="115">
        <v>-1.6468456767512101</v>
      </c>
    </row>
    <row r="325" spans="1:38" ht="21.75" customHeight="1">
      <c r="Q325" s="7"/>
      <c r="R325" s="170"/>
      <c r="U325" s="270"/>
      <c r="V325" s="276"/>
      <c r="W325" s="170" t="s">
        <v>15</v>
      </c>
      <c r="X325" s="115">
        <v>-1.67</v>
      </c>
      <c r="Y325" s="115">
        <v>-1.71247359237701</v>
      </c>
    </row>
    <row r="326" spans="1:38">
      <c r="U326" s="270" t="s">
        <v>324</v>
      </c>
      <c r="V326" s="277" t="s">
        <v>59</v>
      </c>
      <c r="W326" s="137" t="s">
        <v>19</v>
      </c>
      <c r="X326" s="115">
        <v>-1.3</v>
      </c>
      <c r="Y326" s="115">
        <v>-1.1891995045660799</v>
      </c>
    </row>
    <row r="327" spans="1:38">
      <c r="A327" s="139"/>
      <c r="B327" s="136"/>
      <c r="C327" s="115"/>
      <c r="D327" s="140"/>
      <c r="E327" s="140"/>
      <c r="U327" s="270"/>
      <c r="V327" s="277"/>
      <c r="W327" s="137" t="s">
        <v>18</v>
      </c>
      <c r="X327" s="115">
        <v>-1.1333329999999999</v>
      </c>
      <c r="Y327" s="115">
        <v>-1.0480360114138301</v>
      </c>
    </row>
    <row r="328" spans="1:38">
      <c r="A328" s="139"/>
      <c r="B328" s="136"/>
      <c r="C328" s="115"/>
      <c r="F328" s="139"/>
      <c r="G328" s="115"/>
      <c r="H328" s="140"/>
      <c r="I328" s="140"/>
      <c r="J328" s="140"/>
      <c r="U328" s="270"/>
      <c r="V328" s="277"/>
      <c r="W328" s="137" t="s">
        <v>20</v>
      </c>
      <c r="X328" s="115">
        <v>-1.4458299999999999</v>
      </c>
      <c r="Y328" s="115">
        <v>-1.3293837140331499</v>
      </c>
    </row>
    <row r="329" spans="1:38">
      <c r="A329" s="139"/>
      <c r="B329" s="136"/>
      <c r="C329" s="115"/>
      <c r="D329" s="140"/>
      <c r="E329" s="140"/>
      <c r="F329" s="139"/>
      <c r="G329" s="115"/>
      <c r="H329" s="140"/>
      <c r="I329" s="140"/>
      <c r="J329" s="140"/>
      <c r="U329" s="270"/>
      <c r="V329" s="277"/>
      <c r="W329" s="137" t="s">
        <v>21</v>
      </c>
      <c r="X329" s="115">
        <v>-1.55</v>
      </c>
      <c r="Y329" s="115">
        <v>-1.4993847789450001</v>
      </c>
    </row>
    <row r="330" spans="1:38">
      <c r="A330" s="139"/>
      <c r="B330" s="136"/>
      <c r="C330" s="115"/>
      <c r="D330" s="140"/>
      <c r="E330" s="140"/>
      <c r="F330" s="139"/>
      <c r="G330" s="115"/>
      <c r="H330" s="140"/>
      <c r="I330" s="140"/>
      <c r="J330" s="140"/>
      <c r="U330" s="270"/>
      <c r="V330" s="277"/>
      <c r="W330" s="137" t="s">
        <v>40</v>
      </c>
      <c r="X330" s="115">
        <v>-1.6125</v>
      </c>
      <c r="Y330" s="115">
        <v>-1.5483075843035401</v>
      </c>
    </row>
    <row r="331" spans="1:38">
      <c r="A331" s="139"/>
      <c r="B331" s="136"/>
      <c r="C331" s="115"/>
      <c r="D331" s="140"/>
      <c r="E331" s="140"/>
      <c r="F331" s="139"/>
      <c r="G331" s="115"/>
      <c r="H331" s="140"/>
      <c r="I331" s="140"/>
      <c r="J331" s="140"/>
      <c r="U331" s="270"/>
      <c r="V331" s="277"/>
      <c r="W331" s="137" t="s">
        <v>22</v>
      </c>
      <c r="X331" s="115">
        <v>-1.6541699999999999</v>
      </c>
      <c r="Y331" s="115">
        <v>-1.6541699999999999</v>
      </c>
      <c r="AJ331" s="115"/>
      <c r="AK331" s="115"/>
      <c r="AL331" s="137"/>
    </row>
    <row r="332" spans="1:38">
      <c r="A332" s="139"/>
      <c r="B332" s="136"/>
      <c r="C332" s="115"/>
      <c r="D332" s="140"/>
      <c r="E332" s="140"/>
      <c r="F332" s="139"/>
      <c r="G332" s="115"/>
      <c r="H332" s="140"/>
      <c r="I332" s="140"/>
      <c r="J332" s="140"/>
      <c r="U332" s="270"/>
      <c r="V332" s="277"/>
      <c r="W332" s="137" t="s">
        <v>9</v>
      </c>
      <c r="X332" s="115">
        <v>-1.6958299999999999</v>
      </c>
      <c r="Y332" s="115">
        <v>-1.7592382183594499</v>
      </c>
      <c r="AJ332" s="115"/>
      <c r="AK332" s="115"/>
      <c r="AL332" s="137"/>
    </row>
    <row r="333" spans="1:38">
      <c r="A333" s="139"/>
      <c r="B333" s="136"/>
      <c r="C333" s="115"/>
      <c r="D333" s="140"/>
      <c r="E333" s="140"/>
      <c r="F333" s="139"/>
      <c r="G333" s="115"/>
      <c r="H333" s="140"/>
      <c r="I333" s="140"/>
      <c r="J333" s="140"/>
      <c r="AJ333" s="115"/>
      <c r="AK333" s="115"/>
      <c r="AL333" s="137"/>
    </row>
    <row r="334" spans="1:38">
      <c r="A334" s="139"/>
      <c r="B334" s="136"/>
      <c r="C334" s="115"/>
      <c r="D334" s="140"/>
      <c r="E334" s="140"/>
      <c r="F334" s="139"/>
      <c r="G334" s="115"/>
      <c r="H334" s="140"/>
      <c r="I334" s="140"/>
      <c r="J334" s="140"/>
      <c r="AJ334" s="115"/>
      <c r="AK334" s="115"/>
      <c r="AL334" s="137"/>
    </row>
    <row r="335" spans="1:38" ht="15" customHeight="1">
      <c r="A335" s="139"/>
      <c r="B335" s="136"/>
      <c r="C335" s="115"/>
      <c r="D335" s="140"/>
      <c r="E335" s="140"/>
      <c r="F335" s="139"/>
      <c r="G335" s="115"/>
      <c r="H335" s="140"/>
      <c r="I335" s="140"/>
      <c r="J335" s="140"/>
      <c r="K335" s="139"/>
      <c r="L335" s="136"/>
      <c r="M335" s="137"/>
      <c r="N335" s="140"/>
      <c r="O335" s="140"/>
      <c r="P335" s="136"/>
      <c r="Q335" s="136"/>
      <c r="R335" s="137"/>
      <c r="S335" s="140"/>
      <c r="T335" s="140"/>
      <c r="Z335" s="136"/>
      <c r="AA335" s="115"/>
      <c r="AB335" s="137"/>
      <c r="AC335" s="115"/>
      <c r="AD335" s="115"/>
      <c r="AE335" s="136"/>
      <c r="AF335" s="115"/>
      <c r="AG335" s="137"/>
      <c r="AH335" s="115"/>
      <c r="AI335" s="115"/>
      <c r="AJ335" s="115"/>
      <c r="AK335" s="115"/>
      <c r="AL335" s="137"/>
    </row>
    <row r="336" spans="1:38">
      <c r="A336" s="139"/>
      <c r="B336" s="136"/>
      <c r="C336" s="115"/>
      <c r="F336" s="139"/>
      <c r="G336" s="115"/>
      <c r="H336" s="140"/>
      <c r="I336" s="140"/>
      <c r="J336" s="140"/>
      <c r="K336" s="139"/>
      <c r="L336" s="136"/>
      <c r="M336" s="137"/>
      <c r="N336" s="140"/>
      <c r="O336" s="140"/>
      <c r="P336" s="139"/>
      <c r="Q336" s="136"/>
      <c r="R336" s="137"/>
      <c r="S336" s="140"/>
      <c r="T336" s="140"/>
      <c r="Z336" s="139"/>
      <c r="AA336" s="173"/>
      <c r="AB336" s="137"/>
      <c r="AC336" s="115"/>
      <c r="AD336" s="115"/>
      <c r="AE336" s="139"/>
      <c r="AF336" s="173"/>
      <c r="AG336" s="137"/>
      <c r="AH336" s="115"/>
      <c r="AI336" s="115"/>
      <c r="AJ336" s="115"/>
      <c r="AK336" s="115"/>
      <c r="AL336" s="137"/>
    </row>
    <row r="337" spans="1:38">
      <c r="A337" s="139"/>
      <c r="B337" s="136"/>
      <c r="C337" s="115"/>
      <c r="D337" s="140"/>
      <c r="E337" s="140"/>
      <c r="F337" s="139"/>
      <c r="G337" s="115"/>
      <c r="H337" s="140"/>
      <c r="I337" s="140"/>
      <c r="J337" s="140"/>
      <c r="K337" s="139"/>
      <c r="L337" s="136"/>
      <c r="M337" s="137"/>
      <c r="N337" s="140"/>
      <c r="O337" s="140"/>
      <c r="P337" s="139"/>
      <c r="Q337" s="136"/>
      <c r="R337" s="137"/>
      <c r="S337" s="140"/>
      <c r="T337" s="140"/>
      <c r="Z337" s="139"/>
      <c r="AA337" s="173"/>
      <c r="AB337" s="137"/>
      <c r="AC337" s="115"/>
      <c r="AD337" s="115"/>
      <c r="AE337" s="139"/>
      <c r="AF337" s="173"/>
      <c r="AG337" s="137"/>
      <c r="AH337" s="115"/>
      <c r="AI337" s="115"/>
      <c r="AJ337" s="115"/>
      <c r="AK337" s="115"/>
      <c r="AL337" s="137"/>
    </row>
    <row r="338" spans="1:38">
      <c r="A338" s="139"/>
      <c r="B338" s="136"/>
      <c r="C338" s="115"/>
      <c r="D338" s="140"/>
      <c r="E338" s="140"/>
      <c r="F338" s="139"/>
      <c r="G338" s="115"/>
      <c r="H338" s="140"/>
      <c r="I338" s="140"/>
      <c r="J338" s="140"/>
      <c r="K338" s="139"/>
      <c r="L338" s="136"/>
      <c r="M338" s="137"/>
      <c r="N338" s="140"/>
      <c r="O338" s="140"/>
      <c r="P338" s="139"/>
      <c r="Q338" s="136"/>
      <c r="R338" s="137"/>
      <c r="S338" s="140"/>
      <c r="T338" s="140"/>
      <c r="Z338" s="139"/>
      <c r="AA338" s="173"/>
      <c r="AB338" s="137"/>
      <c r="AC338" s="115"/>
      <c r="AD338" s="115"/>
      <c r="AE338" s="139"/>
      <c r="AF338" s="173"/>
      <c r="AG338" s="137"/>
      <c r="AH338" s="115"/>
      <c r="AI338" s="115"/>
      <c r="AJ338" s="115"/>
      <c r="AK338" s="115"/>
      <c r="AL338" s="137"/>
    </row>
    <row r="339" spans="1:38">
      <c r="A339" s="139"/>
      <c r="B339" s="136"/>
      <c r="C339" s="115"/>
      <c r="D339" s="140"/>
      <c r="E339" s="140"/>
      <c r="F339" s="139"/>
      <c r="G339" s="115"/>
      <c r="H339" s="140"/>
      <c r="I339" s="140"/>
      <c r="J339" s="140"/>
      <c r="K339" s="139"/>
      <c r="L339" s="136"/>
      <c r="M339" s="137"/>
      <c r="N339" s="140"/>
      <c r="O339" s="140"/>
      <c r="P339" s="139"/>
      <c r="Q339" s="136"/>
      <c r="R339" s="137"/>
      <c r="S339" s="140"/>
      <c r="T339" s="140"/>
      <c r="Z339" s="139"/>
      <c r="AA339" s="173"/>
      <c r="AB339" s="137"/>
      <c r="AC339" s="115"/>
      <c r="AD339" s="115"/>
      <c r="AE339" s="139"/>
      <c r="AF339" s="173"/>
      <c r="AG339" s="137"/>
      <c r="AH339" s="115"/>
      <c r="AI339" s="115"/>
      <c r="AJ339" s="115"/>
      <c r="AK339" s="115"/>
      <c r="AL339" s="137"/>
    </row>
    <row r="340" spans="1:38">
      <c r="A340" s="139"/>
      <c r="B340" s="136"/>
      <c r="C340" s="115"/>
      <c r="D340" s="140"/>
      <c r="E340" s="140"/>
      <c r="F340" s="139"/>
      <c r="G340" s="115"/>
      <c r="H340" s="140"/>
      <c r="I340" s="140"/>
      <c r="J340" s="140"/>
      <c r="K340" s="139"/>
      <c r="L340" s="136"/>
      <c r="M340" s="137"/>
      <c r="N340" s="140"/>
      <c r="O340" s="140"/>
      <c r="P340" s="139"/>
      <c r="Q340" s="136"/>
      <c r="R340" s="137"/>
      <c r="S340" s="140"/>
      <c r="T340" s="140"/>
      <c r="Z340" s="139"/>
      <c r="AA340" s="173"/>
      <c r="AB340" s="137"/>
      <c r="AC340" s="115"/>
      <c r="AD340" s="115"/>
      <c r="AE340" s="139"/>
      <c r="AF340" s="173"/>
      <c r="AG340" s="137"/>
      <c r="AH340" s="115"/>
      <c r="AI340" s="115"/>
      <c r="AJ340" s="115"/>
      <c r="AK340" s="115"/>
      <c r="AL340" s="137"/>
    </row>
    <row r="341" spans="1:38">
      <c r="A341" s="139"/>
      <c r="B341" s="136"/>
      <c r="C341" s="115"/>
      <c r="D341" s="140"/>
      <c r="E341" s="140"/>
      <c r="F341" s="139"/>
      <c r="G341" s="115"/>
      <c r="H341" s="140"/>
      <c r="I341" s="140"/>
      <c r="J341" s="140"/>
      <c r="K341" s="139"/>
      <c r="L341" s="136"/>
      <c r="M341" s="137"/>
      <c r="N341" s="140"/>
      <c r="O341" s="140"/>
      <c r="P341" s="139"/>
      <c r="Q341" s="136"/>
      <c r="R341" s="137"/>
      <c r="S341" s="140"/>
      <c r="T341" s="140"/>
      <c r="Z341" s="139"/>
      <c r="AA341" s="173"/>
      <c r="AB341" s="137"/>
      <c r="AC341" s="115"/>
      <c r="AD341" s="115"/>
      <c r="AE341" s="139"/>
      <c r="AF341" s="173"/>
      <c r="AG341" s="137"/>
      <c r="AH341" s="115"/>
      <c r="AI341" s="115"/>
      <c r="AJ341" s="115"/>
      <c r="AK341" s="115"/>
      <c r="AL341" s="137"/>
    </row>
    <row r="342" spans="1:38">
      <c r="A342" s="139"/>
      <c r="B342" s="136"/>
      <c r="C342" s="115"/>
      <c r="F342" s="139"/>
      <c r="G342" s="115"/>
      <c r="H342" s="140"/>
      <c r="I342" s="140"/>
      <c r="J342" s="140"/>
      <c r="K342" s="139"/>
      <c r="L342" s="136"/>
      <c r="M342" s="137"/>
      <c r="N342" s="140"/>
      <c r="O342" s="140"/>
      <c r="P342" s="139"/>
      <c r="Q342" s="136"/>
      <c r="R342" s="137"/>
      <c r="S342" s="140"/>
      <c r="T342" s="140"/>
      <c r="Z342" s="139"/>
      <c r="AA342" s="173"/>
      <c r="AB342" s="137"/>
      <c r="AC342" s="115"/>
      <c r="AD342" s="115"/>
      <c r="AE342" s="139"/>
      <c r="AF342" s="173"/>
      <c r="AG342" s="137"/>
      <c r="AH342" s="115"/>
      <c r="AI342" s="115"/>
      <c r="AJ342" s="115"/>
      <c r="AK342" s="115"/>
      <c r="AL342" s="137"/>
    </row>
    <row r="343" spans="1:38">
      <c r="A343" s="139"/>
      <c r="B343" s="136"/>
      <c r="C343" s="115"/>
      <c r="F343" s="139"/>
      <c r="G343" s="115"/>
      <c r="H343" s="140"/>
      <c r="I343" s="140"/>
      <c r="J343" s="140"/>
      <c r="K343" s="139"/>
      <c r="L343" s="136"/>
      <c r="M343" s="137"/>
      <c r="N343" s="140"/>
      <c r="O343" s="140"/>
      <c r="P343" s="139"/>
      <c r="Q343" s="136"/>
      <c r="R343" s="137"/>
      <c r="S343" s="140"/>
      <c r="T343" s="140"/>
      <c r="Z343" s="139"/>
      <c r="AA343" s="173"/>
      <c r="AB343" s="137"/>
      <c r="AC343" s="115"/>
      <c r="AD343" s="115"/>
      <c r="AE343" s="139"/>
      <c r="AF343" s="173"/>
      <c r="AG343" s="137"/>
      <c r="AH343" s="115"/>
      <c r="AI343" s="115"/>
      <c r="AJ343" s="115"/>
      <c r="AK343" s="115"/>
      <c r="AL343" s="137"/>
    </row>
    <row r="344" spans="1:38">
      <c r="A344" s="139"/>
      <c r="B344" s="136"/>
      <c r="D344" s="140"/>
      <c r="E344" s="140"/>
      <c r="F344" s="139"/>
      <c r="G344" s="115"/>
      <c r="H344" s="140"/>
      <c r="I344" s="140"/>
      <c r="J344" s="140"/>
      <c r="K344" s="139"/>
      <c r="L344" s="136"/>
      <c r="M344" s="137"/>
      <c r="N344" s="140"/>
      <c r="O344" s="140"/>
      <c r="P344" s="139"/>
      <c r="Q344" s="136"/>
      <c r="R344" s="137"/>
      <c r="S344" s="140"/>
      <c r="T344" s="140"/>
      <c r="Z344" s="139"/>
      <c r="AA344" s="173"/>
      <c r="AB344" s="137"/>
      <c r="AC344" s="115"/>
      <c r="AD344" s="115"/>
      <c r="AE344" s="139"/>
      <c r="AF344" s="173"/>
      <c r="AG344" s="137"/>
      <c r="AH344" s="115"/>
      <c r="AI344" s="115"/>
      <c r="AJ344" s="115"/>
      <c r="AK344" s="115"/>
      <c r="AL344" s="137"/>
    </row>
    <row r="345" spans="1:38">
      <c r="A345" s="139"/>
      <c r="B345" s="136"/>
      <c r="C345" s="115"/>
      <c r="D345" s="140"/>
      <c r="E345" s="140"/>
      <c r="F345" s="139"/>
      <c r="G345" s="115"/>
      <c r="H345" s="140"/>
      <c r="I345" s="140"/>
      <c r="J345" s="140"/>
      <c r="K345" s="139"/>
      <c r="L345" s="136"/>
      <c r="M345" s="137"/>
      <c r="N345" s="140"/>
      <c r="O345" s="140"/>
      <c r="P345" s="139"/>
      <c r="Q345" s="136"/>
      <c r="R345" s="137"/>
      <c r="S345" s="140"/>
      <c r="T345" s="140"/>
      <c r="Z345" s="139"/>
      <c r="AA345" s="173"/>
      <c r="AB345" s="137"/>
      <c r="AC345" s="115"/>
      <c r="AD345" s="115"/>
      <c r="AE345" s="139"/>
      <c r="AF345" s="173"/>
      <c r="AG345" s="137"/>
      <c r="AH345" s="115"/>
      <c r="AI345" s="115"/>
      <c r="AJ345" s="115"/>
      <c r="AK345" s="115"/>
      <c r="AL345" s="137"/>
    </row>
    <row r="346" spans="1:38">
      <c r="A346" s="139"/>
      <c r="B346" s="136"/>
      <c r="C346" s="115"/>
      <c r="D346" s="140"/>
      <c r="E346" s="140"/>
      <c r="F346" s="139"/>
      <c r="G346" s="115"/>
      <c r="H346" s="140"/>
      <c r="I346" s="140"/>
      <c r="J346" s="140"/>
      <c r="K346" s="139"/>
      <c r="L346" s="136"/>
      <c r="M346" s="137"/>
      <c r="N346" s="140"/>
      <c r="O346" s="140"/>
      <c r="P346" s="139"/>
      <c r="Q346" s="136"/>
      <c r="R346" s="137"/>
      <c r="S346" s="140"/>
      <c r="T346" s="140"/>
      <c r="Z346" s="139"/>
      <c r="AA346" s="173"/>
      <c r="AB346" s="137"/>
      <c r="AC346" s="115"/>
      <c r="AD346" s="115"/>
      <c r="AE346" s="139"/>
      <c r="AF346" s="173"/>
      <c r="AG346" s="137"/>
      <c r="AH346" s="115"/>
      <c r="AI346" s="115"/>
      <c r="AJ346" s="115"/>
      <c r="AK346" s="115"/>
      <c r="AL346" s="137"/>
    </row>
    <row r="347" spans="1:38">
      <c r="A347" s="139"/>
      <c r="B347" s="136"/>
      <c r="C347" s="115"/>
      <c r="D347" s="140"/>
      <c r="E347" s="140"/>
      <c r="F347" s="139"/>
      <c r="G347" s="115"/>
      <c r="H347" s="140"/>
      <c r="I347" s="140"/>
      <c r="J347" s="140"/>
      <c r="K347" s="139"/>
      <c r="L347" s="136"/>
      <c r="M347" s="137"/>
      <c r="N347" s="140"/>
      <c r="O347" s="140"/>
      <c r="P347" s="139"/>
      <c r="Q347" s="136"/>
      <c r="R347" s="137"/>
      <c r="S347" s="140"/>
      <c r="T347" s="140"/>
      <c r="Z347" s="139"/>
      <c r="AA347" s="173"/>
      <c r="AB347" s="137"/>
      <c r="AC347" s="115"/>
      <c r="AD347" s="115"/>
      <c r="AE347" s="139"/>
      <c r="AF347" s="173"/>
      <c r="AG347" s="137"/>
      <c r="AH347" s="115"/>
      <c r="AI347" s="115"/>
      <c r="AJ347" s="115"/>
      <c r="AK347" s="115"/>
      <c r="AL347" s="137"/>
    </row>
    <row r="348" spans="1:38">
      <c r="A348" s="139"/>
      <c r="B348" s="136"/>
      <c r="C348" s="115"/>
      <c r="D348" s="140"/>
      <c r="E348" s="140"/>
      <c r="F348" s="139"/>
      <c r="G348" s="115"/>
      <c r="H348" s="140"/>
      <c r="I348" s="140"/>
      <c r="J348" s="140"/>
      <c r="K348" s="139"/>
      <c r="L348" s="136"/>
      <c r="M348" s="137"/>
      <c r="N348" s="140"/>
      <c r="O348" s="140"/>
      <c r="P348" s="139"/>
      <c r="Q348" s="136"/>
      <c r="R348" s="137"/>
      <c r="S348" s="140"/>
      <c r="T348" s="140"/>
      <c r="Z348" s="139"/>
      <c r="AA348" s="173"/>
      <c r="AB348" s="137"/>
      <c r="AC348" s="115"/>
      <c r="AD348" s="115"/>
      <c r="AE348" s="139"/>
      <c r="AF348" s="173"/>
      <c r="AG348" s="137"/>
      <c r="AH348" s="115"/>
      <c r="AI348" s="115"/>
      <c r="AJ348" s="115"/>
      <c r="AK348" s="115"/>
      <c r="AL348" s="137"/>
    </row>
    <row r="349" spans="1:38">
      <c r="A349" s="139"/>
      <c r="B349" s="136"/>
      <c r="C349" s="115"/>
      <c r="D349" s="140"/>
      <c r="E349" s="140"/>
      <c r="F349" s="139"/>
      <c r="G349" s="115"/>
      <c r="H349" s="140"/>
      <c r="I349" s="140"/>
      <c r="J349" s="140"/>
      <c r="K349" s="139"/>
      <c r="L349" s="136"/>
      <c r="M349" s="137"/>
      <c r="N349" s="140"/>
      <c r="O349" s="140"/>
      <c r="P349" s="139"/>
      <c r="Q349" s="136"/>
      <c r="R349" s="137"/>
      <c r="S349" s="140"/>
      <c r="T349" s="140"/>
      <c r="Z349" s="139"/>
      <c r="AA349" s="173"/>
      <c r="AB349" s="137"/>
      <c r="AC349" s="115"/>
      <c r="AD349" s="115"/>
      <c r="AE349" s="139"/>
      <c r="AF349" s="173"/>
      <c r="AG349" s="137"/>
      <c r="AH349" s="115"/>
      <c r="AI349" s="115"/>
      <c r="AJ349" s="115"/>
      <c r="AK349" s="115"/>
      <c r="AL349" s="137"/>
    </row>
    <row r="350" spans="1:38">
      <c r="A350" s="139"/>
      <c r="B350" s="136"/>
      <c r="C350" s="115"/>
      <c r="D350" s="140"/>
      <c r="E350" s="140"/>
      <c r="F350" s="139"/>
      <c r="G350" s="115"/>
      <c r="H350" s="140"/>
      <c r="I350" s="140"/>
      <c r="J350" s="140"/>
      <c r="K350" s="139"/>
      <c r="L350" s="136"/>
      <c r="M350" s="137"/>
      <c r="N350" s="140"/>
      <c r="O350" s="140"/>
      <c r="P350" s="139"/>
      <c r="Q350" s="136"/>
      <c r="R350" s="137"/>
      <c r="S350" s="140"/>
      <c r="T350" s="140"/>
      <c r="Z350" s="139"/>
      <c r="AA350" s="173"/>
      <c r="AB350" s="137"/>
      <c r="AC350" s="115"/>
      <c r="AD350" s="115"/>
      <c r="AE350" s="139"/>
      <c r="AF350" s="173"/>
      <c r="AG350" s="137"/>
      <c r="AH350" s="115"/>
      <c r="AI350" s="115"/>
      <c r="AJ350" s="115"/>
      <c r="AK350" s="115"/>
      <c r="AL350" s="137"/>
    </row>
    <row r="351" spans="1:38">
      <c r="A351" s="139"/>
      <c r="B351" s="136"/>
      <c r="C351" s="115"/>
      <c r="D351" s="140"/>
      <c r="E351" s="140"/>
      <c r="F351" s="139"/>
      <c r="G351" s="115"/>
      <c r="H351" s="140"/>
      <c r="I351" s="140"/>
      <c r="J351" s="140"/>
      <c r="K351" s="139"/>
      <c r="L351" s="136"/>
      <c r="M351" s="137"/>
      <c r="N351" s="140"/>
      <c r="O351" s="140"/>
      <c r="P351" s="139"/>
      <c r="Q351" s="136"/>
      <c r="R351" s="137"/>
      <c r="S351" s="140"/>
      <c r="T351" s="140"/>
      <c r="Z351" s="139"/>
      <c r="AA351" s="173"/>
      <c r="AB351" s="137"/>
      <c r="AC351" s="115"/>
      <c r="AD351" s="115"/>
      <c r="AE351" s="139"/>
      <c r="AF351" s="173"/>
      <c r="AG351" s="137"/>
      <c r="AH351" s="115"/>
      <c r="AI351" s="115"/>
      <c r="AJ351" s="115"/>
      <c r="AK351" s="115"/>
      <c r="AL351" s="137"/>
    </row>
    <row r="352" spans="1:38">
      <c r="A352" s="139"/>
      <c r="B352" s="136"/>
      <c r="C352" s="115"/>
      <c r="D352" s="140"/>
      <c r="E352" s="140"/>
      <c r="F352" s="139"/>
      <c r="G352" s="115"/>
      <c r="H352" s="140"/>
      <c r="I352" s="140"/>
      <c r="J352" s="140"/>
      <c r="K352" s="139"/>
      <c r="L352" s="136"/>
      <c r="M352" s="137"/>
      <c r="N352" s="140"/>
      <c r="O352" s="140"/>
      <c r="P352" s="139"/>
      <c r="Q352" s="136"/>
      <c r="R352" s="137"/>
      <c r="S352" s="140"/>
      <c r="T352" s="140"/>
      <c r="Z352" s="139"/>
      <c r="AA352" s="173"/>
      <c r="AB352" s="137"/>
      <c r="AC352" s="115"/>
      <c r="AD352" s="115"/>
      <c r="AE352" s="139"/>
      <c r="AF352" s="173"/>
      <c r="AG352" s="137"/>
      <c r="AH352" s="115"/>
      <c r="AI352" s="115"/>
      <c r="AJ352" s="115"/>
      <c r="AK352" s="115"/>
      <c r="AL352" s="137"/>
    </row>
    <row r="353" spans="1:38">
      <c r="A353" s="139"/>
      <c r="B353" s="136"/>
      <c r="C353" s="115"/>
      <c r="D353" s="140"/>
      <c r="E353" s="140"/>
      <c r="F353" s="139"/>
      <c r="G353" s="115"/>
      <c r="H353" s="140"/>
      <c r="I353" s="140"/>
      <c r="J353" s="140"/>
      <c r="K353" s="139"/>
      <c r="L353" s="136"/>
      <c r="M353" s="137"/>
      <c r="N353" s="140"/>
      <c r="O353" s="140"/>
      <c r="P353" s="139"/>
      <c r="Q353" s="136"/>
      <c r="R353" s="137"/>
      <c r="S353" s="140"/>
      <c r="T353" s="140"/>
      <c r="Z353" s="139"/>
      <c r="AA353" s="173"/>
      <c r="AB353" s="137"/>
      <c r="AC353" s="115"/>
      <c r="AD353" s="115"/>
      <c r="AE353" s="139"/>
      <c r="AF353" s="173"/>
      <c r="AG353" s="137"/>
      <c r="AH353" s="115"/>
      <c r="AI353" s="115"/>
      <c r="AJ353" s="115"/>
      <c r="AK353" s="115"/>
      <c r="AL353" s="137"/>
    </row>
    <row r="354" spans="1:38">
      <c r="A354" s="139"/>
      <c r="B354" s="136"/>
      <c r="C354" s="115"/>
      <c r="D354" s="140"/>
      <c r="E354" s="140"/>
      <c r="F354" s="139"/>
      <c r="G354" s="115"/>
      <c r="H354" s="140"/>
      <c r="I354" s="140"/>
      <c r="J354" s="140"/>
      <c r="K354" s="139"/>
      <c r="L354" s="136"/>
      <c r="M354" s="137"/>
      <c r="N354" s="140"/>
      <c r="O354" s="140"/>
      <c r="P354" s="139"/>
      <c r="Q354" s="136"/>
      <c r="R354" s="137"/>
      <c r="S354" s="140"/>
      <c r="T354" s="140"/>
      <c r="Z354" s="139"/>
      <c r="AA354" s="173"/>
      <c r="AB354" s="137"/>
      <c r="AC354" s="115"/>
      <c r="AD354" s="115"/>
      <c r="AE354" s="139"/>
      <c r="AF354" s="173"/>
      <c r="AG354" s="137"/>
      <c r="AH354" s="115"/>
      <c r="AI354" s="115"/>
      <c r="AJ354" s="115"/>
      <c r="AK354" s="115"/>
      <c r="AL354" s="137"/>
    </row>
    <row r="355" spans="1:38">
      <c r="A355" s="139"/>
      <c r="B355" s="136"/>
      <c r="C355" s="115"/>
      <c r="D355" s="140"/>
      <c r="E355" s="140"/>
      <c r="F355" s="139"/>
      <c r="G355" s="115"/>
      <c r="H355" s="140"/>
      <c r="I355" s="140"/>
      <c r="J355" s="140"/>
      <c r="K355" s="139"/>
      <c r="L355" s="136"/>
      <c r="M355" s="137"/>
      <c r="N355" s="140"/>
      <c r="O355" s="140"/>
      <c r="P355" s="139"/>
      <c r="Q355" s="136"/>
      <c r="R355" s="137"/>
      <c r="S355" s="140"/>
      <c r="T355" s="140"/>
      <c r="Z355" s="139"/>
      <c r="AA355" s="173"/>
      <c r="AB355" s="137"/>
      <c r="AC355" s="115"/>
      <c r="AD355" s="115"/>
      <c r="AE355" s="139"/>
      <c r="AF355" s="173"/>
      <c r="AG355" s="137"/>
      <c r="AH355" s="115"/>
      <c r="AI355" s="115"/>
      <c r="AJ355" s="115"/>
      <c r="AK355" s="115"/>
      <c r="AL355" s="137"/>
    </row>
    <row r="356" spans="1:38">
      <c r="A356" s="139"/>
      <c r="B356" s="136"/>
      <c r="C356" s="115"/>
      <c r="F356" s="139"/>
      <c r="G356" s="115"/>
      <c r="H356" s="140"/>
      <c r="I356" s="140"/>
      <c r="J356" s="140"/>
      <c r="K356" s="139"/>
      <c r="L356" s="136"/>
      <c r="M356" s="137"/>
      <c r="N356" s="140"/>
      <c r="O356" s="140"/>
      <c r="P356" s="139"/>
      <c r="Q356" s="136"/>
      <c r="R356" s="137"/>
      <c r="S356" s="140"/>
      <c r="T356" s="140"/>
      <c r="Z356" s="139"/>
      <c r="AA356" s="173"/>
      <c r="AB356" s="137"/>
      <c r="AC356" s="115"/>
      <c r="AD356" s="115"/>
      <c r="AE356" s="139"/>
      <c r="AF356" s="173"/>
      <c r="AG356" s="137"/>
      <c r="AH356" s="115"/>
      <c r="AI356" s="115"/>
      <c r="AJ356" s="115"/>
      <c r="AK356" s="115"/>
      <c r="AL356" s="137"/>
    </row>
    <row r="357" spans="1:38">
      <c r="A357" s="139"/>
      <c r="B357" s="136"/>
      <c r="C357" s="115"/>
      <c r="D357" s="140"/>
      <c r="E357" s="140"/>
      <c r="F357" s="139"/>
      <c r="G357" s="115"/>
      <c r="H357" s="140"/>
      <c r="I357" s="140"/>
      <c r="J357" s="140"/>
      <c r="K357" s="136"/>
      <c r="L357" s="136"/>
      <c r="M357" s="137"/>
      <c r="P357" s="139"/>
      <c r="Q357" s="136"/>
      <c r="R357" s="137"/>
      <c r="S357" s="140"/>
      <c r="T357" s="140"/>
      <c r="Z357" s="139"/>
      <c r="AA357" s="173"/>
      <c r="AB357" s="137"/>
      <c r="AC357" s="115"/>
      <c r="AD357" s="115"/>
      <c r="AE357" s="139"/>
      <c r="AF357" s="173"/>
      <c r="AG357" s="137"/>
      <c r="AH357" s="115"/>
      <c r="AI357" s="115"/>
      <c r="AJ357" s="115"/>
      <c r="AK357" s="115"/>
      <c r="AL357" s="137"/>
    </row>
    <row r="358" spans="1:38">
      <c r="A358" s="139"/>
      <c r="B358" s="136"/>
      <c r="C358" s="115"/>
      <c r="D358" s="140"/>
      <c r="E358" s="140"/>
      <c r="F358" s="139"/>
      <c r="G358" s="115"/>
      <c r="H358" s="140"/>
      <c r="I358" s="140"/>
      <c r="J358" s="140"/>
      <c r="K358" s="136"/>
      <c r="L358" s="136"/>
      <c r="M358" s="137"/>
      <c r="P358" s="139"/>
      <c r="Q358" s="136"/>
      <c r="R358" s="137"/>
      <c r="S358" s="140"/>
      <c r="T358" s="140"/>
      <c r="Z358" s="139"/>
      <c r="AA358" s="173"/>
      <c r="AB358" s="137"/>
      <c r="AC358" s="115"/>
      <c r="AD358" s="115"/>
      <c r="AE358" s="139"/>
      <c r="AF358" s="173"/>
      <c r="AG358" s="137"/>
      <c r="AH358" s="115"/>
      <c r="AI358" s="115"/>
      <c r="AJ358" s="115"/>
      <c r="AK358" s="115"/>
      <c r="AL358" s="137"/>
    </row>
    <row r="359" spans="1:38">
      <c r="A359" s="139"/>
      <c r="B359" s="136"/>
      <c r="C359" s="115"/>
      <c r="D359" s="140"/>
      <c r="E359" s="140"/>
      <c r="F359" s="139"/>
      <c r="G359" s="115"/>
      <c r="H359" s="140"/>
      <c r="I359" s="140"/>
      <c r="J359" s="140"/>
      <c r="K359" s="136"/>
      <c r="L359" s="136"/>
      <c r="M359" s="137"/>
      <c r="P359" s="139"/>
      <c r="Q359" s="136"/>
      <c r="R359" s="137"/>
      <c r="S359" s="140"/>
      <c r="T359" s="140"/>
      <c r="Z359" s="139"/>
      <c r="AA359" s="173"/>
      <c r="AB359" s="137"/>
      <c r="AC359" s="115"/>
      <c r="AD359" s="115"/>
      <c r="AE359" s="139"/>
      <c r="AF359" s="173"/>
      <c r="AG359" s="137"/>
      <c r="AH359" s="115"/>
      <c r="AI359" s="115"/>
      <c r="AJ359" s="115"/>
      <c r="AK359" s="115"/>
      <c r="AL359" s="137"/>
    </row>
    <row r="360" spans="1:38">
      <c r="A360" s="139"/>
      <c r="B360" s="136"/>
      <c r="C360" s="115"/>
      <c r="F360" s="139"/>
      <c r="G360" s="115"/>
      <c r="H360" s="140"/>
      <c r="I360" s="140"/>
      <c r="J360" s="140"/>
      <c r="K360" s="136"/>
      <c r="L360" s="136"/>
      <c r="M360" s="137"/>
      <c r="P360" s="139"/>
      <c r="Q360" s="136"/>
      <c r="R360" s="137"/>
      <c r="S360" s="140"/>
      <c r="T360" s="140"/>
      <c r="Z360" s="139"/>
      <c r="AA360" s="173"/>
      <c r="AB360" s="137"/>
      <c r="AC360" s="115"/>
      <c r="AD360" s="115"/>
      <c r="AE360" s="139"/>
      <c r="AF360" s="173"/>
      <c r="AG360" s="137"/>
      <c r="AH360" s="115"/>
      <c r="AI360" s="115"/>
      <c r="AJ360" s="115"/>
      <c r="AK360" s="115"/>
      <c r="AL360" s="137"/>
    </row>
    <row r="361" spans="1:38">
      <c r="A361" s="139"/>
      <c r="B361" s="136"/>
      <c r="C361" s="115"/>
      <c r="D361" s="140"/>
      <c r="E361" s="140"/>
      <c r="F361" s="139"/>
      <c r="G361" s="115"/>
      <c r="H361" s="140"/>
      <c r="I361" s="140"/>
      <c r="J361" s="140"/>
      <c r="K361" s="136"/>
      <c r="L361" s="136"/>
      <c r="M361" s="137"/>
      <c r="P361" s="139"/>
      <c r="Q361" s="136"/>
      <c r="R361" s="137"/>
      <c r="S361" s="140"/>
      <c r="T361" s="140"/>
      <c r="Z361" s="139"/>
      <c r="AA361" s="173"/>
      <c r="AB361" s="137"/>
      <c r="AC361" s="115"/>
      <c r="AD361" s="115"/>
      <c r="AE361" s="139"/>
      <c r="AF361" s="173"/>
      <c r="AG361" s="137"/>
      <c r="AH361" s="115"/>
      <c r="AI361" s="115"/>
      <c r="AJ361" s="115"/>
      <c r="AK361" s="115"/>
      <c r="AL361" s="137"/>
    </row>
    <row r="362" spans="1:38" ht="16">
      <c r="C362" s="127"/>
      <c r="D362" s="127"/>
      <c r="E362" s="115"/>
      <c r="G362" s="102"/>
      <c r="H362" s="127"/>
      <c r="I362" s="127"/>
      <c r="J362" s="115"/>
      <c r="K362" s="136"/>
      <c r="L362" s="136"/>
      <c r="M362" s="137"/>
      <c r="P362" s="139"/>
      <c r="Q362" s="136"/>
      <c r="R362" s="137"/>
      <c r="S362" s="140"/>
      <c r="T362" s="140"/>
      <c r="Z362" s="139"/>
      <c r="AA362" s="173"/>
      <c r="AB362" s="137"/>
      <c r="AC362" s="115"/>
      <c r="AD362" s="115"/>
      <c r="AE362" s="139"/>
      <c r="AF362" s="173"/>
      <c r="AG362" s="137"/>
      <c r="AH362" s="115"/>
      <c r="AI362" s="115"/>
    </row>
    <row r="363" spans="1:38" ht="16">
      <c r="A363" s="139"/>
      <c r="B363" s="136"/>
      <c r="C363" s="127"/>
      <c r="D363" s="127"/>
      <c r="E363" s="115"/>
      <c r="F363" s="139"/>
      <c r="G363" s="102"/>
      <c r="H363" s="127"/>
      <c r="I363" s="127"/>
      <c r="J363" s="115"/>
      <c r="K363" s="136"/>
      <c r="L363" s="136"/>
      <c r="M363" s="137"/>
      <c r="P363" s="139"/>
      <c r="Q363" s="136"/>
      <c r="R363" s="137"/>
      <c r="S363" s="140"/>
      <c r="T363" s="140"/>
      <c r="Z363" s="139"/>
      <c r="AA363" s="173"/>
      <c r="AB363" s="137"/>
      <c r="AC363" s="115"/>
      <c r="AD363" s="115"/>
      <c r="AE363" s="139"/>
      <c r="AF363" s="173"/>
      <c r="AG363" s="137"/>
      <c r="AH363" s="115"/>
      <c r="AI363" s="115"/>
    </row>
    <row r="364" spans="1:38" ht="16">
      <c r="A364" s="139"/>
      <c r="B364" s="136"/>
      <c r="C364" s="127"/>
      <c r="D364" s="127"/>
      <c r="E364" s="115"/>
      <c r="F364" s="139"/>
      <c r="G364" s="102"/>
      <c r="H364" s="127"/>
      <c r="I364" s="127"/>
      <c r="J364" s="115"/>
      <c r="K364" s="136"/>
      <c r="L364" s="136"/>
      <c r="M364" s="137"/>
      <c r="P364" s="139"/>
      <c r="Q364" s="136"/>
      <c r="R364" s="137"/>
      <c r="S364" s="140"/>
      <c r="T364" s="140"/>
      <c r="Z364" s="139"/>
      <c r="AA364" s="173"/>
      <c r="AB364" s="137"/>
      <c r="AC364" s="115"/>
      <c r="AD364" s="115"/>
      <c r="AE364" s="139"/>
      <c r="AF364" s="173"/>
      <c r="AG364" s="137"/>
      <c r="AH364" s="115"/>
      <c r="AI364" s="115"/>
    </row>
    <row r="365" spans="1:38" ht="16">
      <c r="A365" s="139"/>
      <c r="B365" s="136"/>
      <c r="C365" s="127"/>
      <c r="D365" s="127"/>
      <c r="E365" s="115"/>
      <c r="F365" s="139"/>
      <c r="G365" s="102"/>
      <c r="H365" s="127"/>
      <c r="I365" s="127"/>
      <c r="J365" s="115"/>
      <c r="K365" s="136"/>
      <c r="L365" s="136"/>
      <c r="M365" s="137"/>
      <c r="P365" s="139"/>
      <c r="Q365" s="136"/>
      <c r="R365" s="137"/>
      <c r="S365" s="140"/>
      <c r="T365" s="140"/>
      <c r="Z365" s="139"/>
      <c r="AA365" s="173"/>
      <c r="AB365" s="137"/>
      <c r="AC365" s="115"/>
      <c r="AD365" s="115"/>
      <c r="AE365" s="139"/>
      <c r="AF365" s="173"/>
      <c r="AG365" s="137"/>
      <c r="AH365" s="115"/>
      <c r="AI365" s="115"/>
    </row>
    <row r="366" spans="1:38" ht="16">
      <c r="A366" s="139"/>
      <c r="B366" s="136"/>
      <c r="C366" s="127"/>
      <c r="D366" s="127"/>
      <c r="E366" s="115"/>
      <c r="F366" s="139"/>
      <c r="G366" s="102"/>
      <c r="H366" s="127"/>
      <c r="I366" s="127"/>
      <c r="J366" s="115"/>
      <c r="K366" s="136"/>
      <c r="L366" s="136"/>
      <c r="M366" s="137"/>
      <c r="P366" s="139"/>
      <c r="Q366" s="136"/>
      <c r="R366" s="137"/>
      <c r="S366" s="140"/>
      <c r="T366" s="140"/>
      <c r="Z366" s="139"/>
      <c r="AA366" s="173"/>
      <c r="AB366" s="137"/>
      <c r="AC366" s="115"/>
      <c r="AD366" s="115"/>
      <c r="AE366" s="136"/>
      <c r="AF366" s="115"/>
      <c r="AG366" s="137"/>
    </row>
    <row r="367" spans="1:38">
      <c r="C367" s="115"/>
      <c r="D367" s="115"/>
      <c r="E367" s="115"/>
      <c r="F367" s="139"/>
      <c r="H367" s="115"/>
      <c r="I367" s="115"/>
      <c r="J367" s="115"/>
      <c r="K367" s="136"/>
      <c r="L367" s="136"/>
      <c r="M367" s="137"/>
      <c r="P367" s="139"/>
      <c r="Q367" s="136"/>
      <c r="R367" s="137"/>
      <c r="S367" s="140"/>
      <c r="T367" s="140"/>
      <c r="Z367" s="136"/>
      <c r="AA367" s="115"/>
      <c r="AB367" s="137"/>
    </row>
    <row r="368" spans="1:38">
      <c r="C368" s="115"/>
      <c r="D368" s="115"/>
      <c r="E368" s="115"/>
      <c r="F368" s="139"/>
      <c r="H368" s="115"/>
      <c r="I368" s="115"/>
      <c r="J368" s="115"/>
      <c r="K368" s="136"/>
      <c r="L368" s="136"/>
      <c r="M368" s="137"/>
      <c r="P368" s="139"/>
      <c r="Q368" s="136"/>
      <c r="R368" s="137"/>
      <c r="S368" s="140"/>
      <c r="T368" s="140"/>
    </row>
    <row r="369" spans="3:20">
      <c r="C369" s="115"/>
      <c r="D369" s="115"/>
      <c r="E369" s="115"/>
      <c r="F369" s="139"/>
      <c r="H369" s="115"/>
      <c r="I369" s="115"/>
      <c r="J369" s="115"/>
      <c r="K369" s="136"/>
      <c r="L369" s="136"/>
      <c r="M369" s="137"/>
      <c r="P369" s="139"/>
      <c r="Q369" s="136"/>
      <c r="S369" s="115"/>
      <c r="T369" s="115"/>
    </row>
    <row r="370" spans="3:20">
      <c r="C370" s="115"/>
      <c r="D370" s="115"/>
      <c r="E370" s="115"/>
      <c r="F370" s="139"/>
      <c r="H370" s="115"/>
      <c r="I370" s="115"/>
      <c r="J370" s="115"/>
      <c r="K370" s="136"/>
      <c r="L370" s="136"/>
      <c r="M370" s="137"/>
      <c r="P370" s="139"/>
      <c r="Q370" s="136"/>
      <c r="S370" s="115"/>
      <c r="T370" s="115"/>
    </row>
    <row r="371" spans="3:20">
      <c r="C371" s="115"/>
      <c r="D371" s="115"/>
      <c r="E371" s="115"/>
      <c r="F371" s="139"/>
      <c r="H371" s="115"/>
      <c r="I371" s="115"/>
      <c r="J371" s="115"/>
      <c r="K371" s="136"/>
      <c r="L371" s="136"/>
      <c r="M371" s="137"/>
      <c r="P371" s="139"/>
      <c r="Q371" s="136"/>
      <c r="S371" s="115"/>
      <c r="T371" s="115"/>
    </row>
    <row r="372" spans="3:20">
      <c r="C372" s="115"/>
      <c r="D372" s="115"/>
      <c r="E372" s="115"/>
      <c r="F372" s="139"/>
      <c r="H372" s="115"/>
      <c r="I372" s="115"/>
      <c r="J372" s="115"/>
      <c r="K372" s="136"/>
      <c r="L372" s="136"/>
      <c r="M372" s="137"/>
      <c r="P372" s="139"/>
      <c r="Q372" s="136"/>
      <c r="S372" s="115"/>
      <c r="T372" s="115"/>
    </row>
    <row r="373" spans="3:20">
      <c r="C373" s="115"/>
      <c r="D373" s="115"/>
      <c r="E373" s="115"/>
      <c r="F373" s="139"/>
      <c r="H373" s="115"/>
      <c r="I373" s="115"/>
      <c r="J373" s="115"/>
      <c r="K373" s="136"/>
      <c r="L373" s="136"/>
      <c r="M373" s="137"/>
      <c r="P373" s="139"/>
      <c r="Q373" s="136"/>
      <c r="S373" s="115"/>
      <c r="T373" s="115"/>
    </row>
    <row r="374" spans="3:20">
      <c r="C374" s="115"/>
      <c r="D374" s="115"/>
      <c r="E374" s="115"/>
      <c r="F374" s="136"/>
      <c r="G374" s="115"/>
      <c r="K374" s="136"/>
      <c r="L374" s="136"/>
      <c r="M374" s="137"/>
      <c r="P374" s="139"/>
      <c r="Q374" s="136"/>
      <c r="S374" s="115"/>
      <c r="T374" s="115"/>
    </row>
    <row r="375" spans="3:20">
      <c r="C375" s="115"/>
      <c r="D375" s="115"/>
      <c r="E375" s="115"/>
      <c r="F375" s="136"/>
      <c r="G375" s="115"/>
      <c r="K375" s="136"/>
      <c r="L375" s="136"/>
      <c r="M375" s="137"/>
      <c r="P375" s="139"/>
      <c r="Q375" s="136"/>
      <c r="S375" s="115"/>
      <c r="T375" s="115"/>
    </row>
    <row r="376" spans="3:20">
      <c r="C376" s="115"/>
      <c r="D376" s="115"/>
      <c r="E376" s="115"/>
      <c r="F376" s="136"/>
      <c r="G376" s="115"/>
      <c r="K376" s="136"/>
      <c r="L376" s="136"/>
      <c r="M376" s="137"/>
    </row>
    <row r="377" spans="3:20">
      <c r="C377" s="115"/>
      <c r="D377" s="115"/>
      <c r="E377" s="115"/>
      <c r="F377" s="136"/>
      <c r="G377" s="115"/>
      <c r="K377" s="136"/>
      <c r="L377" s="136"/>
      <c r="M377" s="137"/>
    </row>
    <row r="378" spans="3:20">
      <c r="C378" s="115"/>
      <c r="D378" s="115"/>
      <c r="E378" s="115"/>
      <c r="F378" s="136"/>
      <c r="G378" s="115"/>
      <c r="K378" s="136"/>
      <c r="L378" s="136"/>
      <c r="M378" s="137"/>
    </row>
    <row r="379" spans="3:20">
      <c r="C379" s="115"/>
      <c r="D379" s="115"/>
      <c r="E379" s="115"/>
      <c r="F379" s="136"/>
      <c r="G379" s="115"/>
      <c r="K379" s="136"/>
      <c r="L379" s="136"/>
      <c r="M379" s="137"/>
    </row>
    <row r="380" spans="3:20">
      <c r="C380" s="115"/>
      <c r="D380" s="115"/>
      <c r="E380" s="115"/>
      <c r="F380" s="136"/>
      <c r="G380" s="115"/>
      <c r="K380" s="136"/>
      <c r="L380" s="136"/>
      <c r="M380" s="137"/>
    </row>
    <row r="381" spans="3:20">
      <c r="C381" s="115"/>
      <c r="D381" s="115"/>
      <c r="E381" s="115"/>
      <c r="F381" s="136"/>
      <c r="G381" s="115"/>
    </row>
    <row r="382" spans="3:20">
      <c r="C382" s="115"/>
      <c r="D382" s="115"/>
      <c r="E382" s="115"/>
      <c r="F382" s="136"/>
      <c r="G382" s="115"/>
    </row>
    <row r="383" spans="3:20">
      <c r="C383" s="115"/>
      <c r="D383" s="115"/>
      <c r="E383" s="115"/>
      <c r="F383" s="136"/>
      <c r="G383" s="115"/>
    </row>
    <row r="384" spans="3:20">
      <c r="C384" s="115"/>
      <c r="D384" s="115"/>
      <c r="E384" s="115"/>
      <c r="F384" s="136"/>
      <c r="G384" s="115"/>
    </row>
    <row r="385" spans="1:7">
      <c r="C385" s="115"/>
      <c r="D385" s="115"/>
      <c r="E385" s="115"/>
      <c r="F385" s="136"/>
      <c r="G385" s="115"/>
    </row>
    <row r="386" spans="1:7">
      <c r="C386" s="115"/>
      <c r="D386" s="115"/>
      <c r="E386" s="115"/>
      <c r="F386" s="136"/>
      <c r="G386" s="115"/>
    </row>
    <row r="387" spans="1:7">
      <c r="C387" s="115"/>
      <c r="D387" s="115"/>
      <c r="E387" s="115"/>
      <c r="F387" s="136"/>
      <c r="G387" s="115"/>
    </row>
    <row r="388" spans="1:7">
      <c r="C388" s="115"/>
      <c r="D388" s="115"/>
      <c r="E388" s="115"/>
      <c r="F388" s="136"/>
      <c r="G388" s="115"/>
    </row>
    <row r="389" spans="1:7">
      <c r="C389" s="115"/>
      <c r="D389" s="115"/>
      <c r="E389" s="115"/>
      <c r="F389" s="136"/>
      <c r="G389" s="115"/>
    </row>
    <row r="390" spans="1:7">
      <c r="C390" s="115"/>
      <c r="D390" s="115"/>
      <c r="E390" s="115"/>
      <c r="F390" s="136"/>
      <c r="G390" s="115"/>
    </row>
    <row r="391" spans="1:7">
      <c r="C391" s="115"/>
      <c r="D391" s="115"/>
      <c r="E391" s="115"/>
      <c r="F391" s="136"/>
      <c r="G391" s="115"/>
    </row>
    <row r="392" spans="1:7">
      <c r="C392" s="115"/>
      <c r="D392" s="115"/>
      <c r="E392" s="115"/>
      <c r="F392" s="136"/>
      <c r="G392" s="115"/>
    </row>
    <row r="393" spans="1:7">
      <c r="C393" s="115"/>
      <c r="D393" s="115"/>
      <c r="E393" s="115"/>
      <c r="F393" s="136"/>
      <c r="G393" s="115"/>
    </row>
    <row r="394" spans="1:7">
      <c r="C394" s="115"/>
      <c r="D394" s="115"/>
      <c r="E394" s="115"/>
      <c r="F394" s="136"/>
      <c r="G394" s="115"/>
    </row>
    <row r="395" spans="1:7">
      <c r="C395" s="115"/>
      <c r="D395" s="115"/>
      <c r="E395" s="115"/>
      <c r="F395" s="136"/>
      <c r="G395" s="115"/>
    </row>
    <row r="396" spans="1:7">
      <c r="C396" s="115"/>
      <c r="D396" s="115"/>
      <c r="E396" s="115"/>
      <c r="F396" s="136"/>
      <c r="G396" s="115"/>
    </row>
    <row r="397" spans="1:7">
      <c r="C397" s="115"/>
      <c r="D397" s="115"/>
      <c r="E397" s="115"/>
      <c r="F397" s="136"/>
      <c r="G397" s="115"/>
    </row>
    <row r="398" spans="1:7">
      <c r="A398" s="139"/>
      <c r="B398" s="136"/>
      <c r="D398" s="115"/>
      <c r="E398" s="115"/>
      <c r="F398" s="136"/>
      <c r="G398" s="115"/>
    </row>
    <row r="399" spans="1:7">
      <c r="A399" s="139"/>
      <c r="B399" s="136"/>
      <c r="D399" s="115"/>
      <c r="E399" s="115"/>
    </row>
    <row r="400" spans="1:7">
      <c r="A400" s="139"/>
      <c r="B400" s="136"/>
      <c r="D400" s="115"/>
      <c r="E400" s="115"/>
      <c r="F400" s="136"/>
    </row>
    <row r="401" spans="1:20">
      <c r="A401" s="139"/>
      <c r="B401" s="136"/>
      <c r="D401" s="115"/>
      <c r="E401" s="115"/>
      <c r="F401" s="136"/>
    </row>
    <row r="402" spans="1:20">
      <c r="A402" s="139"/>
      <c r="B402" s="136"/>
      <c r="D402" s="115"/>
      <c r="E402" s="115"/>
      <c r="F402" s="136"/>
    </row>
    <row r="403" spans="1:20">
      <c r="A403" s="139"/>
      <c r="B403" s="136"/>
      <c r="D403" s="115"/>
      <c r="E403" s="115"/>
      <c r="F403" s="136"/>
      <c r="H403" s="174"/>
      <c r="I403" s="174"/>
    </row>
    <row r="404" spans="1:20">
      <c r="A404" s="139"/>
      <c r="B404" s="136"/>
      <c r="D404" s="115"/>
      <c r="E404" s="115"/>
      <c r="F404" s="136"/>
    </row>
    <row r="405" spans="1:20">
      <c r="A405" s="139"/>
      <c r="B405" s="136"/>
      <c r="D405" s="115"/>
      <c r="E405" s="115"/>
      <c r="F405" s="136"/>
    </row>
    <row r="406" spans="1:20">
      <c r="F406" s="136"/>
    </row>
    <row r="408" spans="1:20">
      <c r="A408" s="139"/>
      <c r="B408" s="136"/>
      <c r="C408" s="115"/>
      <c r="D408" s="115"/>
      <c r="E408" s="115"/>
    </row>
    <row r="409" spans="1:20">
      <c r="A409" s="139"/>
      <c r="B409" s="136"/>
      <c r="C409" s="115"/>
      <c r="D409" s="115"/>
      <c r="E409" s="115"/>
      <c r="F409" s="139"/>
      <c r="G409" s="115"/>
      <c r="H409" s="102"/>
      <c r="I409" s="102"/>
      <c r="J409" s="102"/>
    </row>
    <row r="410" spans="1:20">
      <c r="A410" s="139"/>
      <c r="B410" s="136"/>
      <c r="C410" s="115"/>
      <c r="D410" s="115"/>
      <c r="E410" s="115"/>
      <c r="F410" s="139"/>
      <c r="G410" s="115"/>
      <c r="H410" s="102"/>
      <c r="I410" s="102"/>
      <c r="J410" s="102"/>
    </row>
    <row r="411" spans="1:20">
      <c r="A411" s="139"/>
      <c r="B411" s="136"/>
      <c r="C411" s="115"/>
      <c r="D411" s="115"/>
      <c r="E411" s="115"/>
      <c r="F411" s="139"/>
      <c r="G411" s="115"/>
      <c r="H411" s="102"/>
      <c r="I411" s="102"/>
      <c r="J411" s="102"/>
    </row>
    <row r="412" spans="1:20">
      <c r="A412" s="139"/>
      <c r="B412" s="136"/>
      <c r="C412" s="115"/>
      <c r="D412" s="115"/>
      <c r="E412" s="115"/>
      <c r="F412" s="139"/>
      <c r="G412" s="115"/>
      <c r="H412" s="102"/>
      <c r="I412" s="102"/>
      <c r="J412" s="102"/>
    </row>
    <row r="413" spans="1:20">
      <c r="A413" s="139"/>
      <c r="B413" s="136"/>
      <c r="C413" s="115"/>
      <c r="D413" s="115"/>
      <c r="E413" s="115"/>
      <c r="F413" s="139"/>
      <c r="G413" s="115"/>
      <c r="H413" s="102"/>
      <c r="I413" s="102"/>
      <c r="J413" s="102"/>
    </row>
    <row r="414" spans="1:20">
      <c r="A414" s="139"/>
      <c r="B414" s="136"/>
      <c r="C414" s="115"/>
      <c r="D414" s="115"/>
      <c r="E414" s="115"/>
      <c r="F414" s="139"/>
      <c r="G414" s="115"/>
      <c r="H414" s="102"/>
      <c r="I414" s="102"/>
      <c r="J414" s="102"/>
    </row>
    <row r="415" spans="1:20">
      <c r="A415" s="139"/>
      <c r="B415" s="136"/>
      <c r="C415" s="115"/>
      <c r="D415" s="115"/>
      <c r="E415" s="115"/>
      <c r="F415" s="139"/>
      <c r="G415" s="115"/>
      <c r="H415" s="102"/>
      <c r="I415" s="102"/>
      <c r="J415" s="102"/>
    </row>
    <row r="416" spans="1:20" ht="16">
      <c r="A416" s="139"/>
      <c r="B416" s="136"/>
      <c r="C416" s="115"/>
      <c r="D416" s="115"/>
      <c r="E416" s="115"/>
      <c r="F416" s="139"/>
      <c r="G416" s="115"/>
      <c r="H416" s="102"/>
      <c r="I416" s="102"/>
      <c r="J416" s="102"/>
      <c r="K416" s="139"/>
      <c r="L416" s="136"/>
      <c r="N416" s="102"/>
      <c r="O416" s="102"/>
      <c r="P416" s="147"/>
      <c r="Q416" s="147"/>
      <c r="R416" s="126"/>
      <c r="S416" s="127"/>
      <c r="T416" s="127"/>
    </row>
    <row r="417" spans="1:20" ht="16">
      <c r="A417" s="139"/>
      <c r="B417" s="136"/>
      <c r="C417" s="115"/>
      <c r="D417" s="115"/>
      <c r="E417" s="115"/>
      <c r="F417" s="139"/>
      <c r="G417" s="115"/>
      <c r="H417" s="102"/>
      <c r="I417" s="102"/>
      <c r="J417" s="102"/>
      <c r="K417" s="139"/>
      <c r="L417" s="136"/>
      <c r="N417" s="102"/>
      <c r="O417" s="102"/>
      <c r="P417" s="139"/>
      <c r="Q417" s="136"/>
      <c r="R417" s="126"/>
      <c r="S417" s="127"/>
      <c r="T417" s="127"/>
    </row>
    <row r="418" spans="1:20" ht="16">
      <c r="A418" s="141"/>
      <c r="B418" s="136"/>
      <c r="C418" s="127"/>
      <c r="D418" s="115"/>
      <c r="E418" s="115"/>
      <c r="F418" s="139"/>
      <c r="G418" s="115"/>
      <c r="H418" s="102"/>
      <c r="I418" s="102"/>
      <c r="J418" s="102"/>
      <c r="K418" s="139"/>
      <c r="L418" s="136"/>
      <c r="N418" s="102"/>
      <c r="O418" s="102"/>
      <c r="P418" s="139"/>
      <c r="Q418" s="136"/>
      <c r="R418" s="126"/>
      <c r="S418" s="127"/>
      <c r="T418" s="127"/>
    </row>
    <row r="419" spans="1:20" ht="16">
      <c r="A419" s="141"/>
      <c r="B419" s="136"/>
      <c r="C419" s="127"/>
      <c r="D419" s="115"/>
      <c r="E419" s="115"/>
      <c r="F419" s="139"/>
      <c r="G419" s="115"/>
      <c r="H419" s="102"/>
      <c r="I419" s="102"/>
      <c r="J419" s="102"/>
      <c r="K419" s="139"/>
      <c r="L419" s="136"/>
      <c r="N419" s="102"/>
      <c r="O419" s="102"/>
      <c r="P419" s="139"/>
      <c r="Q419" s="136"/>
      <c r="R419" s="126"/>
      <c r="S419" s="127"/>
      <c r="T419" s="127"/>
    </row>
    <row r="420" spans="1:20" ht="16">
      <c r="A420" s="141"/>
      <c r="B420" s="136"/>
      <c r="C420" s="127"/>
      <c r="D420" s="115"/>
      <c r="E420" s="115"/>
      <c r="F420" s="141"/>
      <c r="G420" s="102"/>
      <c r="H420" s="115"/>
      <c r="I420" s="115"/>
      <c r="J420" s="115"/>
      <c r="K420" s="139"/>
      <c r="L420" s="136"/>
      <c r="N420" s="102"/>
      <c r="O420" s="102"/>
      <c r="P420" s="139"/>
      <c r="Q420" s="136"/>
      <c r="R420" s="126"/>
      <c r="S420" s="127"/>
      <c r="T420" s="127"/>
    </row>
    <row r="421" spans="1:20" ht="16">
      <c r="A421" s="141"/>
      <c r="B421" s="136"/>
      <c r="C421" s="127"/>
      <c r="D421" s="115"/>
      <c r="E421" s="115"/>
      <c r="F421" s="141"/>
      <c r="G421" s="102"/>
      <c r="H421" s="115"/>
      <c r="I421" s="115"/>
      <c r="J421" s="115"/>
      <c r="K421" s="139"/>
      <c r="L421" s="136"/>
      <c r="N421" s="102"/>
      <c r="O421" s="102"/>
      <c r="P421" s="139"/>
      <c r="Q421" s="136"/>
      <c r="R421" s="126"/>
      <c r="S421" s="127"/>
      <c r="T421" s="127"/>
    </row>
    <row r="422" spans="1:20" ht="16">
      <c r="A422" s="141"/>
      <c r="B422" s="136"/>
      <c r="C422" s="127"/>
      <c r="D422" s="115"/>
      <c r="E422" s="115"/>
      <c r="F422" s="141"/>
      <c r="G422" s="102"/>
      <c r="H422" s="115"/>
      <c r="I422" s="115"/>
      <c r="J422" s="115"/>
      <c r="K422" s="141"/>
      <c r="L422" s="136"/>
      <c r="N422" s="102"/>
      <c r="O422" s="102"/>
      <c r="P422" s="139"/>
      <c r="Q422" s="136"/>
      <c r="R422" s="126"/>
      <c r="S422" s="127"/>
      <c r="T422" s="127"/>
    </row>
    <row r="423" spans="1:20" ht="16">
      <c r="A423" s="141"/>
      <c r="B423" s="136"/>
      <c r="C423" s="127"/>
      <c r="D423" s="115"/>
      <c r="E423" s="115"/>
      <c r="F423" s="141"/>
      <c r="G423" s="102"/>
      <c r="H423" s="115"/>
      <c r="I423" s="115"/>
      <c r="J423" s="115"/>
      <c r="K423" s="141"/>
      <c r="L423" s="136"/>
      <c r="N423" s="102"/>
      <c r="O423" s="102"/>
      <c r="P423" s="139"/>
      <c r="Q423" s="136"/>
      <c r="R423" s="126"/>
      <c r="S423" s="127"/>
      <c r="T423" s="127"/>
    </row>
    <row r="424" spans="1:20" ht="16">
      <c r="C424" s="115"/>
      <c r="D424" s="115"/>
      <c r="E424" s="115"/>
      <c r="F424" s="141"/>
      <c r="G424" s="102"/>
      <c r="H424" s="115"/>
      <c r="I424" s="115"/>
      <c r="J424" s="115"/>
      <c r="K424" s="141"/>
      <c r="L424" s="136"/>
      <c r="N424" s="102"/>
      <c r="O424" s="102"/>
      <c r="P424" s="139"/>
      <c r="Q424" s="136"/>
      <c r="R424" s="126"/>
      <c r="S424" s="127"/>
      <c r="T424" s="127"/>
    </row>
    <row r="425" spans="1:20" ht="16">
      <c r="A425" s="171"/>
      <c r="C425" s="115"/>
      <c r="D425" s="115"/>
      <c r="E425" s="115"/>
      <c r="F425" s="141"/>
      <c r="G425" s="102"/>
      <c r="H425" s="115"/>
      <c r="I425" s="115"/>
      <c r="J425" s="115"/>
      <c r="K425" s="141"/>
      <c r="L425" s="136"/>
      <c r="N425" s="102"/>
      <c r="O425" s="102"/>
      <c r="P425" s="139"/>
      <c r="Q425" s="136"/>
      <c r="R425" s="126"/>
      <c r="S425" s="127"/>
      <c r="T425" s="127"/>
    </row>
    <row r="426" spans="1:20" ht="16">
      <c r="A426" s="171"/>
      <c r="C426" s="115"/>
      <c r="D426" s="115"/>
      <c r="E426" s="115"/>
      <c r="F426" s="141"/>
      <c r="G426" s="102"/>
      <c r="H426" s="115"/>
      <c r="I426" s="115"/>
      <c r="J426" s="115"/>
      <c r="K426" s="141"/>
      <c r="L426" s="136"/>
      <c r="N426" s="102"/>
      <c r="O426" s="102"/>
      <c r="P426" s="139"/>
      <c r="Q426" s="136"/>
      <c r="R426" s="126"/>
      <c r="S426" s="127"/>
      <c r="T426" s="127"/>
    </row>
    <row r="427" spans="1:20" ht="16">
      <c r="A427" s="171"/>
      <c r="C427" s="115"/>
      <c r="D427" s="115"/>
      <c r="E427" s="115"/>
      <c r="F427" s="139"/>
      <c r="G427" s="102"/>
      <c r="H427" s="102"/>
      <c r="I427" s="102"/>
      <c r="J427" s="102"/>
      <c r="K427" s="141"/>
      <c r="L427" s="136"/>
      <c r="N427" s="102"/>
      <c r="O427" s="102"/>
      <c r="P427" s="147"/>
      <c r="Q427" s="147"/>
      <c r="R427" s="126"/>
      <c r="S427" s="127"/>
      <c r="T427" s="127"/>
    </row>
    <row r="428" spans="1:20" ht="16">
      <c r="A428" s="171"/>
      <c r="C428" s="115"/>
      <c r="D428" s="115"/>
      <c r="E428" s="115"/>
      <c r="F428" s="139"/>
      <c r="G428" s="102"/>
      <c r="H428" s="102"/>
      <c r="I428" s="102"/>
      <c r="J428" s="102"/>
      <c r="K428" s="141"/>
      <c r="L428" s="136"/>
      <c r="N428" s="102"/>
      <c r="O428" s="102"/>
      <c r="P428" s="139"/>
      <c r="Q428" s="136"/>
      <c r="R428" s="126"/>
      <c r="S428" s="127"/>
      <c r="T428" s="127"/>
    </row>
    <row r="429" spans="1:20" ht="16">
      <c r="A429" s="171"/>
      <c r="C429" s="115"/>
      <c r="D429" s="115"/>
      <c r="E429" s="115"/>
      <c r="F429" s="139"/>
      <c r="G429" s="102"/>
      <c r="H429" s="102"/>
      <c r="I429" s="102"/>
      <c r="J429" s="102"/>
      <c r="K429" s="141"/>
      <c r="L429" s="136"/>
      <c r="N429" s="102"/>
      <c r="O429" s="102"/>
      <c r="P429" s="139"/>
      <c r="Q429" s="136"/>
      <c r="R429" s="126"/>
      <c r="S429" s="127"/>
      <c r="T429" s="127"/>
    </row>
    <row r="430" spans="1:20" ht="16">
      <c r="A430" s="171"/>
      <c r="C430" s="115"/>
      <c r="D430" s="115"/>
      <c r="E430" s="115"/>
      <c r="F430" s="139"/>
      <c r="G430" s="102"/>
      <c r="H430" s="102"/>
      <c r="I430" s="102"/>
      <c r="J430" s="102"/>
      <c r="K430" s="141"/>
      <c r="L430" s="136"/>
      <c r="N430" s="102"/>
      <c r="O430" s="102"/>
      <c r="P430" s="139"/>
      <c r="Q430" s="136"/>
      <c r="R430" s="126"/>
      <c r="S430" s="127"/>
      <c r="T430" s="127"/>
    </row>
    <row r="431" spans="1:20" ht="16">
      <c r="A431" s="171"/>
      <c r="C431" s="115"/>
      <c r="D431" s="115"/>
      <c r="E431" s="115"/>
      <c r="F431" s="139"/>
      <c r="G431" s="102"/>
      <c r="H431" s="102"/>
      <c r="I431" s="102"/>
      <c r="J431" s="102"/>
      <c r="K431" s="141"/>
      <c r="L431" s="136"/>
      <c r="N431" s="102"/>
      <c r="O431" s="102"/>
      <c r="P431" s="139"/>
      <c r="Q431" s="136"/>
      <c r="R431" s="126"/>
      <c r="S431" s="127"/>
      <c r="T431" s="127"/>
    </row>
    <row r="432" spans="1:20" ht="16">
      <c r="A432" s="171"/>
      <c r="C432" s="115"/>
      <c r="D432" s="115"/>
      <c r="E432" s="115"/>
      <c r="F432" s="139"/>
      <c r="G432" s="102"/>
      <c r="H432" s="102"/>
      <c r="I432" s="102"/>
      <c r="J432" s="102"/>
      <c r="K432" s="141"/>
      <c r="L432" s="136"/>
      <c r="N432" s="102"/>
      <c r="O432" s="102"/>
      <c r="P432" s="139"/>
      <c r="Q432" s="136"/>
      <c r="R432" s="126"/>
      <c r="S432" s="127"/>
      <c r="T432" s="127"/>
    </row>
    <row r="433" spans="1:20" ht="16">
      <c r="A433" s="171"/>
      <c r="C433" s="115"/>
      <c r="D433" s="115"/>
      <c r="E433" s="115"/>
      <c r="F433" s="139"/>
      <c r="G433" s="102"/>
      <c r="H433" s="102"/>
      <c r="I433" s="102"/>
      <c r="J433" s="102"/>
      <c r="K433" s="141"/>
      <c r="L433" s="136"/>
      <c r="N433" s="102"/>
      <c r="O433" s="102"/>
      <c r="P433" s="139"/>
      <c r="Q433" s="136"/>
      <c r="R433" s="126"/>
      <c r="S433" s="127"/>
      <c r="T433" s="127"/>
    </row>
    <row r="434" spans="1:20" ht="16">
      <c r="A434" s="171"/>
      <c r="C434" s="115"/>
      <c r="D434" s="115"/>
      <c r="E434" s="115"/>
      <c r="F434" s="139"/>
      <c r="G434" s="102"/>
      <c r="H434" s="102"/>
      <c r="I434" s="102"/>
      <c r="J434" s="102"/>
      <c r="K434" s="141"/>
      <c r="L434" s="136"/>
      <c r="N434" s="102"/>
      <c r="O434" s="102"/>
      <c r="P434" s="139"/>
      <c r="Q434" s="136"/>
      <c r="R434" s="126"/>
      <c r="S434" s="127"/>
      <c r="T434" s="127"/>
    </row>
    <row r="435" spans="1:20" ht="16">
      <c r="A435" s="171"/>
      <c r="C435" s="115"/>
      <c r="D435" s="115"/>
      <c r="E435" s="115"/>
      <c r="F435" s="139"/>
      <c r="G435" s="102"/>
      <c r="H435" s="102"/>
      <c r="I435" s="102"/>
      <c r="J435" s="102"/>
      <c r="K435" s="141"/>
      <c r="L435" s="136"/>
      <c r="N435" s="102"/>
      <c r="O435" s="102"/>
      <c r="P435" s="147"/>
      <c r="Q435" s="147"/>
      <c r="R435" s="126"/>
      <c r="S435" s="127"/>
      <c r="T435" s="127"/>
    </row>
    <row r="436" spans="1:20" ht="16">
      <c r="A436" s="171"/>
      <c r="C436" s="115"/>
      <c r="D436" s="115"/>
      <c r="E436" s="115"/>
      <c r="F436" s="139"/>
      <c r="G436" s="102"/>
      <c r="H436" s="102"/>
      <c r="I436" s="102"/>
      <c r="J436" s="102"/>
      <c r="K436" s="141"/>
      <c r="L436" s="136"/>
      <c r="N436" s="102"/>
      <c r="O436" s="102"/>
      <c r="P436" s="139"/>
      <c r="Q436" s="136"/>
      <c r="R436" s="126"/>
      <c r="S436" s="127"/>
      <c r="T436" s="127"/>
    </row>
    <row r="437" spans="1:20" ht="16">
      <c r="A437" s="171"/>
      <c r="C437" s="115"/>
      <c r="D437" s="115"/>
      <c r="E437" s="115"/>
      <c r="F437" s="139"/>
      <c r="G437" s="102"/>
      <c r="H437" s="102"/>
      <c r="I437" s="102"/>
      <c r="J437" s="102"/>
      <c r="K437" s="141"/>
      <c r="L437" s="136"/>
      <c r="N437" s="102"/>
      <c r="O437" s="102"/>
      <c r="P437" s="139"/>
      <c r="Q437" s="136"/>
      <c r="R437" s="126"/>
      <c r="S437" s="127"/>
      <c r="T437" s="127"/>
    </row>
    <row r="438" spans="1:20" ht="16">
      <c r="A438" s="171"/>
      <c r="C438" s="115"/>
      <c r="D438" s="115"/>
      <c r="E438" s="115"/>
      <c r="F438" s="139"/>
      <c r="G438" s="102"/>
      <c r="H438" s="102"/>
      <c r="I438" s="102"/>
      <c r="J438" s="102"/>
      <c r="K438" s="141"/>
      <c r="L438" s="136"/>
      <c r="N438" s="102"/>
      <c r="O438" s="102"/>
      <c r="P438" s="139"/>
      <c r="Q438" s="136"/>
      <c r="R438" s="126"/>
      <c r="S438" s="127"/>
      <c r="T438" s="127"/>
    </row>
    <row r="439" spans="1:20" ht="16">
      <c r="A439" s="171"/>
      <c r="C439" s="115"/>
      <c r="D439" s="115"/>
      <c r="E439" s="115"/>
      <c r="F439" s="139"/>
      <c r="G439" s="102"/>
      <c r="H439" s="102"/>
      <c r="I439" s="102"/>
      <c r="J439" s="102"/>
      <c r="K439" s="141"/>
      <c r="L439" s="136"/>
      <c r="N439" s="102"/>
      <c r="O439" s="102"/>
      <c r="P439" s="139"/>
      <c r="Q439" s="136"/>
      <c r="R439" s="126"/>
      <c r="S439" s="127"/>
      <c r="T439" s="127"/>
    </row>
    <row r="440" spans="1:20" ht="16">
      <c r="A440" s="171"/>
      <c r="C440" s="115"/>
      <c r="D440" s="115"/>
      <c r="E440" s="115"/>
      <c r="F440" s="139"/>
      <c r="G440" s="102"/>
      <c r="H440" s="102"/>
      <c r="I440" s="102"/>
      <c r="J440" s="102"/>
      <c r="K440" s="141"/>
      <c r="L440" s="136"/>
      <c r="N440" s="102"/>
      <c r="O440" s="102"/>
      <c r="P440" s="139"/>
      <c r="Q440" s="136"/>
      <c r="R440" s="126"/>
      <c r="S440" s="127"/>
      <c r="T440" s="127"/>
    </row>
    <row r="441" spans="1:20" ht="16">
      <c r="A441" s="171"/>
      <c r="C441" s="115"/>
      <c r="D441" s="115"/>
      <c r="E441" s="115"/>
      <c r="F441" s="141"/>
      <c r="H441" s="102"/>
      <c r="I441" s="102"/>
      <c r="J441" s="102"/>
      <c r="K441" s="141"/>
      <c r="L441" s="136"/>
      <c r="N441" s="102"/>
      <c r="O441" s="102"/>
      <c r="P441" s="139"/>
      <c r="Q441" s="136"/>
      <c r="R441" s="126"/>
      <c r="S441" s="127"/>
      <c r="T441" s="127"/>
    </row>
    <row r="442" spans="1:20" ht="16">
      <c r="A442" s="171"/>
      <c r="C442" s="115"/>
      <c r="D442" s="115"/>
      <c r="E442" s="115"/>
      <c r="F442" s="141"/>
      <c r="H442" s="102"/>
      <c r="I442" s="102"/>
      <c r="J442" s="102"/>
      <c r="K442" s="141"/>
      <c r="L442" s="136"/>
      <c r="N442" s="102"/>
      <c r="O442" s="102"/>
      <c r="P442" s="139"/>
      <c r="Q442" s="136"/>
      <c r="R442" s="126"/>
      <c r="S442" s="127"/>
      <c r="T442" s="127"/>
    </row>
    <row r="443" spans="1:20" ht="16">
      <c r="A443" s="171"/>
      <c r="C443" s="115"/>
      <c r="D443" s="115"/>
      <c r="E443" s="115"/>
      <c r="F443" s="141"/>
      <c r="H443" s="102"/>
      <c r="I443" s="102"/>
      <c r="J443" s="102"/>
      <c r="K443" s="141"/>
      <c r="L443" s="136"/>
      <c r="N443" s="102"/>
      <c r="O443" s="102"/>
      <c r="P443" s="139"/>
      <c r="Q443" s="136"/>
      <c r="R443" s="126"/>
      <c r="S443" s="127"/>
      <c r="T443" s="127"/>
    </row>
    <row r="444" spans="1:20" ht="16">
      <c r="A444" s="171"/>
      <c r="C444" s="115"/>
      <c r="D444" s="115"/>
      <c r="E444" s="115"/>
      <c r="F444" s="141"/>
      <c r="H444" s="102"/>
      <c r="I444" s="102"/>
      <c r="J444" s="102"/>
      <c r="K444" s="141"/>
      <c r="L444" s="136"/>
      <c r="N444" s="102"/>
      <c r="O444" s="102"/>
      <c r="P444" s="147"/>
      <c r="Q444" s="147"/>
      <c r="R444" s="126"/>
      <c r="S444" s="127"/>
      <c r="T444" s="127"/>
    </row>
    <row r="445" spans="1:20" ht="16">
      <c r="A445" s="171"/>
      <c r="C445" s="115"/>
      <c r="D445" s="115"/>
      <c r="E445" s="115"/>
      <c r="F445" s="141"/>
      <c r="H445" s="102"/>
      <c r="I445" s="102"/>
      <c r="J445" s="102"/>
      <c r="K445" s="141"/>
      <c r="L445" s="136"/>
      <c r="N445" s="102"/>
      <c r="O445" s="102"/>
      <c r="P445" s="139"/>
      <c r="Q445" s="136"/>
      <c r="R445" s="126"/>
      <c r="S445" s="127"/>
      <c r="T445" s="127"/>
    </row>
    <row r="446" spans="1:20" ht="16">
      <c r="A446" s="171"/>
      <c r="C446" s="115"/>
      <c r="D446" s="115"/>
      <c r="E446" s="115"/>
      <c r="F446" s="141"/>
      <c r="H446" s="102"/>
      <c r="I446" s="102"/>
      <c r="J446" s="102"/>
      <c r="K446" s="147"/>
      <c r="L446" s="147"/>
      <c r="M446" s="183"/>
      <c r="N446" s="127"/>
      <c r="O446" s="127"/>
      <c r="P446" s="139"/>
      <c r="Q446" s="136"/>
      <c r="R446" s="126"/>
      <c r="S446" s="127"/>
      <c r="T446" s="127"/>
    </row>
    <row r="447" spans="1:20" ht="16">
      <c r="A447" s="171"/>
      <c r="C447" s="115"/>
      <c r="D447" s="115"/>
      <c r="E447" s="115"/>
      <c r="F447" s="141"/>
      <c r="H447" s="102"/>
      <c r="I447" s="102"/>
      <c r="J447" s="102"/>
      <c r="K447" s="139"/>
      <c r="L447" s="136"/>
      <c r="M447" s="183"/>
      <c r="N447" s="127"/>
      <c r="O447" s="127"/>
      <c r="P447" s="139"/>
      <c r="Q447" s="136"/>
      <c r="R447" s="126"/>
      <c r="S447" s="127"/>
      <c r="T447" s="127"/>
    </row>
    <row r="448" spans="1:20" ht="16">
      <c r="A448" s="171"/>
      <c r="C448" s="115"/>
      <c r="D448" s="115"/>
      <c r="E448" s="115"/>
      <c r="F448" s="141"/>
      <c r="H448" s="102"/>
      <c r="I448" s="102"/>
      <c r="J448" s="102"/>
      <c r="K448" s="139"/>
      <c r="L448" s="136"/>
      <c r="M448" s="183"/>
      <c r="N448" s="127"/>
      <c r="O448" s="127"/>
      <c r="P448" s="139"/>
      <c r="Q448" s="136"/>
      <c r="R448" s="126"/>
      <c r="S448" s="127"/>
      <c r="T448" s="127"/>
    </row>
    <row r="449" spans="1:20" ht="16">
      <c r="A449" s="171"/>
      <c r="C449" s="115"/>
      <c r="D449" s="115"/>
      <c r="E449" s="115"/>
      <c r="F449" s="141"/>
      <c r="H449" s="102"/>
      <c r="I449" s="102"/>
      <c r="J449" s="102"/>
      <c r="K449" s="139"/>
      <c r="L449" s="136"/>
      <c r="M449" s="183"/>
      <c r="N449" s="127"/>
      <c r="O449" s="127"/>
      <c r="P449" s="139"/>
      <c r="Q449" s="136"/>
      <c r="R449" s="126"/>
      <c r="S449" s="127"/>
      <c r="T449" s="127"/>
    </row>
    <row r="450" spans="1:20" ht="16">
      <c r="A450" s="171"/>
      <c r="C450" s="115"/>
      <c r="D450" s="115"/>
      <c r="E450" s="115"/>
      <c r="F450" s="141"/>
      <c r="H450" s="102"/>
      <c r="I450" s="102"/>
      <c r="J450" s="102"/>
      <c r="K450" s="139"/>
      <c r="L450" s="136"/>
      <c r="M450" s="183"/>
      <c r="N450" s="127"/>
      <c r="O450" s="127"/>
      <c r="P450" s="139"/>
      <c r="Q450" s="136"/>
      <c r="R450" s="126"/>
      <c r="S450" s="127"/>
      <c r="T450" s="127"/>
    </row>
    <row r="451" spans="1:20" ht="16">
      <c r="A451" s="171"/>
      <c r="C451" s="115"/>
      <c r="D451" s="115"/>
      <c r="E451" s="115"/>
      <c r="F451" s="141"/>
      <c r="H451" s="102"/>
      <c r="I451" s="102"/>
      <c r="J451" s="102"/>
      <c r="K451" s="139"/>
      <c r="L451" s="136"/>
      <c r="M451" s="183"/>
      <c r="N451" s="127"/>
      <c r="O451" s="127"/>
      <c r="P451" s="139"/>
      <c r="Q451" s="136"/>
      <c r="R451" s="126"/>
      <c r="S451" s="127"/>
      <c r="T451" s="127"/>
    </row>
    <row r="452" spans="1:20" ht="16">
      <c r="A452" s="171"/>
      <c r="C452" s="115"/>
      <c r="D452" s="115"/>
      <c r="E452" s="115"/>
      <c r="F452" s="141"/>
      <c r="H452" s="102"/>
      <c r="I452" s="102"/>
      <c r="J452" s="102"/>
      <c r="K452" s="139"/>
      <c r="L452" s="136"/>
      <c r="M452" s="183"/>
      <c r="N452" s="127"/>
      <c r="O452" s="127"/>
      <c r="P452" s="139"/>
      <c r="Q452" s="136"/>
      <c r="R452" s="126"/>
      <c r="S452" s="127"/>
      <c r="T452" s="127"/>
    </row>
    <row r="453" spans="1:20" ht="16">
      <c r="A453" s="171"/>
      <c r="C453" s="115"/>
      <c r="D453" s="115"/>
      <c r="E453" s="115"/>
      <c r="F453" s="141"/>
      <c r="H453" s="102"/>
      <c r="I453" s="102"/>
      <c r="J453" s="102"/>
      <c r="K453" s="139"/>
      <c r="L453" s="136"/>
      <c r="M453" s="183"/>
      <c r="N453" s="127"/>
      <c r="O453" s="127"/>
      <c r="P453" s="145"/>
      <c r="Q453" s="147"/>
      <c r="R453" s="126"/>
      <c r="S453" s="127"/>
      <c r="T453" s="127"/>
    </row>
    <row r="454" spans="1:20" ht="16">
      <c r="A454" s="171"/>
      <c r="C454" s="115"/>
      <c r="D454" s="115"/>
      <c r="E454" s="115"/>
      <c r="F454" s="141"/>
      <c r="H454" s="102"/>
      <c r="I454" s="102"/>
      <c r="J454" s="102"/>
      <c r="K454" s="139"/>
      <c r="L454" s="136"/>
      <c r="M454" s="183"/>
      <c r="N454" s="127"/>
      <c r="O454" s="127"/>
      <c r="P454" s="139"/>
      <c r="Q454" s="136"/>
      <c r="R454" s="126"/>
      <c r="S454" s="127"/>
      <c r="T454" s="127"/>
    </row>
    <row r="455" spans="1:20" ht="16">
      <c r="A455" s="141"/>
      <c r="B455" s="136"/>
      <c r="D455" s="115"/>
      <c r="E455" s="115"/>
      <c r="F455" s="141"/>
      <c r="H455" s="102"/>
      <c r="I455" s="102"/>
      <c r="J455" s="102"/>
      <c r="K455" s="139"/>
      <c r="L455" s="136"/>
      <c r="M455" s="183"/>
      <c r="N455" s="127"/>
      <c r="O455" s="127"/>
      <c r="P455" s="139"/>
      <c r="Q455" s="136"/>
      <c r="R455" s="126"/>
      <c r="S455" s="127"/>
      <c r="T455" s="127"/>
    </row>
    <row r="456" spans="1:20" ht="16">
      <c r="A456" s="141"/>
      <c r="B456" s="136"/>
      <c r="D456" s="115"/>
      <c r="E456" s="115"/>
      <c r="F456" s="141"/>
      <c r="H456" s="102"/>
      <c r="I456" s="102"/>
      <c r="J456" s="102"/>
      <c r="K456" s="139"/>
      <c r="L456" s="136"/>
      <c r="M456" s="183"/>
      <c r="N456" s="127"/>
      <c r="O456" s="127"/>
      <c r="P456" s="139"/>
      <c r="Q456" s="136"/>
      <c r="R456" s="126"/>
      <c r="S456" s="127"/>
      <c r="T456" s="127"/>
    </row>
    <row r="457" spans="1:20" ht="16">
      <c r="A457" s="141"/>
      <c r="B457" s="136"/>
      <c r="D457" s="115"/>
      <c r="E457" s="115"/>
      <c r="F457" s="141"/>
      <c r="H457" s="102"/>
      <c r="I457" s="102"/>
      <c r="J457" s="102"/>
      <c r="K457" s="139"/>
      <c r="L457" s="136"/>
      <c r="M457" s="183"/>
      <c r="N457" s="127"/>
      <c r="O457" s="127"/>
      <c r="P457" s="139"/>
      <c r="Q457" s="136"/>
      <c r="R457" s="126"/>
      <c r="S457" s="127"/>
      <c r="T457" s="127"/>
    </row>
    <row r="458" spans="1:20" ht="16">
      <c r="A458" s="141"/>
      <c r="B458" s="136"/>
      <c r="D458" s="115"/>
      <c r="E458" s="115"/>
      <c r="F458" s="141"/>
      <c r="H458" s="102"/>
      <c r="I458" s="102"/>
      <c r="J458" s="102"/>
      <c r="K458" s="139"/>
      <c r="L458" s="136"/>
      <c r="M458" s="183"/>
      <c r="N458" s="127"/>
      <c r="O458" s="127"/>
      <c r="P458" s="139"/>
      <c r="Q458" s="136"/>
      <c r="R458" s="126"/>
      <c r="S458" s="127"/>
      <c r="T458" s="127"/>
    </row>
    <row r="459" spans="1:20" ht="16">
      <c r="A459" s="141"/>
      <c r="B459" s="136"/>
      <c r="D459" s="115"/>
      <c r="E459" s="115"/>
      <c r="F459" s="141"/>
      <c r="H459" s="102"/>
      <c r="I459" s="102"/>
      <c r="J459" s="102"/>
      <c r="K459" s="139"/>
      <c r="L459" s="136"/>
      <c r="M459" s="183"/>
      <c r="N459" s="127"/>
      <c r="O459" s="127"/>
      <c r="P459" s="139"/>
      <c r="Q459" s="136"/>
      <c r="R459" s="126"/>
      <c r="S459" s="127"/>
      <c r="T459" s="127"/>
    </row>
    <row r="460" spans="1:20" ht="16">
      <c r="A460" s="141"/>
      <c r="B460" s="136"/>
      <c r="D460" s="115"/>
      <c r="E460" s="115"/>
      <c r="F460" s="141"/>
      <c r="H460" s="102"/>
      <c r="I460" s="102"/>
      <c r="J460" s="102"/>
      <c r="K460" s="139"/>
      <c r="L460" s="136"/>
      <c r="M460" s="183"/>
      <c r="N460" s="127"/>
      <c r="O460" s="127"/>
      <c r="P460" s="139"/>
      <c r="Q460" s="136"/>
      <c r="R460" s="126"/>
      <c r="S460" s="127"/>
      <c r="T460" s="127"/>
    </row>
    <row r="461" spans="1:20" ht="16">
      <c r="A461" s="141"/>
      <c r="B461" s="136"/>
      <c r="D461" s="115"/>
      <c r="E461" s="115"/>
      <c r="F461" s="141"/>
      <c r="H461" s="102"/>
      <c r="I461" s="102"/>
      <c r="J461" s="102"/>
      <c r="K461" s="139"/>
      <c r="L461" s="136"/>
      <c r="M461" s="183"/>
      <c r="N461" s="127"/>
      <c r="O461" s="127"/>
      <c r="P461" s="139"/>
      <c r="Q461" s="136"/>
      <c r="R461" s="126"/>
      <c r="S461" s="127"/>
      <c r="T461" s="127"/>
    </row>
    <row r="462" spans="1:20" ht="16">
      <c r="A462" s="141"/>
      <c r="B462" s="136"/>
      <c r="D462" s="115"/>
      <c r="E462" s="115"/>
      <c r="F462" s="141"/>
      <c r="H462" s="102"/>
      <c r="I462" s="102"/>
      <c r="J462" s="102"/>
      <c r="K462" s="139"/>
      <c r="L462" s="136"/>
      <c r="M462" s="183"/>
      <c r="N462" s="127"/>
      <c r="O462" s="127"/>
      <c r="P462" s="139"/>
      <c r="Q462" s="136"/>
      <c r="R462" s="126"/>
      <c r="S462" s="127"/>
      <c r="T462" s="127"/>
    </row>
    <row r="463" spans="1:20" ht="16">
      <c r="A463" s="139"/>
      <c r="B463" s="136"/>
      <c r="D463" s="115"/>
      <c r="E463" s="115"/>
      <c r="F463" s="141"/>
      <c r="H463" s="102"/>
      <c r="I463" s="102"/>
      <c r="J463" s="102"/>
      <c r="K463" s="139"/>
      <c r="L463" s="136"/>
      <c r="M463" s="183"/>
      <c r="N463" s="127"/>
      <c r="O463" s="127"/>
      <c r="P463" s="139"/>
      <c r="Q463" s="136"/>
      <c r="R463" s="126"/>
      <c r="S463" s="127"/>
      <c r="T463" s="127"/>
    </row>
    <row r="464" spans="1:20" ht="16">
      <c r="A464" s="139"/>
      <c r="B464" s="136"/>
      <c r="D464" s="115"/>
      <c r="E464" s="115"/>
      <c r="F464" s="141"/>
      <c r="H464" s="102"/>
      <c r="I464" s="102"/>
      <c r="J464" s="102"/>
      <c r="K464" s="139"/>
      <c r="L464" s="136"/>
      <c r="M464" s="183"/>
      <c r="N464" s="127"/>
      <c r="O464" s="127"/>
      <c r="P464" s="145"/>
      <c r="Q464" s="147"/>
      <c r="R464" s="126"/>
      <c r="S464" s="127"/>
      <c r="T464" s="127"/>
    </row>
    <row r="465" spans="1:20" ht="16">
      <c r="A465" s="139"/>
      <c r="B465" s="136"/>
      <c r="D465" s="115"/>
      <c r="E465" s="115"/>
      <c r="F465" s="141"/>
      <c r="H465" s="102"/>
      <c r="I465" s="102"/>
      <c r="J465" s="102"/>
      <c r="K465" s="139"/>
      <c r="L465" s="136"/>
      <c r="M465" s="183"/>
      <c r="N465" s="127"/>
      <c r="O465" s="127"/>
      <c r="P465" s="139"/>
      <c r="Q465" s="136"/>
      <c r="R465" s="126"/>
      <c r="S465" s="127"/>
      <c r="T465" s="127"/>
    </row>
    <row r="466" spans="1:20" ht="16">
      <c r="A466" s="139"/>
      <c r="B466" s="136"/>
      <c r="D466" s="115"/>
      <c r="E466" s="115"/>
      <c r="F466" s="141"/>
      <c r="H466" s="102"/>
      <c r="I466" s="102"/>
      <c r="J466" s="102"/>
      <c r="K466" s="139"/>
      <c r="L466" s="136"/>
      <c r="M466" s="183"/>
      <c r="N466" s="127"/>
      <c r="O466" s="127"/>
      <c r="P466" s="139"/>
      <c r="Q466" s="136"/>
      <c r="R466" s="126"/>
      <c r="S466" s="127"/>
      <c r="T466" s="127"/>
    </row>
    <row r="467" spans="1:20" ht="16">
      <c r="A467" s="139"/>
      <c r="B467" s="136"/>
      <c r="D467" s="115"/>
      <c r="E467" s="115"/>
      <c r="F467" s="141"/>
      <c r="H467" s="102"/>
      <c r="I467" s="102"/>
      <c r="J467" s="102"/>
      <c r="K467" s="139"/>
      <c r="L467" s="136"/>
      <c r="M467" s="183"/>
      <c r="N467" s="127"/>
      <c r="O467" s="127"/>
      <c r="P467" s="139"/>
      <c r="Q467" s="136"/>
      <c r="R467" s="126"/>
      <c r="S467" s="127"/>
      <c r="T467" s="127"/>
    </row>
    <row r="468" spans="1:20" ht="16">
      <c r="A468" s="139"/>
      <c r="B468" s="136"/>
      <c r="D468" s="115"/>
      <c r="E468" s="115"/>
      <c r="F468" s="141"/>
      <c r="H468" s="102"/>
      <c r="I468" s="102"/>
      <c r="J468" s="102"/>
      <c r="K468" s="139"/>
      <c r="L468" s="136"/>
      <c r="M468" s="183"/>
      <c r="N468" s="127"/>
      <c r="O468" s="127"/>
      <c r="P468" s="139"/>
      <c r="Q468" s="136"/>
      <c r="R468" s="126"/>
      <c r="S468" s="127"/>
      <c r="T468" s="127"/>
    </row>
    <row r="469" spans="1:20" ht="16">
      <c r="A469" s="139"/>
      <c r="B469" s="136"/>
      <c r="D469" s="115"/>
      <c r="E469" s="115"/>
      <c r="F469" s="141"/>
      <c r="H469" s="102"/>
      <c r="I469" s="102"/>
      <c r="J469" s="102"/>
      <c r="K469" s="139"/>
      <c r="L469" s="136"/>
      <c r="M469" s="185"/>
      <c r="N469" s="127"/>
      <c r="O469" s="127"/>
      <c r="P469" s="139"/>
      <c r="Q469" s="136"/>
      <c r="R469" s="126"/>
      <c r="S469" s="127"/>
      <c r="T469" s="127"/>
    </row>
    <row r="470" spans="1:20" ht="16">
      <c r="A470" s="139"/>
      <c r="B470" s="136"/>
      <c r="D470" s="115"/>
      <c r="E470" s="115"/>
      <c r="F470" s="141"/>
      <c r="H470" s="102"/>
      <c r="I470" s="102"/>
      <c r="J470" s="102"/>
      <c r="K470" s="139"/>
      <c r="L470" s="136"/>
      <c r="M470" s="183"/>
      <c r="N470" s="127"/>
      <c r="O470" s="127"/>
      <c r="P470" s="139"/>
      <c r="Q470" s="136"/>
      <c r="R470" s="126"/>
      <c r="S470" s="127"/>
      <c r="T470" s="127"/>
    </row>
    <row r="471" spans="1:20" ht="16">
      <c r="A471" s="139"/>
      <c r="B471" s="136"/>
      <c r="D471" s="115"/>
      <c r="E471" s="115"/>
      <c r="F471" s="141"/>
      <c r="H471" s="102"/>
      <c r="I471" s="102"/>
      <c r="J471" s="102"/>
      <c r="K471" s="139"/>
      <c r="L471" s="136"/>
      <c r="M471" s="183"/>
      <c r="N471" s="127"/>
      <c r="O471" s="127"/>
      <c r="P471" s="139"/>
      <c r="Q471" s="136"/>
      <c r="R471" s="126"/>
      <c r="S471" s="127"/>
      <c r="T471" s="127"/>
    </row>
    <row r="472" spans="1:20" ht="16">
      <c r="A472" s="139"/>
      <c r="B472" s="136"/>
      <c r="D472" s="115"/>
      <c r="E472" s="115"/>
      <c r="F472" s="141"/>
      <c r="H472" s="102"/>
      <c r="I472" s="102"/>
      <c r="J472" s="102"/>
      <c r="K472" s="139"/>
      <c r="L472" s="136"/>
      <c r="M472" s="183"/>
      <c r="N472" s="127"/>
      <c r="O472" s="127"/>
      <c r="P472" s="139"/>
      <c r="Q472" s="136"/>
      <c r="R472" s="126"/>
      <c r="S472" s="127"/>
      <c r="T472" s="127"/>
    </row>
    <row r="473" spans="1:20" ht="16">
      <c r="A473" s="139"/>
      <c r="B473" s="136"/>
      <c r="D473" s="115"/>
      <c r="E473" s="115"/>
      <c r="F473" s="141"/>
      <c r="H473" s="102"/>
      <c r="I473" s="102"/>
      <c r="J473" s="102"/>
      <c r="K473" s="139"/>
      <c r="L473" s="136"/>
      <c r="M473" s="183"/>
      <c r="N473" s="127"/>
      <c r="O473" s="127"/>
      <c r="P473" s="139"/>
      <c r="Q473" s="136"/>
      <c r="R473" s="126"/>
      <c r="S473" s="127"/>
      <c r="T473" s="127"/>
    </row>
    <row r="474" spans="1:20" ht="16">
      <c r="A474" s="139"/>
      <c r="B474" s="136"/>
      <c r="D474" s="115"/>
      <c r="E474" s="115"/>
      <c r="F474" s="139"/>
      <c r="G474" s="116"/>
      <c r="H474" s="102"/>
      <c r="I474" s="102"/>
      <c r="J474" s="102"/>
      <c r="K474" s="139"/>
      <c r="L474" s="136"/>
      <c r="M474" s="183"/>
      <c r="N474" s="127"/>
      <c r="O474" s="127"/>
      <c r="P474" s="139"/>
      <c r="Q474" s="136"/>
      <c r="R474" s="126"/>
      <c r="S474" s="127"/>
      <c r="T474" s="127"/>
    </row>
    <row r="475" spans="1:20" ht="16">
      <c r="A475" s="139"/>
      <c r="B475" s="136"/>
      <c r="D475" s="115"/>
      <c r="E475" s="115"/>
      <c r="F475" s="139"/>
      <c r="G475" s="116"/>
      <c r="H475" s="102"/>
      <c r="I475" s="102"/>
      <c r="J475" s="102"/>
      <c r="K475" s="139"/>
      <c r="L475" s="136"/>
      <c r="M475" s="183"/>
      <c r="N475" s="127"/>
      <c r="O475" s="127"/>
      <c r="P475" s="145"/>
      <c r="Q475" s="147"/>
      <c r="R475" s="187"/>
      <c r="S475" s="102"/>
      <c r="T475" s="102"/>
    </row>
    <row r="476" spans="1:20" ht="16">
      <c r="A476" s="139"/>
      <c r="B476" s="136"/>
      <c r="D476" s="115"/>
      <c r="E476" s="115"/>
      <c r="F476" s="139"/>
      <c r="G476" s="116"/>
      <c r="H476" s="102"/>
      <c r="I476" s="102"/>
      <c r="J476" s="102"/>
      <c r="K476" s="139"/>
      <c r="L476" s="136"/>
      <c r="M476" s="183"/>
      <c r="N476" s="127"/>
      <c r="O476" s="127"/>
      <c r="P476" s="139"/>
      <c r="Q476" s="136"/>
      <c r="R476" s="187"/>
      <c r="S476" s="102"/>
      <c r="T476" s="102"/>
    </row>
    <row r="477" spans="1:20" ht="16">
      <c r="A477" s="139"/>
      <c r="B477" s="136"/>
      <c r="D477" s="115"/>
      <c r="E477" s="115"/>
      <c r="F477" s="139"/>
      <c r="G477" s="116"/>
      <c r="H477" s="102"/>
      <c r="I477" s="102"/>
      <c r="J477" s="102"/>
      <c r="K477" s="139"/>
      <c r="L477" s="136"/>
      <c r="M477" s="183"/>
      <c r="N477" s="127"/>
      <c r="O477" s="127"/>
      <c r="P477" s="139"/>
      <c r="Q477" s="136"/>
      <c r="R477" s="187"/>
      <c r="S477" s="102"/>
      <c r="T477" s="102"/>
    </row>
    <row r="478" spans="1:20" ht="16">
      <c r="A478" s="139"/>
      <c r="B478" s="136"/>
      <c r="D478" s="115"/>
      <c r="E478" s="115"/>
      <c r="F478" s="139"/>
      <c r="G478" s="116"/>
      <c r="H478" s="102"/>
      <c r="I478" s="102"/>
      <c r="J478" s="102"/>
      <c r="K478" s="139"/>
      <c r="L478" s="136"/>
      <c r="M478" s="183"/>
      <c r="N478" s="127"/>
      <c r="O478" s="127"/>
      <c r="P478" s="139"/>
      <c r="Q478" s="136"/>
      <c r="R478" s="187"/>
      <c r="S478" s="102"/>
      <c r="T478" s="102"/>
    </row>
    <row r="479" spans="1:20" ht="16">
      <c r="A479" s="139"/>
      <c r="B479" s="136"/>
      <c r="D479" s="115"/>
      <c r="E479" s="115"/>
      <c r="F479" s="139"/>
      <c r="G479" s="116"/>
      <c r="H479" s="177"/>
      <c r="I479" s="177"/>
      <c r="J479" s="102"/>
      <c r="K479" s="139"/>
      <c r="L479" s="136"/>
      <c r="M479" s="183"/>
      <c r="N479" s="127"/>
      <c r="O479" s="127"/>
      <c r="P479" s="139"/>
      <c r="Q479" s="136"/>
      <c r="R479" s="187"/>
      <c r="S479" s="102"/>
      <c r="T479" s="102"/>
    </row>
    <row r="480" spans="1:20" ht="16">
      <c r="A480" s="139"/>
      <c r="B480" s="136"/>
      <c r="D480" s="115"/>
      <c r="E480" s="115"/>
      <c r="F480" s="139"/>
      <c r="G480" s="115"/>
      <c r="H480" s="177"/>
      <c r="I480" s="177"/>
      <c r="J480" s="102"/>
      <c r="K480" s="139"/>
      <c r="L480" s="136"/>
      <c r="M480" s="183"/>
      <c r="N480" s="127"/>
      <c r="O480" s="127"/>
      <c r="P480" s="139"/>
      <c r="Q480" s="136"/>
      <c r="R480" s="187"/>
      <c r="S480" s="102"/>
      <c r="T480" s="102"/>
    </row>
    <row r="481" spans="1:18" ht="15" customHeight="1">
      <c r="A481" s="139"/>
      <c r="B481" s="136"/>
      <c r="D481" s="115"/>
      <c r="E481" s="115"/>
      <c r="F481" s="139"/>
      <c r="G481" s="115"/>
      <c r="H481" s="177"/>
      <c r="I481" s="177"/>
      <c r="J481" s="102"/>
      <c r="K481" s="139"/>
      <c r="L481" s="136"/>
      <c r="M481" s="183"/>
      <c r="N481" s="127"/>
      <c r="O481" s="127"/>
      <c r="P481" s="145"/>
      <c r="Q481" s="147"/>
      <c r="R481" s="126"/>
    </row>
    <row r="482" spans="1:18" ht="15" customHeight="1">
      <c r="A482" s="139"/>
      <c r="B482" s="136"/>
      <c r="D482" s="115"/>
      <c r="E482" s="115"/>
      <c r="F482" s="139"/>
      <c r="G482" s="115"/>
      <c r="H482" s="177"/>
      <c r="I482" s="177"/>
      <c r="J482" s="102"/>
      <c r="K482" s="139"/>
      <c r="L482" s="136"/>
      <c r="M482" s="183"/>
      <c r="N482" s="127"/>
      <c r="O482" s="127"/>
      <c r="P482" s="145"/>
      <c r="Q482" s="147"/>
      <c r="R482" s="126"/>
    </row>
    <row r="483" spans="1:18" ht="14" customHeight="1">
      <c r="A483" s="139"/>
      <c r="B483" s="136"/>
      <c r="D483" s="115"/>
      <c r="E483" s="115"/>
      <c r="F483" s="139"/>
      <c r="G483" s="115"/>
      <c r="H483" s="177"/>
      <c r="I483" s="177"/>
      <c r="J483" s="102"/>
      <c r="K483" s="139"/>
      <c r="L483" s="136"/>
      <c r="M483" s="183"/>
      <c r="N483" s="127"/>
      <c r="O483" s="127"/>
      <c r="P483" s="145"/>
      <c r="Q483" s="147"/>
      <c r="R483" s="126"/>
    </row>
    <row r="484" spans="1:18" ht="15" customHeight="1">
      <c r="A484" s="139"/>
      <c r="B484" s="136"/>
      <c r="D484" s="115"/>
      <c r="E484" s="115"/>
      <c r="F484" s="139"/>
      <c r="G484" s="115"/>
      <c r="H484" s="177"/>
      <c r="I484" s="177"/>
      <c r="J484" s="102"/>
      <c r="K484" s="147"/>
      <c r="L484" s="147"/>
      <c r="M484" s="126"/>
      <c r="N484" s="127"/>
      <c r="O484" s="127"/>
      <c r="P484" s="145"/>
      <c r="Q484" s="147"/>
      <c r="R484" s="126"/>
    </row>
    <row r="485" spans="1:18" ht="15" customHeight="1">
      <c r="A485" s="139"/>
      <c r="B485" s="136"/>
      <c r="D485" s="115"/>
      <c r="E485" s="115"/>
      <c r="F485" s="139"/>
      <c r="G485" s="115"/>
      <c r="H485" s="177"/>
      <c r="I485" s="177"/>
      <c r="J485" s="102"/>
      <c r="K485" s="139"/>
      <c r="L485" s="136"/>
      <c r="M485" s="126"/>
      <c r="N485" s="127"/>
      <c r="O485" s="127"/>
      <c r="P485" s="145"/>
      <c r="Q485" s="147"/>
      <c r="R485" s="126"/>
    </row>
    <row r="486" spans="1:18" ht="15" customHeight="1">
      <c r="A486" s="139"/>
      <c r="B486" s="136"/>
      <c r="C486" s="116"/>
      <c r="D486" s="115"/>
      <c r="E486" s="115"/>
      <c r="F486" s="139"/>
      <c r="G486" s="115"/>
      <c r="H486" s="177"/>
      <c r="I486" s="177"/>
      <c r="J486" s="102"/>
      <c r="K486" s="139"/>
      <c r="L486" s="136"/>
      <c r="M486" s="126"/>
      <c r="N486" s="127"/>
      <c r="O486" s="127"/>
      <c r="P486" s="145"/>
      <c r="Q486" s="147"/>
      <c r="R486" s="126"/>
    </row>
    <row r="487" spans="1:18" ht="16">
      <c r="A487" s="139"/>
      <c r="B487" s="136"/>
      <c r="C487" s="116"/>
      <c r="D487" s="115"/>
      <c r="E487" s="115"/>
      <c r="F487" s="139"/>
      <c r="G487" s="115"/>
      <c r="H487" s="177"/>
      <c r="I487" s="177"/>
      <c r="J487" s="102"/>
      <c r="K487" s="139"/>
      <c r="L487" s="136"/>
      <c r="M487" s="126"/>
      <c r="N487" s="127"/>
      <c r="O487" s="127"/>
      <c r="P487" s="145"/>
      <c r="Q487" s="147"/>
      <c r="R487" s="126"/>
    </row>
    <row r="488" spans="1:18" ht="16">
      <c r="A488" s="139"/>
      <c r="B488" s="136"/>
      <c r="C488" s="116"/>
      <c r="D488" s="115"/>
      <c r="E488" s="115"/>
      <c r="F488" s="139"/>
      <c r="G488" s="115"/>
      <c r="H488" s="177"/>
      <c r="I488" s="177"/>
      <c r="J488" s="102"/>
      <c r="K488" s="139"/>
      <c r="L488" s="136"/>
      <c r="M488" s="126"/>
      <c r="N488" s="127"/>
      <c r="O488" s="127"/>
      <c r="P488" s="145"/>
      <c r="Q488" s="147"/>
      <c r="R488" s="126"/>
    </row>
    <row r="489" spans="1:18" ht="16">
      <c r="A489" s="139"/>
      <c r="B489" s="136"/>
      <c r="C489" s="116"/>
      <c r="D489" s="115"/>
      <c r="E489" s="115"/>
      <c r="F489" s="139"/>
      <c r="G489" s="115"/>
      <c r="H489" s="177"/>
      <c r="I489" s="177"/>
      <c r="J489" s="102"/>
      <c r="K489" s="139"/>
      <c r="L489" s="136"/>
      <c r="M489" s="126"/>
      <c r="N489" s="127"/>
      <c r="O489" s="127"/>
      <c r="P489" s="145"/>
      <c r="Q489" s="147"/>
      <c r="R489" s="126"/>
    </row>
    <row r="490" spans="1:18" ht="16">
      <c r="A490" s="139"/>
      <c r="B490" s="136"/>
      <c r="C490" s="116"/>
      <c r="D490" s="115"/>
      <c r="E490" s="115"/>
      <c r="F490" s="139"/>
      <c r="G490" s="115"/>
      <c r="H490" s="177"/>
      <c r="I490" s="177"/>
      <c r="J490" s="102"/>
      <c r="K490" s="139"/>
      <c r="L490" s="136"/>
      <c r="M490" s="126"/>
      <c r="N490" s="127"/>
      <c r="O490" s="127"/>
      <c r="P490" s="145"/>
      <c r="Q490" s="147"/>
      <c r="R490" s="126"/>
    </row>
    <row r="491" spans="1:18" ht="16">
      <c r="A491" s="139"/>
      <c r="B491" s="136"/>
      <c r="D491" s="116"/>
      <c r="E491" s="115"/>
      <c r="F491" s="139"/>
      <c r="G491" s="115"/>
      <c r="H491" s="177"/>
      <c r="I491" s="177"/>
      <c r="J491" s="102"/>
      <c r="K491" s="139"/>
      <c r="L491" s="136"/>
      <c r="M491" s="126"/>
      <c r="N491" s="127"/>
      <c r="O491" s="127"/>
      <c r="P491" s="145"/>
      <c r="Q491" s="147"/>
      <c r="R491" s="126"/>
    </row>
    <row r="492" spans="1:18" ht="16">
      <c r="A492" s="139"/>
      <c r="B492" s="136"/>
      <c r="D492" s="116"/>
      <c r="E492" s="115"/>
      <c r="F492" s="139"/>
      <c r="G492" s="115"/>
      <c r="H492" s="177"/>
      <c r="I492" s="177"/>
      <c r="J492" s="102"/>
      <c r="K492" s="139"/>
      <c r="L492" s="136"/>
      <c r="M492" s="126"/>
      <c r="N492" s="127"/>
      <c r="O492" s="127"/>
      <c r="P492" s="145"/>
      <c r="Q492" s="147"/>
      <c r="R492" s="126"/>
    </row>
    <row r="493" spans="1:18" ht="16">
      <c r="A493" s="139"/>
      <c r="B493" s="136"/>
      <c r="D493" s="116"/>
      <c r="E493" s="115"/>
      <c r="F493" s="139"/>
      <c r="G493" s="115"/>
      <c r="H493" s="177"/>
      <c r="I493" s="177"/>
      <c r="J493" s="102"/>
      <c r="K493" s="139"/>
      <c r="L493" s="136"/>
      <c r="M493" s="126"/>
      <c r="N493" s="127"/>
      <c r="O493" s="127"/>
      <c r="P493" s="145"/>
      <c r="Q493" s="147"/>
      <c r="R493" s="126"/>
    </row>
    <row r="494" spans="1:18" ht="17" customHeight="1">
      <c r="A494" s="139"/>
      <c r="B494" s="136"/>
      <c r="D494" s="116"/>
      <c r="E494" s="115"/>
      <c r="F494" s="139"/>
      <c r="G494" s="115"/>
      <c r="H494" s="177"/>
      <c r="I494" s="177"/>
      <c r="J494" s="102"/>
      <c r="K494" s="171"/>
      <c r="M494" s="126"/>
      <c r="N494" s="127"/>
      <c r="O494" s="127"/>
      <c r="P494" s="145"/>
      <c r="Q494" s="147"/>
      <c r="R494" s="126"/>
    </row>
    <row r="495" spans="1:18" ht="19" customHeight="1">
      <c r="A495" s="139"/>
      <c r="B495" s="136"/>
      <c r="D495" s="116"/>
      <c r="E495" s="115"/>
      <c r="F495" s="139"/>
      <c r="G495" s="115"/>
      <c r="H495" s="177"/>
      <c r="I495" s="177"/>
      <c r="J495" s="102"/>
      <c r="K495" s="145"/>
      <c r="L495" s="147"/>
      <c r="M495" s="126"/>
      <c r="N495" s="127"/>
      <c r="O495" s="127"/>
      <c r="P495" s="145"/>
      <c r="Q495" s="147"/>
      <c r="R495" s="126"/>
    </row>
    <row r="496" spans="1:18" ht="18" customHeight="1">
      <c r="A496" s="139"/>
      <c r="B496" s="136"/>
      <c r="C496" s="115"/>
      <c r="F496" s="139"/>
      <c r="G496" s="115"/>
      <c r="H496" s="177"/>
      <c r="I496" s="177"/>
      <c r="J496" s="102"/>
      <c r="K496" s="145"/>
      <c r="L496" s="147"/>
      <c r="M496" s="126"/>
      <c r="N496" s="127"/>
      <c r="O496" s="127"/>
      <c r="P496" s="145"/>
      <c r="Q496" s="147"/>
      <c r="R496" s="126"/>
    </row>
    <row r="497" spans="1:18" ht="16" customHeight="1">
      <c r="A497" s="139"/>
      <c r="B497" s="136"/>
      <c r="C497" s="115"/>
      <c r="F497" s="139"/>
      <c r="G497" s="115"/>
      <c r="H497" s="177"/>
      <c r="I497" s="177"/>
      <c r="J497" s="102"/>
      <c r="K497" s="145"/>
      <c r="L497" s="147"/>
      <c r="M497" s="126"/>
      <c r="N497" s="127"/>
      <c r="O497" s="127"/>
      <c r="P497" s="145"/>
      <c r="Q497" s="147"/>
      <c r="R497" s="126"/>
    </row>
    <row r="498" spans="1:18" ht="16" customHeight="1">
      <c r="A498" s="139"/>
      <c r="B498" s="136"/>
      <c r="C498" s="115"/>
      <c r="D498" s="116"/>
      <c r="E498" s="115"/>
      <c r="F498" s="139"/>
      <c r="G498" s="115"/>
      <c r="H498" s="177"/>
      <c r="I498" s="177"/>
      <c r="J498" s="102"/>
      <c r="K498" s="145"/>
      <c r="L498" s="147"/>
      <c r="M498" s="126"/>
      <c r="N498" s="127"/>
      <c r="O498" s="127"/>
      <c r="P498" s="145"/>
      <c r="Q498" s="147"/>
      <c r="R498" s="126"/>
    </row>
    <row r="499" spans="1:18" ht="16">
      <c r="A499" s="139"/>
      <c r="B499" s="136"/>
      <c r="C499" s="115"/>
      <c r="D499" s="116"/>
      <c r="E499" s="115"/>
      <c r="F499" s="139"/>
      <c r="G499" s="115"/>
      <c r="H499" s="177"/>
      <c r="I499" s="177"/>
      <c r="J499" s="102"/>
      <c r="K499" s="145"/>
      <c r="L499" s="147"/>
      <c r="M499" s="126"/>
      <c r="N499" s="127"/>
      <c r="O499" s="127"/>
      <c r="P499" s="145"/>
      <c r="Q499" s="147"/>
      <c r="R499" s="126"/>
    </row>
    <row r="500" spans="1:18" ht="16">
      <c r="A500" s="139"/>
      <c r="B500" s="136"/>
      <c r="C500" s="115"/>
      <c r="D500" s="116"/>
      <c r="E500" s="115"/>
      <c r="F500" s="139"/>
      <c r="G500" s="115"/>
      <c r="H500" s="177"/>
      <c r="I500" s="177"/>
      <c r="J500" s="102"/>
      <c r="K500" s="145"/>
      <c r="L500" s="147"/>
      <c r="M500" s="126"/>
      <c r="N500" s="127"/>
      <c r="O500" s="127"/>
      <c r="P500" s="145"/>
      <c r="Q500" s="147"/>
      <c r="R500" s="126"/>
    </row>
    <row r="501" spans="1:18" ht="16">
      <c r="A501" s="139"/>
      <c r="B501" s="136"/>
      <c r="C501" s="115"/>
      <c r="D501" s="116"/>
      <c r="E501" s="115"/>
      <c r="F501" s="139"/>
      <c r="G501" s="115"/>
      <c r="H501" s="177"/>
      <c r="I501" s="177"/>
      <c r="J501" s="102"/>
      <c r="K501" s="145"/>
      <c r="L501" s="147"/>
      <c r="M501" s="126"/>
      <c r="N501" s="127"/>
      <c r="O501" s="127"/>
      <c r="P501" s="145"/>
      <c r="Q501" s="147"/>
      <c r="R501" s="126"/>
    </row>
    <row r="502" spans="1:18" ht="16">
      <c r="A502" s="139"/>
      <c r="B502" s="136"/>
      <c r="C502" s="115"/>
      <c r="D502" s="116"/>
      <c r="E502" s="115"/>
      <c r="F502" s="139"/>
      <c r="G502" s="115"/>
      <c r="H502" s="177"/>
      <c r="I502" s="177"/>
      <c r="J502" s="102"/>
      <c r="K502" s="145"/>
      <c r="L502" s="147"/>
      <c r="M502" s="126"/>
      <c r="N502" s="127"/>
      <c r="O502" s="127"/>
      <c r="P502" s="145"/>
      <c r="Q502" s="147"/>
      <c r="R502" s="126"/>
    </row>
    <row r="503" spans="1:18" ht="16">
      <c r="A503" s="139"/>
      <c r="B503" s="136"/>
      <c r="C503" s="115"/>
      <c r="D503" s="116"/>
      <c r="E503" s="115"/>
      <c r="F503" s="139"/>
      <c r="G503" s="115"/>
      <c r="H503" s="177"/>
      <c r="I503" s="177"/>
      <c r="J503" s="102"/>
      <c r="K503" s="145"/>
      <c r="L503" s="147"/>
      <c r="M503" s="126"/>
      <c r="N503" s="127"/>
      <c r="O503" s="127"/>
      <c r="P503" s="145"/>
      <c r="Q503" s="147"/>
      <c r="R503" s="126"/>
    </row>
    <row r="504" spans="1:18" ht="16">
      <c r="A504" s="139"/>
      <c r="B504" s="136"/>
      <c r="C504" s="115"/>
      <c r="D504" s="152"/>
      <c r="E504" s="154"/>
      <c r="F504" s="139"/>
      <c r="G504" s="115"/>
      <c r="H504" s="177"/>
      <c r="I504" s="177"/>
      <c r="J504" s="102"/>
      <c r="K504" s="145"/>
      <c r="L504" s="147"/>
      <c r="M504" s="126"/>
      <c r="N504" s="127"/>
      <c r="O504" s="127"/>
      <c r="P504" s="145"/>
      <c r="Q504" s="147"/>
      <c r="R504" s="126"/>
    </row>
    <row r="505" spans="1:18" ht="16">
      <c r="A505" s="139"/>
      <c r="B505" s="136"/>
      <c r="C505" s="115"/>
      <c r="D505" s="152"/>
      <c r="E505" s="154"/>
      <c r="F505" s="139"/>
      <c r="G505" s="115"/>
      <c r="H505" s="177"/>
      <c r="I505" s="177"/>
      <c r="J505" s="102"/>
      <c r="K505" s="145"/>
      <c r="L505" s="147"/>
      <c r="M505" s="126"/>
      <c r="N505" s="127"/>
      <c r="O505" s="127"/>
      <c r="P505" s="145"/>
      <c r="Q505" s="147"/>
      <c r="R505" s="126"/>
    </row>
    <row r="506" spans="1:18" ht="15.75" customHeight="1">
      <c r="A506" s="139"/>
      <c r="B506" s="136"/>
      <c r="C506" s="115"/>
      <c r="D506" s="152"/>
      <c r="E506" s="154"/>
      <c r="F506" s="139"/>
      <c r="G506" s="115"/>
      <c r="H506" s="116"/>
      <c r="I506" s="116"/>
      <c r="J506" s="115"/>
      <c r="K506" s="145"/>
      <c r="L506" s="147"/>
      <c r="M506" s="126"/>
      <c r="N506" s="127"/>
      <c r="O506" s="127"/>
      <c r="P506" s="145"/>
      <c r="Q506" s="147"/>
      <c r="R506" s="126"/>
    </row>
    <row r="507" spans="1:18" ht="16">
      <c r="A507" s="139"/>
      <c r="B507" s="136"/>
      <c r="C507" s="115"/>
      <c r="D507" s="152"/>
      <c r="E507" s="154"/>
      <c r="F507" s="139"/>
      <c r="G507" s="115"/>
      <c r="H507" s="116"/>
      <c r="I507" s="116"/>
      <c r="J507" s="115"/>
      <c r="K507" s="145"/>
      <c r="L507" s="147"/>
      <c r="M507" s="126"/>
      <c r="N507" s="127"/>
      <c r="O507" s="127"/>
      <c r="P507" s="145"/>
      <c r="Q507" s="147"/>
      <c r="R507" s="126"/>
    </row>
    <row r="508" spans="1:18" ht="16">
      <c r="A508" s="139"/>
      <c r="B508" s="136"/>
      <c r="C508" s="115"/>
      <c r="D508" s="152"/>
      <c r="E508" s="154"/>
      <c r="F508" s="139"/>
      <c r="G508" s="115"/>
      <c r="H508" s="116"/>
      <c r="I508" s="116"/>
      <c r="J508" s="115"/>
      <c r="K508" s="145"/>
      <c r="L508" s="147"/>
      <c r="M508" s="126"/>
      <c r="N508" s="127"/>
      <c r="O508" s="127"/>
      <c r="P508" s="145"/>
      <c r="Q508" s="147"/>
      <c r="R508" s="126"/>
    </row>
    <row r="509" spans="1:18" ht="16">
      <c r="A509" s="139"/>
      <c r="B509" s="136"/>
      <c r="C509" s="115"/>
      <c r="D509" s="152"/>
      <c r="E509" s="154"/>
      <c r="F509" s="139"/>
      <c r="G509" s="115"/>
      <c r="H509" s="116"/>
      <c r="I509" s="116"/>
      <c r="J509" s="115"/>
      <c r="K509" s="145"/>
      <c r="L509" s="147"/>
      <c r="M509" s="126"/>
      <c r="N509" s="127"/>
      <c r="O509" s="127"/>
      <c r="P509" s="145"/>
      <c r="Q509" s="147"/>
      <c r="R509" s="126"/>
    </row>
    <row r="510" spans="1:18" ht="16">
      <c r="A510" s="139"/>
      <c r="B510" s="136"/>
      <c r="C510" s="115"/>
      <c r="D510" s="152"/>
      <c r="E510" s="154"/>
      <c r="F510" s="139"/>
      <c r="G510" s="115"/>
      <c r="H510" s="116"/>
      <c r="I510" s="116"/>
      <c r="J510" s="115"/>
      <c r="K510" s="145"/>
      <c r="L510" s="147"/>
      <c r="M510" s="126"/>
      <c r="N510" s="127"/>
      <c r="O510" s="127"/>
      <c r="P510" s="145"/>
      <c r="Q510" s="147"/>
      <c r="R510" s="126"/>
    </row>
    <row r="511" spans="1:18" ht="16">
      <c r="A511" s="139"/>
      <c r="B511" s="136"/>
      <c r="C511" s="115"/>
      <c r="D511" s="152"/>
      <c r="E511" s="154"/>
      <c r="F511" s="139"/>
      <c r="G511" s="115"/>
      <c r="H511" s="116"/>
      <c r="I511" s="116"/>
      <c r="J511" s="115"/>
      <c r="M511" s="126"/>
      <c r="N511" s="127"/>
      <c r="O511" s="127"/>
      <c r="P511" s="145"/>
      <c r="Q511" s="147"/>
      <c r="R511" s="126"/>
    </row>
    <row r="512" spans="1:18" ht="16">
      <c r="A512" s="139"/>
      <c r="B512" s="136"/>
      <c r="C512" s="115"/>
      <c r="D512" s="152"/>
      <c r="E512" s="154"/>
      <c r="F512" s="139"/>
      <c r="G512" s="115"/>
      <c r="H512" s="116"/>
      <c r="I512" s="116"/>
      <c r="J512" s="115"/>
      <c r="K512" s="139"/>
      <c r="L512" s="136"/>
      <c r="M512" s="126"/>
      <c r="N512" s="127"/>
      <c r="O512" s="127"/>
      <c r="P512" s="145"/>
      <c r="Q512" s="147"/>
      <c r="R512" s="126"/>
    </row>
    <row r="513" spans="1:18" ht="16">
      <c r="A513" s="139"/>
      <c r="B513" s="136"/>
      <c r="D513" s="152"/>
      <c r="E513" s="154"/>
      <c r="F513" s="139"/>
      <c r="G513" s="115"/>
      <c r="H513" s="116"/>
      <c r="I513" s="116"/>
      <c r="J513" s="115"/>
      <c r="K513" s="139"/>
      <c r="L513" s="136"/>
      <c r="M513" s="126"/>
      <c r="N513" s="127"/>
      <c r="O513" s="127"/>
      <c r="P513" s="145"/>
      <c r="Q513" s="147"/>
      <c r="R513" s="126"/>
    </row>
    <row r="514" spans="1:18" ht="16">
      <c r="A514" s="139"/>
      <c r="B514" s="136"/>
      <c r="C514" s="115"/>
      <c r="D514" s="155"/>
      <c r="E514" s="154"/>
      <c r="F514" s="139"/>
      <c r="G514" s="115"/>
      <c r="H514" s="116"/>
      <c r="I514" s="116"/>
      <c r="J514" s="115"/>
      <c r="K514" s="139"/>
      <c r="L514" s="136"/>
      <c r="M514" s="126"/>
      <c r="N514" s="127"/>
      <c r="O514" s="127"/>
      <c r="P514" s="145"/>
      <c r="Q514" s="147"/>
      <c r="R514" s="126"/>
    </row>
    <row r="515" spans="1:18" ht="16">
      <c r="A515" s="139"/>
      <c r="B515" s="136"/>
      <c r="C515" s="115"/>
      <c r="D515" s="155"/>
      <c r="E515" s="154"/>
      <c r="F515" s="139"/>
      <c r="G515" s="115"/>
      <c r="H515" s="116"/>
      <c r="I515" s="116"/>
      <c r="J515" s="115"/>
      <c r="K515" s="139"/>
      <c r="L515" s="136"/>
      <c r="M515" s="126"/>
      <c r="N515" s="127"/>
      <c r="O515" s="127"/>
      <c r="P515" s="145"/>
      <c r="Q515" s="147"/>
      <c r="R515" s="126"/>
    </row>
    <row r="516" spans="1:18" ht="16">
      <c r="A516" s="139"/>
      <c r="B516" s="136"/>
      <c r="C516" s="115"/>
      <c r="D516" s="155"/>
      <c r="E516" s="154"/>
      <c r="F516" s="139"/>
      <c r="G516" s="115"/>
      <c r="H516" s="116"/>
      <c r="I516" s="116"/>
      <c r="J516" s="115"/>
      <c r="K516" s="139"/>
      <c r="L516" s="136"/>
      <c r="M516" s="126"/>
      <c r="N516" s="127"/>
      <c r="O516" s="127"/>
      <c r="P516" s="145"/>
      <c r="Q516" s="147"/>
      <c r="R516" s="126"/>
    </row>
    <row r="517" spans="1:18" ht="16">
      <c r="A517" s="139"/>
      <c r="B517" s="136"/>
      <c r="C517" s="115"/>
      <c r="D517" s="155"/>
      <c r="E517" s="154"/>
      <c r="F517" s="139"/>
      <c r="G517" s="115"/>
      <c r="H517" s="116"/>
      <c r="I517" s="116"/>
      <c r="J517" s="115"/>
      <c r="K517" s="139"/>
      <c r="L517" s="136"/>
      <c r="M517" s="126"/>
      <c r="N517" s="127"/>
      <c r="O517" s="127"/>
      <c r="P517" s="145"/>
      <c r="Q517" s="147"/>
      <c r="R517" s="126"/>
    </row>
    <row r="518" spans="1:18" ht="16">
      <c r="A518" s="139"/>
      <c r="B518" s="136"/>
      <c r="C518" s="115"/>
      <c r="D518" s="155"/>
      <c r="E518" s="154"/>
      <c r="F518" s="136"/>
      <c r="G518" s="115"/>
      <c r="H518" s="127"/>
      <c r="I518" s="127"/>
      <c r="J518" s="127"/>
      <c r="K518" s="139"/>
      <c r="L518" s="136"/>
      <c r="M518" s="126"/>
      <c r="N518" s="127"/>
      <c r="O518" s="127"/>
      <c r="P518" s="145"/>
      <c r="Q518" s="147"/>
      <c r="R518" s="126"/>
    </row>
    <row r="519" spans="1:18" ht="16">
      <c r="A519" s="139"/>
      <c r="B519" s="136"/>
      <c r="C519" s="115"/>
      <c r="D519" s="155"/>
      <c r="E519" s="154"/>
      <c r="F519" s="139"/>
      <c r="G519" s="115"/>
      <c r="H519" s="127"/>
      <c r="I519" s="127"/>
      <c r="J519" s="127"/>
      <c r="K519" s="139"/>
      <c r="L519" s="136"/>
      <c r="M519" s="126"/>
      <c r="N519" s="127"/>
      <c r="O519" s="127"/>
      <c r="P519" s="145"/>
      <c r="Q519" s="147"/>
      <c r="R519" s="126"/>
    </row>
    <row r="520" spans="1:18" ht="16">
      <c r="A520" s="139"/>
      <c r="B520" s="136"/>
      <c r="C520" s="115"/>
      <c r="D520" s="155"/>
      <c r="E520" s="154"/>
      <c r="F520" s="139"/>
      <c r="G520" s="115"/>
      <c r="H520" s="127"/>
      <c r="I520" s="127"/>
      <c r="J520" s="127"/>
      <c r="K520" s="139"/>
      <c r="L520" s="136"/>
      <c r="M520" s="126"/>
      <c r="N520" s="127"/>
      <c r="O520" s="127"/>
      <c r="P520" s="145"/>
      <c r="Q520" s="147"/>
      <c r="R520" s="126"/>
    </row>
    <row r="521" spans="1:18" ht="16">
      <c r="A521" s="139"/>
      <c r="B521" s="136"/>
      <c r="C521" s="115"/>
      <c r="D521" s="155"/>
      <c r="E521" s="154"/>
      <c r="F521" s="139"/>
      <c r="G521" s="115"/>
      <c r="H521" s="127"/>
      <c r="I521" s="127"/>
      <c r="J521" s="127"/>
      <c r="K521" s="139"/>
      <c r="L521" s="136"/>
      <c r="M521" s="126"/>
      <c r="N521" s="127"/>
      <c r="O521" s="127"/>
      <c r="P521" s="145"/>
      <c r="Q521" s="147"/>
      <c r="R521" s="126"/>
    </row>
    <row r="522" spans="1:18" ht="15.75" customHeight="1">
      <c r="A522" s="139"/>
      <c r="B522" s="136"/>
      <c r="C522" s="115"/>
      <c r="D522" s="116"/>
      <c r="E522" s="115"/>
      <c r="F522" s="139"/>
      <c r="G522" s="115"/>
      <c r="H522" s="127"/>
      <c r="I522" s="127"/>
      <c r="J522" s="127"/>
      <c r="K522" s="139"/>
      <c r="L522" s="136"/>
      <c r="M522" s="126"/>
      <c r="N522" s="127"/>
      <c r="O522" s="127"/>
      <c r="P522" s="145"/>
      <c r="Q522" s="147"/>
      <c r="R522" s="126"/>
    </row>
    <row r="523" spans="1:18" ht="16">
      <c r="A523" s="139"/>
      <c r="B523" s="136"/>
      <c r="C523" s="115"/>
      <c r="D523" s="116"/>
      <c r="E523" s="115"/>
      <c r="F523" s="139"/>
      <c r="G523" s="115"/>
      <c r="H523" s="127"/>
      <c r="I523" s="127"/>
      <c r="J523" s="127"/>
      <c r="M523" s="126"/>
      <c r="N523" s="127"/>
      <c r="O523" s="127"/>
      <c r="P523" s="145"/>
      <c r="Q523" s="147"/>
      <c r="R523" s="126"/>
    </row>
    <row r="524" spans="1:18" ht="16">
      <c r="A524" s="139"/>
      <c r="B524" s="136"/>
      <c r="C524" s="115"/>
      <c r="D524" s="116"/>
      <c r="E524" s="115"/>
      <c r="F524" s="139"/>
      <c r="G524" s="115"/>
      <c r="H524" s="127"/>
      <c r="I524" s="127"/>
      <c r="J524" s="127"/>
      <c r="K524" s="139"/>
      <c r="L524" s="136"/>
      <c r="M524" s="126"/>
      <c r="N524" s="127"/>
      <c r="O524" s="127"/>
      <c r="P524" s="145"/>
      <c r="Q524" s="147"/>
      <c r="R524" s="126"/>
    </row>
    <row r="525" spans="1:18" ht="16">
      <c r="A525" s="139"/>
      <c r="B525" s="136"/>
      <c r="C525" s="115"/>
      <c r="D525" s="116"/>
      <c r="E525" s="115"/>
      <c r="F525" s="139"/>
      <c r="G525" s="115"/>
      <c r="H525" s="127"/>
      <c r="I525" s="127"/>
      <c r="J525" s="127"/>
      <c r="K525" s="139"/>
      <c r="L525" s="136"/>
      <c r="M525" s="126"/>
      <c r="N525" s="127"/>
      <c r="O525" s="127"/>
      <c r="P525" s="145"/>
      <c r="Q525" s="147"/>
      <c r="R525" s="126"/>
    </row>
    <row r="526" spans="1:18" ht="16">
      <c r="A526" s="139"/>
      <c r="B526" s="136"/>
      <c r="C526" s="115"/>
      <c r="D526" s="116"/>
      <c r="E526" s="115"/>
      <c r="F526" s="139"/>
      <c r="G526" s="115"/>
      <c r="H526" s="127"/>
      <c r="I526" s="127"/>
      <c r="J526" s="127"/>
      <c r="K526" s="139"/>
      <c r="L526" s="136"/>
      <c r="M526" s="126"/>
      <c r="N526" s="127"/>
      <c r="O526" s="127"/>
      <c r="P526" s="145"/>
      <c r="Q526" s="147"/>
      <c r="R526" s="126"/>
    </row>
    <row r="527" spans="1:18" ht="16">
      <c r="A527" s="139"/>
      <c r="B527" s="136"/>
      <c r="C527" s="115"/>
      <c r="D527" s="116"/>
      <c r="E527" s="115"/>
      <c r="F527" s="139"/>
      <c r="G527" s="115"/>
      <c r="H527" s="127"/>
      <c r="I527" s="127"/>
      <c r="J527" s="127"/>
      <c r="K527" s="139"/>
      <c r="L527" s="136"/>
      <c r="M527" s="126"/>
      <c r="N527" s="127"/>
      <c r="O527" s="127"/>
      <c r="P527" s="145"/>
      <c r="Q527" s="147"/>
      <c r="R527" s="126"/>
    </row>
    <row r="528" spans="1:18" ht="16">
      <c r="A528" s="139"/>
      <c r="B528" s="136"/>
      <c r="C528" s="115"/>
      <c r="D528" s="116"/>
      <c r="E528" s="115"/>
      <c r="F528" s="139"/>
      <c r="G528" s="115"/>
      <c r="H528" s="127"/>
      <c r="I528" s="127"/>
      <c r="J528" s="127"/>
      <c r="K528" s="139"/>
      <c r="L528" s="136"/>
      <c r="M528" s="126"/>
      <c r="N528" s="127"/>
      <c r="O528" s="127"/>
      <c r="P528" s="145"/>
      <c r="Q528" s="147"/>
      <c r="R528" s="126"/>
    </row>
    <row r="529" spans="1:18" ht="16">
      <c r="A529" s="139"/>
      <c r="B529" s="136"/>
      <c r="C529" s="115"/>
      <c r="D529" s="116"/>
      <c r="E529" s="115"/>
      <c r="F529" s="139"/>
      <c r="G529" s="115"/>
      <c r="H529" s="127"/>
      <c r="I529" s="127"/>
      <c r="J529" s="127"/>
      <c r="K529" s="139"/>
      <c r="L529" s="136"/>
      <c r="M529" s="126"/>
      <c r="N529" s="127"/>
      <c r="O529" s="127"/>
      <c r="P529" s="145"/>
      <c r="Q529" s="147"/>
      <c r="R529" s="126"/>
    </row>
    <row r="530" spans="1:18" ht="16">
      <c r="A530" s="139"/>
      <c r="B530" s="136"/>
      <c r="C530" s="115"/>
      <c r="D530" s="116"/>
      <c r="E530" s="115"/>
      <c r="F530" s="139"/>
      <c r="G530" s="115"/>
      <c r="H530" s="127"/>
      <c r="I530" s="127"/>
      <c r="J530" s="127"/>
      <c r="K530" s="139"/>
      <c r="L530" s="136"/>
      <c r="M530" s="126"/>
      <c r="N530" s="127"/>
      <c r="O530" s="127"/>
      <c r="P530" s="145"/>
      <c r="Q530" s="147"/>
      <c r="R530" s="126"/>
    </row>
    <row r="531" spans="1:18" ht="16">
      <c r="A531" s="139"/>
      <c r="B531" s="136"/>
      <c r="C531" s="115"/>
      <c r="D531" s="116"/>
      <c r="E531" s="115"/>
      <c r="F531" s="139"/>
      <c r="G531" s="115"/>
      <c r="H531" s="127"/>
      <c r="I531" s="127"/>
      <c r="J531" s="127"/>
      <c r="K531" s="139"/>
      <c r="L531" s="136"/>
      <c r="M531" s="126"/>
      <c r="N531" s="127"/>
      <c r="O531" s="127"/>
      <c r="P531" s="145"/>
      <c r="Q531" s="147"/>
      <c r="R531" s="126"/>
    </row>
    <row r="532" spans="1:18" ht="16">
      <c r="A532" s="139"/>
      <c r="B532" s="136"/>
      <c r="C532" s="115"/>
      <c r="D532" s="116"/>
      <c r="E532" s="115"/>
      <c r="F532" s="139"/>
      <c r="G532" s="115"/>
      <c r="H532" s="127"/>
      <c r="I532" s="127"/>
      <c r="J532" s="127"/>
      <c r="K532" s="139"/>
      <c r="L532" s="136"/>
      <c r="M532" s="126"/>
      <c r="N532" s="127"/>
      <c r="O532" s="127"/>
      <c r="P532" s="145"/>
      <c r="Q532" s="147"/>
      <c r="R532" s="126"/>
    </row>
    <row r="533" spans="1:18" ht="16">
      <c r="A533" s="139"/>
      <c r="B533" s="136"/>
      <c r="C533" s="115"/>
      <c r="D533" s="116"/>
      <c r="E533" s="115"/>
      <c r="F533" s="139"/>
      <c r="G533" s="115"/>
      <c r="H533" s="127"/>
      <c r="I533" s="127"/>
      <c r="J533" s="127"/>
      <c r="K533" s="139"/>
      <c r="L533" s="136"/>
      <c r="M533" s="126"/>
      <c r="N533" s="127"/>
      <c r="O533" s="127"/>
      <c r="P533" s="145"/>
      <c r="Q533" s="147"/>
      <c r="R533" s="126"/>
    </row>
    <row r="534" spans="1:18" ht="16">
      <c r="A534" s="139"/>
      <c r="B534" s="136"/>
      <c r="C534" s="115"/>
      <c r="D534" s="116"/>
      <c r="E534" s="115"/>
      <c r="F534" s="139"/>
      <c r="G534" s="115"/>
      <c r="H534" s="127"/>
      <c r="I534" s="127"/>
      <c r="J534" s="127"/>
      <c r="M534" s="126"/>
      <c r="N534" s="127"/>
      <c r="O534" s="127"/>
      <c r="P534" s="145"/>
      <c r="Q534" s="147"/>
      <c r="R534" s="126"/>
    </row>
    <row r="535" spans="1:18" ht="16">
      <c r="A535" s="139"/>
      <c r="B535" s="136"/>
      <c r="C535" s="115"/>
      <c r="D535" s="116"/>
      <c r="E535" s="115"/>
      <c r="F535" s="139"/>
      <c r="G535" s="115"/>
      <c r="H535" s="127"/>
      <c r="I535" s="127"/>
      <c r="J535" s="127"/>
      <c r="K535" s="139"/>
      <c r="L535" s="136"/>
      <c r="M535" s="126"/>
      <c r="N535" s="127"/>
      <c r="O535" s="127"/>
      <c r="P535" s="145"/>
      <c r="Q535" s="147"/>
      <c r="R535" s="126"/>
    </row>
    <row r="536" spans="1:18" ht="16">
      <c r="A536" s="139"/>
      <c r="B536" s="136"/>
      <c r="C536" s="115"/>
      <c r="D536" s="116"/>
      <c r="E536" s="115"/>
      <c r="F536" s="139"/>
      <c r="G536" s="115"/>
      <c r="H536" s="127"/>
      <c r="I536" s="127"/>
      <c r="J536" s="127"/>
      <c r="K536" s="139"/>
      <c r="L536" s="136"/>
      <c r="M536" s="126"/>
      <c r="N536" s="127"/>
      <c r="O536" s="127"/>
      <c r="P536" s="145"/>
      <c r="Q536" s="147"/>
      <c r="R536" s="126"/>
    </row>
    <row r="537" spans="1:18" ht="16">
      <c r="A537" s="139"/>
      <c r="B537" s="136"/>
      <c r="C537" s="115"/>
      <c r="D537" s="116"/>
      <c r="E537" s="115"/>
      <c r="F537" s="139"/>
      <c r="G537" s="115"/>
      <c r="H537" s="127"/>
      <c r="I537" s="127"/>
      <c r="J537" s="127"/>
      <c r="K537" s="139"/>
      <c r="L537" s="136"/>
      <c r="M537" s="126"/>
      <c r="N537" s="127"/>
      <c r="O537" s="127"/>
      <c r="P537" s="145"/>
      <c r="Q537" s="147"/>
      <c r="R537" s="126"/>
    </row>
    <row r="538" spans="1:18" ht="16">
      <c r="A538" s="139"/>
      <c r="B538" s="136"/>
      <c r="C538" s="115"/>
      <c r="D538" s="116"/>
      <c r="E538" s="115"/>
      <c r="F538" s="139"/>
      <c r="G538" s="115"/>
      <c r="H538" s="127"/>
      <c r="I538" s="127"/>
      <c r="J538" s="127"/>
      <c r="K538" s="139"/>
      <c r="L538" s="136"/>
      <c r="M538" s="126"/>
      <c r="N538" s="127"/>
      <c r="O538" s="127"/>
      <c r="P538" s="145"/>
      <c r="Q538" s="147"/>
      <c r="R538" s="126"/>
    </row>
    <row r="539" spans="1:18" ht="16">
      <c r="A539" s="139"/>
      <c r="B539" s="136"/>
      <c r="C539" s="115"/>
      <c r="D539" s="116"/>
      <c r="E539" s="115"/>
      <c r="F539" s="139"/>
      <c r="G539" s="115"/>
      <c r="H539" s="127"/>
      <c r="I539" s="127"/>
      <c r="J539" s="127"/>
      <c r="K539" s="139"/>
      <c r="L539" s="136"/>
      <c r="M539" s="126"/>
      <c r="N539" s="127"/>
      <c r="O539" s="127"/>
      <c r="P539" s="145"/>
      <c r="Q539" s="147"/>
      <c r="R539" s="126"/>
    </row>
    <row r="540" spans="1:18" ht="16">
      <c r="A540" s="139"/>
      <c r="B540" s="136"/>
      <c r="C540" s="115"/>
      <c r="D540" s="116"/>
      <c r="E540" s="115"/>
      <c r="F540" s="139"/>
      <c r="G540" s="115"/>
      <c r="H540" s="127"/>
      <c r="I540" s="127"/>
      <c r="J540" s="127"/>
      <c r="K540" s="139"/>
      <c r="L540" s="136"/>
      <c r="M540" s="126"/>
      <c r="N540" s="127"/>
      <c r="O540" s="127"/>
      <c r="P540" s="145"/>
      <c r="Q540" s="147"/>
      <c r="R540" s="126"/>
    </row>
    <row r="541" spans="1:18" ht="16">
      <c r="A541" s="139"/>
      <c r="B541" s="136"/>
      <c r="C541" s="115"/>
      <c r="D541" s="116"/>
      <c r="E541" s="115"/>
      <c r="F541" s="139"/>
      <c r="G541" s="115"/>
      <c r="H541" s="127"/>
      <c r="I541" s="127"/>
      <c r="J541" s="127"/>
      <c r="K541" s="139"/>
      <c r="L541" s="136"/>
      <c r="M541" s="126"/>
      <c r="N541" s="127"/>
      <c r="O541" s="127"/>
      <c r="P541" s="145"/>
      <c r="Q541" s="147"/>
      <c r="R541" s="126"/>
    </row>
    <row r="542" spans="1:18" ht="16">
      <c r="A542" s="139"/>
      <c r="B542" s="136"/>
      <c r="C542" s="115"/>
      <c r="D542" s="116"/>
      <c r="E542" s="115"/>
      <c r="F542" s="139"/>
      <c r="G542" s="115"/>
      <c r="H542" s="127"/>
      <c r="I542" s="127"/>
      <c r="J542" s="127"/>
      <c r="M542" s="126"/>
      <c r="N542" s="127"/>
      <c r="O542" s="127"/>
      <c r="P542" s="145"/>
      <c r="Q542" s="147"/>
      <c r="R542" s="126"/>
    </row>
    <row r="543" spans="1:18" ht="16">
      <c r="A543" s="139"/>
      <c r="B543" s="136"/>
      <c r="C543" s="115"/>
      <c r="D543" s="116"/>
      <c r="E543" s="115"/>
      <c r="F543" s="139"/>
      <c r="G543" s="115"/>
      <c r="H543" s="127"/>
      <c r="I543" s="127"/>
      <c r="J543" s="127"/>
      <c r="K543" s="139"/>
      <c r="L543" s="136"/>
      <c r="M543" s="126"/>
      <c r="N543" s="127"/>
      <c r="O543" s="127"/>
      <c r="P543" s="145"/>
      <c r="Q543" s="147"/>
      <c r="R543" s="126"/>
    </row>
    <row r="544" spans="1:18" ht="16">
      <c r="A544" s="139"/>
      <c r="B544" s="136"/>
      <c r="C544" s="115"/>
      <c r="D544" s="116"/>
      <c r="E544" s="115"/>
      <c r="F544" s="139"/>
      <c r="G544" s="115"/>
      <c r="H544" s="127"/>
      <c r="I544" s="127"/>
      <c r="J544" s="127"/>
      <c r="K544" s="139"/>
      <c r="L544" s="136"/>
      <c r="M544" s="126"/>
      <c r="N544" s="127"/>
      <c r="O544" s="127"/>
      <c r="P544" s="145"/>
      <c r="Q544" s="147"/>
      <c r="R544" s="126"/>
    </row>
    <row r="545" spans="1:18" ht="16">
      <c r="A545" s="139"/>
      <c r="B545" s="136"/>
      <c r="C545" s="115"/>
      <c r="D545" s="116"/>
      <c r="E545" s="115"/>
      <c r="F545" s="139"/>
      <c r="G545" s="115"/>
      <c r="H545" s="127"/>
      <c r="I545" s="127"/>
      <c r="J545" s="127"/>
      <c r="K545" s="139"/>
      <c r="L545" s="136"/>
      <c r="M545" s="126"/>
      <c r="N545" s="127"/>
      <c r="O545" s="127"/>
      <c r="P545" s="145"/>
      <c r="Q545" s="147"/>
      <c r="R545" s="126"/>
    </row>
    <row r="546" spans="1:18" ht="16">
      <c r="A546" s="139"/>
      <c r="B546" s="136"/>
      <c r="C546" s="115"/>
      <c r="D546" s="116"/>
      <c r="E546" s="115"/>
      <c r="F546" s="139"/>
      <c r="G546" s="115"/>
      <c r="H546" s="127"/>
      <c r="I546" s="127"/>
      <c r="J546" s="127"/>
      <c r="K546" s="139"/>
      <c r="L546" s="136"/>
      <c r="M546" s="126"/>
      <c r="N546" s="127"/>
      <c r="O546" s="127"/>
      <c r="P546" s="145"/>
      <c r="Q546" s="147"/>
      <c r="R546" s="126"/>
    </row>
    <row r="547" spans="1:18" ht="16">
      <c r="A547" s="139"/>
      <c r="B547" s="136"/>
      <c r="C547" s="115"/>
      <c r="D547" s="116"/>
      <c r="E547" s="115"/>
      <c r="F547" s="139"/>
      <c r="G547" s="115"/>
      <c r="H547" s="127"/>
      <c r="I547" s="127"/>
      <c r="J547" s="127"/>
      <c r="K547" s="139"/>
      <c r="L547" s="136"/>
      <c r="M547" s="126"/>
      <c r="N547" s="127"/>
      <c r="O547" s="127"/>
      <c r="P547" s="145"/>
      <c r="Q547" s="147"/>
      <c r="R547" s="126"/>
    </row>
    <row r="548" spans="1:18" ht="16">
      <c r="A548" s="139"/>
      <c r="B548" s="136"/>
      <c r="C548" s="115"/>
      <c r="D548" s="116"/>
      <c r="E548" s="115"/>
      <c r="F548" s="139"/>
      <c r="G548" s="115"/>
      <c r="H548" s="127"/>
      <c r="I548" s="127"/>
      <c r="J548" s="127"/>
      <c r="K548" s="139"/>
      <c r="L548" s="136"/>
      <c r="M548" s="126"/>
      <c r="N548" s="127"/>
      <c r="O548" s="127"/>
      <c r="P548" s="145"/>
      <c r="Q548" s="147"/>
      <c r="R548" s="126"/>
    </row>
    <row r="549" spans="1:18" ht="16">
      <c r="A549" s="139"/>
      <c r="B549" s="136"/>
      <c r="C549" s="115"/>
      <c r="D549" s="116"/>
      <c r="E549" s="115"/>
      <c r="F549" s="139"/>
      <c r="G549" s="115"/>
      <c r="H549" s="127"/>
      <c r="I549" s="127"/>
      <c r="J549" s="127"/>
      <c r="K549" s="139"/>
      <c r="L549" s="136"/>
      <c r="M549" s="126"/>
      <c r="N549" s="127"/>
      <c r="O549" s="127"/>
      <c r="P549" s="145"/>
      <c r="Q549" s="147"/>
      <c r="R549" s="126"/>
    </row>
    <row r="550" spans="1:18" ht="16">
      <c r="A550" s="139"/>
      <c r="B550" s="136"/>
      <c r="C550" s="115"/>
      <c r="D550" s="116"/>
      <c r="E550" s="115"/>
      <c r="F550" s="139"/>
      <c r="G550" s="115"/>
      <c r="H550" s="127"/>
      <c r="I550" s="127"/>
      <c r="J550" s="127"/>
      <c r="K550" s="139"/>
      <c r="L550" s="136"/>
      <c r="M550" s="126"/>
      <c r="N550" s="127"/>
      <c r="O550" s="127"/>
      <c r="P550" s="145"/>
      <c r="Q550" s="147"/>
      <c r="R550" s="126"/>
    </row>
    <row r="551" spans="1:18" ht="16">
      <c r="A551" s="139"/>
      <c r="B551" s="136"/>
      <c r="C551" s="115"/>
      <c r="D551" s="116"/>
      <c r="E551" s="115"/>
      <c r="F551" s="139"/>
      <c r="G551" s="115"/>
      <c r="H551" s="127"/>
      <c r="I551" s="127"/>
      <c r="J551" s="127"/>
      <c r="K551" s="139"/>
      <c r="L551" s="136"/>
      <c r="M551" s="126"/>
      <c r="N551" s="127"/>
      <c r="O551" s="127"/>
      <c r="P551" s="145"/>
      <c r="Q551" s="147"/>
      <c r="R551" s="126"/>
    </row>
    <row r="552" spans="1:18" ht="16">
      <c r="A552" s="139"/>
      <c r="B552" s="136"/>
      <c r="C552" s="115"/>
      <c r="D552" s="116"/>
      <c r="E552" s="115"/>
      <c r="F552" s="139"/>
      <c r="G552" s="115"/>
      <c r="H552" s="127"/>
      <c r="I552" s="127"/>
      <c r="J552" s="127"/>
      <c r="K552" s="139"/>
      <c r="L552" s="136"/>
      <c r="M552" s="126"/>
      <c r="N552" s="127"/>
      <c r="O552" s="127"/>
      <c r="P552" s="145"/>
      <c r="Q552" s="147"/>
      <c r="R552" s="126"/>
    </row>
    <row r="553" spans="1:18" ht="16">
      <c r="A553" s="139"/>
      <c r="B553" s="136"/>
      <c r="C553" s="115"/>
      <c r="D553" s="116"/>
      <c r="E553" s="115"/>
      <c r="F553" s="145"/>
      <c r="G553" s="102"/>
      <c r="H553" s="127"/>
      <c r="I553" s="127"/>
      <c r="J553" s="127"/>
      <c r="M553" s="126"/>
      <c r="N553" s="127"/>
      <c r="O553" s="127"/>
      <c r="P553" s="145"/>
      <c r="Q553" s="147"/>
      <c r="R553" s="126"/>
    </row>
    <row r="554" spans="1:18" ht="16">
      <c r="A554" s="139"/>
      <c r="B554" s="136"/>
      <c r="C554" s="115"/>
      <c r="D554" s="116"/>
      <c r="E554" s="115"/>
      <c r="F554" s="139"/>
      <c r="G554" s="102"/>
      <c r="H554" s="127"/>
      <c r="I554" s="127"/>
      <c r="J554" s="127"/>
      <c r="K554" s="139"/>
      <c r="L554" s="136"/>
      <c r="M554" s="126"/>
      <c r="N554" s="127"/>
      <c r="O554" s="127"/>
      <c r="P554" s="145"/>
      <c r="Q554" s="147"/>
      <c r="R554" s="126"/>
    </row>
    <row r="555" spans="1:18" ht="16">
      <c r="A555" s="139"/>
      <c r="B555" s="136"/>
      <c r="D555" s="155"/>
      <c r="E555" s="154"/>
      <c r="F555" s="139"/>
      <c r="G555" s="102"/>
      <c r="H555" s="127"/>
      <c r="I555" s="127"/>
      <c r="J555" s="127"/>
      <c r="K555" s="139"/>
      <c r="L555" s="136"/>
      <c r="M555" s="126"/>
      <c r="N555" s="127"/>
      <c r="O555" s="127"/>
      <c r="P555" s="145"/>
      <c r="Q555" s="147"/>
      <c r="R555" s="126"/>
    </row>
    <row r="556" spans="1:18" ht="16">
      <c r="A556" s="139"/>
      <c r="B556" s="136"/>
      <c r="D556" s="116"/>
      <c r="E556" s="115"/>
      <c r="F556" s="139"/>
      <c r="G556" s="102"/>
      <c r="H556" s="127"/>
      <c r="I556" s="127"/>
      <c r="J556" s="127"/>
      <c r="K556" s="139"/>
      <c r="L556" s="136"/>
      <c r="M556" s="126"/>
      <c r="N556" s="127"/>
      <c r="O556" s="127"/>
      <c r="P556" s="145"/>
      <c r="Q556" s="147"/>
      <c r="R556" s="126"/>
    </row>
    <row r="557" spans="1:18" ht="16">
      <c r="A557" s="139"/>
      <c r="B557" s="136"/>
      <c r="D557" s="116"/>
      <c r="E557" s="115"/>
      <c r="F557" s="139"/>
      <c r="G557" s="102"/>
      <c r="H557" s="127"/>
      <c r="I557" s="127"/>
      <c r="J557" s="127"/>
      <c r="K557" s="139"/>
      <c r="L557" s="136"/>
      <c r="M557" s="126"/>
      <c r="N557" s="127"/>
      <c r="O557" s="127"/>
      <c r="P557" s="145"/>
      <c r="Q557" s="147"/>
      <c r="R557" s="126"/>
    </row>
    <row r="558" spans="1:18" ht="16">
      <c r="A558" s="139"/>
      <c r="B558" s="136"/>
      <c r="D558" s="116"/>
      <c r="E558" s="115"/>
      <c r="F558" s="139"/>
      <c r="G558" s="102"/>
      <c r="H558" s="127"/>
      <c r="I558" s="127"/>
      <c r="J558" s="127"/>
      <c r="K558" s="139"/>
      <c r="L558" s="136"/>
      <c r="M558" s="126"/>
      <c r="N558" s="127"/>
      <c r="O558" s="127"/>
      <c r="P558" s="145"/>
      <c r="Q558" s="147"/>
      <c r="R558" s="126"/>
    </row>
    <row r="559" spans="1:18" ht="16">
      <c r="A559" s="139"/>
      <c r="B559" s="136"/>
      <c r="D559" s="116"/>
      <c r="E559" s="115"/>
      <c r="F559" s="139"/>
      <c r="G559" s="102"/>
      <c r="H559" s="127"/>
      <c r="I559" s="127"/>
      <c r="J559" s="127"/>
      <c r="K559" s="139"/>
      <c r="L559" s="136"/>
      <c r="M559" s="126"/>
      <c r="N559" s="127"/>
      <c r="O559" s="127"/>
      <c r="P559" s="145"/>
      <c r="Q559" s="147"/>
      <c r="R559" s="126"/>
    </row>
    <row r="560" spans="1:18" ht="16">
      <c r="A560" s="139"/>
      <c r="B560" s="136"/>
      <c r="D560" s="116"/>
      <c r="E560" s="115"/>
      <c r="F560" s="139"/>
      <c r="G560" s="102"/>
      <c r="H560" s="127"/>
      <c r="I560" s="127"/>
      <c r="J560" s="127"/>
      <c r="K560" s="139"/>
      <c r="L560" s="136"/>
      <c r="M560" s="126"/>
      <c r="N560" s="127"/>
      <c r="O560" s="127"/>
      <c r="P560" s="145"/>
      <c r="Q560" s="147"/>
      <c r="R560" s="126"/>
    </row>
    <row r="561" spans="1:18" ht="16">
      <c r="A561" s="139"/>
      <c r="B561" s="136"/>
      <c r="F561" s="139"/>
      <c r="G561" s="102"/>
      <c r="H561" s="127"/>
      <c r="I561" s="127"/>
      <c r="J561" s="127"/>
      <c r="K561" s="139"/>
      <c r="L561" s="136"/>
      <c r="M561" s="126"/>
      <c r="N561" s="127"/>
      <c r="O561" s="127"/>
      <c r="P561" s="145"/>
      <c r="Q561" s="147"/>
      <c r="R561" s="126"/>
    </row>
    <row r="562" spans="1:18" ht="16">
      <c r="A562" s="139"/>
      <c r="B562" s="136"/>
      <c r="D562" s="116"/>
      <c r="E562" s="115"/>
      <c r="F562" s="139"/>
      <c r="G562" s="102"/>
      <c r="H562" s="102"/>
      <c r="I562" s="102"/>
      <c r="J562" s="102"/>
      <c r="K562" s="139"/>
      <c r="L562" s="136"/>
      <c r="M562" s="126"/>
      <c r="N562" s="127"/>
      <c r="O562" s="127"/>
      <c r="P562" s="145"/>
      <c r="Q562" s="147"/>
      <c r="R562" s="126"/>
    </row>
    <row r="563" spans="1:18" ht="16">
      <c r="A563" s="139"/>
      <c r="B563" s="136"/>
      <c r="D563" s="116"/>
      <c r="E563" s="115"/>
      <c r="F563" s="139"/>
      <c r="G563" s="115"/>
      <c r="H563" s="102"/>
      <c r="I563" s="102"/>
      <c r="J563" s="102"/>
      <c r="K563" s="139"/>
      <c r="L563" s="136"/>
      <c r="M563" s="126"/>
      <c r="N563" s="127"/>
      <c r="O563" s="127"/>
      <c r="P563" s="145"/>
      <c r="Q563" s="147"/>
      <c r="R563" s="126"/>
    </row>
    <row r="564" spans="1:18" ht="16">
      <c r="A564" s="139"/>
      <c r="B564" s="136"/>
      <c r="D564" s="116"/>
      <c r="E564" s="115"/>
      <c r="F564" s="139"/>
      <c r="G564" s="115"/>
      <c r="H564" s="102"/>
      <c r="I564" s="102"/>
      <c r="J564" s="102"/>
      <c r="M564" s="126"/>
      <c r="N564" s="127"/>
      <c r="O564" s="127"/>
      <c r="P564" s="145"/>
      <c r="Q564" s="147"/>
      <c r="R564" s="126"/>
    </row>
    <row r="565" spans="1:18" ht="16">
      <c r="A565" s="139"/>
      <c r="B565" s="136"/>
      <c r="D565" s="116"/>
      <c r="E565" s="115"/>
      <c r="F565" s="139"/>
      <c r="G565" s="115"/>
      <c r="H565" s="102"/>
      <c r="I565" s="102"/>
      <c r="J565" s="102"/>
      <c r="K565" s="139"/>
      <c r="L565" s="136"/>
      <c r="M565" s="126"/>
      <c r="N565" s="127"/>
      <c r="O565" s="127"/>
      <c r="P565" s="145"/>
      <c r="Q565" s="147"/>
      <c r="R565" s="126"/>
    </row>
    <row r="566" spans="1:18" ht="16">
      <c r="A566" s="139"/>
      <c r="B566" s="136"/>
      <c r="D566" s="116"/>
      <c r="E566" s="115"/>
      <c r="F566" s="139"/>
      <c r="G566" s="115"/>
      <c r="H566" s="102"/>
      <c r="I566" s="102"/>
      <c r="J566" s="102"/>
      <c r="K566" s="139"/>
      <c r="L566" s="136"/>
      <c r="M566" s="126"/>
      <c r="N566" s="127"/>
      <c r="O566" s="127"/>
      <c r="P566" s="145"/>
      <c r="Q566" s="147"/>
      <c r="R566" s="126"/>
    </row>
    <row r="567" spans="1:18" ht="16">
      <c r="A567" s="139"/>
      <c r="B567" s="136"/>
      <c r="D567" s="116"/>
      <c r="E567" s="115"/>
      <c r="F567" s="139"/>
      <c r="G567" s="115"/>
      <c r="H567" s="102"/>
      <c r="I567" s="102"/>
      <c r="J567" s="102"/>
      <c r="K567" s="139"/>
      <c r="L567" s="136"/>
      <c r="M567" s="126"/>
      <c r="N567" s="127"/>
      <c r="O567" s="127"/>
      <c r="P567" s="145"/>
      <c r="Q567" s="147"/>
      <c r="R567" s="126"/>
    </row>
    <row r="568" spans="1:18" ht="16">
      <c r="A568" s="139"/>
      <c r="B568" s="136"/>
      <c r="D568" s="116"/>
      <c r="E568" s="115"/>
      <c r="G568" s="115"/>
      <c r="H568" s="102"/>
      <c r="I568" s="102"/>
      <c r="J568" s="102"/>
      <c r="K568" s="139"/>
      <c r="L568" s="136"/>
      <c r="M568" s="126"/>
      <c r="N568" s="127"/>
      <c r="O568" s="127"/>
      <c r="P568" s="145"/>
      <c r="Q568" s="147"/>
      <c r="R568" s="126"/>
    </row>
    <row r="569" spans="1:18" ht="16">
      <c r="A569" s="139"/>
      <c r="B569" s="136"/>
      <c r="D569" s="116"/>
      <c r="E569" s="115"/>
      <c r="F569" s="139"/>
      <c r="G569" s="115"/>
      <c r="H569" s="102"/>
      <c r="I569" s="102"/>
      <c r="J569" s="102"/>
      <c r="K569" s="139"/>
      <c r="L569" s="136"/>
      <c r="M569" s="126"/>
      <c r="N569" s="127"/>
      <c r="O569" s="127"/>
      <c r="P569" s="145"/>
      <c r="Q569" s="147"/>
      <c r="R569" s="126"/>
    </row>
    <row r="570" spans="1:18" ht="16">
      <c r="A570" s="145"/>
      <c r="B570" s="147"/>
      <c r="C570" s="127"/>
      <c r="D570" s="144"/>
      <c r="E570" s="127"/>
      <c r="F570" s="139"/>
      <c r="G570" s="115"/>
      <c r="H570" s="102"/>
      <c r="I570" s="102"/>
      <c r="J570" s="102"/>
      <c r="K570" s="139"/>
      <c r="L570" s="136"/>
      <c r="M570" s="126"/>
      <c r="N570" s="127"/>
      <c r="O570" s="127"/>
      <c r="P570" s="145"/>
      <c r="Q570" s="147"/>
      <c r="R570" s="126"/>
    </row>
    <row r="571" spans="1:18" ht="16">
      <c r="A571" s="139"/>
      <c r="B571" s="136"/>
      <c r="C571" s="127"/>
      <c r="D571" s="144"/>
      <c r="E571" s="127"/>
      <c r="F571" s="139"/>
      <c r="G571" s="115"/>
      <c r="H571" s="102"/>
      <c r="I571" s="102"/>
      <c r="J571" s="102"/>
      <c r="K571" s="139"/>
      <c r="L571" s="136"/>
      <c r="M571" s="126"/>
      <c r="N571" s="127"/>
      <c r="O571" s="127"/>
      <c r="P571" s="145"/>
      <c r="Q571" s="147"/>
      <c r="R571" s="126"/>
    </row>
    <row r="572" spans="1:18" ht="16">
      <c r="A572" s="139"/>
      <c r="B572" s="136"/>
      <c r="C572" s="127"/>
      <c r="D572" s="144"/>
      <c r="E572" s="127"/>
      <c r="F572" s="139"/>
      <c r="G572" s="115"/>
      <c r="H572" s="102"/>
      <c r="I572" s="102"/>
      <c r="J572" s="102"/>
      <c r="K572" s="139"/>
      <c r="L572" s="136"/>
      <c r="M572" s="126"/>
      <c r="N572" s="127"/>
      <c r="O572" s="127"/>
      <c r="P572" s="145"/>
      <c r="Q572" s="147"/>
      <c r="R572" s="126"/>
    </row>
    <row r="573" spans="1:18" ht="16">
      <c r="A573" s="139"/>
      <c r="B573" s="136"/>
      <c r="C573" s="127"/>
      <c r="D573" s="144"/>
      <c r="E573" s="127"/>
      <c r="F573" s="139"/>
      <c r="H573" s="102"/>
      <c r="I573" s="102"/>
      <c r="J573" s="102"/>
      <c r="K573" s="139"/>
      <c r="L573" s="136"/>
      <c r="M573" s="126"/>
      <c r="N573" s="127"/>
      <c r="O573" s="127"/>
      <c r="P573" s="145"/>
      <c r="Q573" s="147"/>
      <c r="R573" s="126"/>
    </row>
    <row r="574" spans="1:18" ht="16">
      <c r="A574" s="139"/>
      <c r="B574" s="136"/>
      <c r="C574" s="127"/>
      <c r="D574" s="144"/>
      <c r="E574" s="127"/>
      <c r="F574" s="139"/>
      <c r="G574" s="115"/>
      <c r="H574" s="102"/>
      <c r="I574" s="102"/>
      <c r="J574" s="102"/>
      <c r="K574" s="139"/>
      <c r="L574" s="136"/>
      <c r="M574" s="126"/>
      <c r="N574" s="127"/>
      <c r="O574" s="127"/>
      <c r="P574" s="145"/>
      <c r="Q574" s="147"/>
      <c r="R574" s="126"/>
    </row>
    <row r="575" spans="1:18" ht="16">
      <c r="A575" s="139"/>
      <c r="B575" s="136"/>
      <c r="C575" s="127"/>
      <c r="D575" s="144"/>
      <c r="E575" s="127"/>
      <c r="F575" s="139"/>
      <c r="G575" s="115"/>
      <c r="H575" s="127"/>
      <c r="I575" s="127"/>
      <c r="J575" s="127"/>
      <c r="K575" s="139"/>
      <c r="L575" s="136"/>
      <c r="M575" s="126"/>
      <c r="N575" s="127"/>
      <c r="O575" s="127"/>
      <c r="P575" s="145"/>
      <c r="Q575" s="147"/>
      <c r="R575" s="126"/>
    </row>
    <row r="576" spans="1:18" ht="16">
      <c r="A576" s="139"/>
      <c r="B576" s="136"/>
      <c r="C576" s="127"/>
      <c r="D576" s="144"/>
      <c r="E576" s="127"/>
      <c r="F576" s="171"/>
      <c r="G576" s="102"/>
      <c r="H576" s="127"/>
      <c r="I576" s="127"/>
      <c r="J576" s="127"/>
      <c r="M576" s="126"/>
      <c r="N576" s="127"/>
      <c r="O576" s="127"/>
      <c r="P576" s="145"/>
      <c r="Q576" s="147"/>
      <c r="R576" s="126"/>
    </row>
    <row r="577" spans="1:18" ht="16">
      <c r="A577" s="139"/>
      <c r="B577" s="136"/>
      <c r="C577" s="127"/>
      <c r="D577" s="144"/>
      <c r="E577" s="127"/>
      <c r="F577" s="145"/>
      <c r="G577" s="102"/>
      <c r="H577" s="127"/>
      <c r="I577" s="127"/>
      <c r="J577" s="127"/>
      <c r="K577" s="139"/>
      <c r="L577" s="136"/>
      <c r="M577" s="126"/>
      <c r="N577" s="127"/>
      <c r="O577" s="127"/>
      <c r="P577" s="145"/>
      <c r="Q577" s="147"/>
      <c r="R577" s="126"/>
    </row>
    <row r="578" spans="1:18" ht="16">
      <c r="C578" s="127"/>
      <c r="D578" s="144"/>
      <c r="E578" s="127"/>
      <c r="F578" s="145"/>
      <c r="G578" s="102"/>
      <c r="H578" s="127"/>
      <c r="I578" s="127"/>
      <c r="J578" s="127"/>
      <c r="K578" s="139"/>
      <c r="L578" s="136"/>
      <c r="M578" s="126"/>
      <c r="N578" s="127"/>
      <c r="O578" s="127"/>
      <c r="P578" s="145"/>
      <c r="Q578" s="147"/>
      <c r="R578" s="126"/>
    </row>
    <row r="579" spans="1:18" ht="16">
      <c r="A579" s="139"/>
      <c r="B579" s="136"/>
      <c r="C579" s="127"/>
      <c r="D579" s="144"/>
      <c r="E579" s="127"/>
      <c r="F579" s="145"/>
      <c r="G579" s="102"/>
      <c r="H579" s="127"/>
      <c r="I579" s="127"/>
      <c r="J579" s="127"/>
      <c r="K579" s="139"/>
      <c r="L579" s="136"/>
      <c r="M579" s="126"/>
      <c r="N579" s="127"/>
      <c r="O579" s="127"/>
      <c r="P579" s="145"/>
      <c r="Q579" s="147"/>
      <c r="R579" s="126"/>
    </row>
    <row r="580" spans="1:18" ht="16">
      <c r="A580" s="139"/>
      <c r="B580" s="136"/>
      <c r="C580" s="127"/>
      <c r="D580" s="144"/>
      <c r="E580" s="127"/>
      <c r="F580" s="145"/>
      <c r="G580" s="102"/>
      <c r="H580" s="127"/>
      <c r="I580" s="127"/>
      <c r="J580" s="127"/>
      <c r="K580" s="139"/>
      <c r="L580" s="136"/>
      <c r="M580" s="126"/>
      <c r="N580" s="127"/>
      <c r="O580" s="127"/>
      <c r="P580" s="145"/>
      <c r="Q580" s="147"/>
      <c r="R580" s="126"/>
    </row>
    <row r="581" spans="1:18" ht="16">
      <c r="A581" s="139"/>
      <c r="B581" s="136"/>
      <c r="C581" s="127"/>
      <c r="D581" s="144"/>
      <c r="E581" s="127"/>
      <c r="F581" s="145"/>
      <c r="G581" s="102"/>
      <c r="H581" s="127"/>
      <c r="I581" s="127"/>
      <c r="J581" s="127"/>
      <c r="K581" s="139"/>
      <c r="L581" s="136"/>
      <c r="M581" s="126"/>
      <c r="N581" s="127"/>
      <c r="O581" s="127"/>
      <c r="P581" s="145"/>
      <c r="Q581" s="147"/>
      <c r="R581" s="126"/>
    </row>
    <row r="582" spans="1:18" ht="16">
      <c r="A582" s="139"/>
      <c r="B582" s="136"/>
      <c r="C582" s="127"/>
      <c r="D582" s="144"/>
      <c r="E582" s="127"/>
      <c r="F582" s="145"/>
      <c r="G582" s="102"/>
      <c r="H582" s="127"/>
      <c r="I582" s="127"/>
      <c r="J582" s="127"/>
      <c r="K582" s="139"/>
      <c r="L582" s="136"/>
      <c r="M582" s="126"/>
      <c r="N582" s="127"/>
      <c r="O582" s="127"/>
      <c r="P582" s="145"/>
      <c r="Q582" s="147"/>
      <c r="R582" s="126"/>
    </row>
    <row r="583" spans="1:18" ht="16">
      <c r="A583" s="139"/>
      <c r="B583" s="136"/>
      <c r="C583" s="127"/>
      <c r="D583" s="144"/>
      <c r="E583" s="127"/>
      <c r="F583" s="145"/>
      <c r="G583" s="102"/>
      <c r="H583" s="127"/>
      <c r="I583" s="127"/>
      <c r="J583" s="127"/>
      <c r="K583" s="139"/>
      <c r="L583" s="136"/>
      <c r="M583" s="126"/>
      <c r="N583" s="127"/>
      <c r="O583" s="127"/>
      <c r="P583" s="145"/>
      <c r="Q583" s="147"/>
      <c r="R583" s="126"/>
    </row>
    <row r="584" spans="1:18" ht="16">
      <c r="A584" s="139"/>
      <c r="B584" s="136"/>
      <c r="C584" s="115"/>
      <c r="D584" s="115"/>
      <c r="E584" s="115"/>
      <c r="F584" s="145"/>
      <c r="G584" s="102"/>
      <c r="H584" s="127"/>
      <c r="I584" s="127"/>
      <c r="J584" s="127"/>
      <c r="K584" s="139"/>
      <c r="L584" s="136"/>
      <c r="M584" s="126"/>
      <c r="N584" s="127"/>
      <c r="O584" s="127"/>
      <c r="P584" s="145"/>
      <c r="Q584" s="147"/>
      <c r="R584" s="126"/>
    </row>
    <row r="585" spans="1:18" ht="16">
      <c r="A585" s="139"/>
      <c r="B585" s="136"/>
      <c r="C585" s="115"/>
      <c r="D585" s="115"/>
      <c r="E585" s="115"/>
      <c r="F585" s="145"/>
      <c r="G585" s="102"/>
      <c r="H585" s="127"/>
      <c r="I585" s="127"/>
      <c r="J585" s="127"/>
      <c r="K585" s="139"/>
      <c r="L585" s="136"/>
      <c r="M585" s="126"/>
      <c r="N585" s="127"/>
      <c r="O585" s="127"/>
      <c r="P585" s="145"/>
      <c r="Q585" s="147"/>
      <c r="R585" s="126"/>
    </row>
    <row r="586" spans="1:18" ht="16">
      <c r="A586" s="139"/>
      <c r="B586" s="136"/>
      <c r="C586" s="115"/>
      <c r="D586" s="115"/>
      <c r="E586" s="115"/>
      <c r="F586" s="145"/>
      <c r="G586" s="102"/>
      <c r="H586" s="127"/>
      <c r="I586" s="127"/>
      <c r="J586" s="127"/>
      <c r="K586" s="139"/>
      <c r="L586" s="136"/>
      <c r="M586" s="126"/>
      <c r="N586" s="127"/>
      <c r="O586" s="127"/>
      <c r="P586" s="145"/>
      <c r="Q586" s="147"/>
      <c r="R586" s="126"/>
    </row>
    <row r="587" spans="1:18" ht="16">
      <c r="A587" s="139"/>
      <c r="B587" s="136"/>
      <c r="C587" s="115"/>
      <c r="D587" s="115"/>
      <c r="E587" s="115"/>
      <c r="F587" s="145"/>
      <c r="G587" s="102"/>
      <c r="H587" s="127"/>
      <c r="I587" s="127"/>
      <c r="J587" s="127"/>
      <c r="K587" s="139"/>
      <c r="L587" s="136"/>
      <c r="M587" s="126"/>
      <c r="N587" s="127"/>
      <c r="O587" s="127"/>
      <c r="P587" s="145"/>
      <c r="Q587" s="147"/>
      <c r="R587" s="126"/>
    </row>
    <row r="588" spans="1:18" ht="16">
      <c r="A588" s="139"/>
      <c r="B588" s="136"/>
      <c r="C588" s="115"/>
      <c r="D588" s="115"/>
      <c r="E588" s="115"/>
      <c r="F588" s="145"/>
      <c r="G588" s="102"/>
      <c r="H588" s="127"/>
      <c r="I588" s="127"/>
      <c r="J588" s="127"/>
      <c r="K588" s="195"/>
      <c r="L588" s="147"/>
      <c r="M588" s="137"/>
      <c r="N588" s="177"/>
      <c r="O588" s="177"/>
      <c r="P588" s="196"/>
      <c r="Q588" s="196"/>
      <c r="R588" s="197"/>
    </row>
    <row r="589" spans="1:18" ht="16">
      <c r="C589" s="115"/>
      <c r="D589" s="115"/>
      <c r="E589" s="115"/>
      <c r="F589" s="145"/>
      <c r="G589" s="102"/>
      <c r="H589" s="127"/>
      <c r="I589" s="127"/>
      <c r="J589" s="127"/>
      <c r="K589" s="195"/>
      <c r="L589" s="147"/>
      <c r="M589" s="137"/>
      <c r="N589" s="177"/>
      <c r="O589" s="177"/>
      <c r="P589" s="196"/>
      <c r="Q589" s="196"/>
      <c r="R589" s="197"/>
    </row>
    <row r="590" spans="1:18" ht="16">
      <c r="A590" s="139"/>
      <c r="B590" s="136"/>
      <c r="C590" s="115"/>
      <c r="D590" s="115"/>
      <c r="E590" s="115"/>
      <c r="F590" s="145"/>
      <c r="G590" s="102"/>
      <c r="H590" s="127"/>
      <c r="I590" s="127"/>
      <c r="J590" s="127"/>
      <c r="K590" s="195"/>
      <c r="L590" s="147"/>
      <c r="M590" s="137"/>
      <c r="N590" s="177"/>
      <c r="O590" s="177"/>
      <c r="P590" s="196"/>
      <c r="Q590" s="196"/>
      <c r="R590" s="197"/>
    </row>
    <row r="591" spans="1:18" ht="16">
      <c r="A591" s="139"/>
      <c r="B591" s="136"/>
      <c r="C591" s="115"/>
      <c r="D591" s="115"/>
      <c r="E591" s="115"/>
      <c r="F591" s="145"/>
      <c r="G591" s="102"/>
      <c r="H591" s="127"/>
      <c r="I591" s="127"/>
      <c r="J591" s="127"/>
      <c r="K591" s="195"/>
      <c r="L591" s="147"/>
      <c r="M591" s="137"/>
      <c r="N591" s="177"/>
      <c r="O591" s="177"/>
      <c r="P591" s="196"/>
      <c r="Q591" s="196"/>
      <c r="R591" s="197"/>
    </row>
    <row r="592" spans="1:18" ht="16">
      <c r="A592" s="139"/>
      <c r="B592" s="136"/>
      <c r="C592" s="115"/>
      <c r="D592" s="115"/>
      <c r="E592" s="115"/>
      <c r="F592" s="145"/>
      <c r="G592" s="102"/>
      <c r="H592" s="127"/>
      <c r="I592" s="127"/>
      <c r="J592" s="127"/>
      <c r="K592" s="195"/>
      <c r="L592" s="147"/>
      <c r="M592" s="137"/>
      <c r="N592" s="177"/>
      <c r="O592" s="177"/>
      <c r="P592" s="196"/>
      <c r="Q592" s="196"/>
      <c r="R592" s="197"/>
    </row>
    <row r="593" spans="1:18" ht="16">
      <c r="A593" s="139"/>
      <c r="B593" s="136"/>
      <c r="C593" s="115"/>
      <c r="D593" s="115"/>
      <c r="E593" s="115"/>
      <c r="F593" s="145"/>
      <c r="G593" s="102"/>
      <c r="H593" s="127"/>
      <c r="I593" s="127"/>
      <c r="J593" s="127"/>
      <c r="K593" s="195"/>
      <c r="L593" s="147"/>
      <c r="M593" s="137"/>
      <c r="N593" s="177"/>
      <c r="O593" s="177"/>
      <c r="P593" s="196"/>
      <c r="Q593" s="196"/>
      <c r="R593" s="197"/>
    </row>
    <row r="594" spans="1:18" ht="16">
      <c r="A594" s="139"/>
      <c r="B594" s="136"/>
      <c r="C594" s="115"/>
      <c r="D594" s="115"/>
      <c r="E594" s="115"/>
      <c r="F594" s="145"/>
      <c r="G594" s="102"/>
      <c r="H594" s="127"/>
      <c r="I594" s="127"/>
      <c r="J594" s="127"/>
      <c r="K594" s="195"/>
      <c r="L594" s="147"/>
      <c r="M594" s="137"/>
      <c r="N594" s="177"/>
      <c r="O594" s="177"/>
      <c r="P594" s="196"/>
      <c r="Q594" s="196"/>
      <c r="R594" s="197"/>
    </row>
    <row r="595" spans="1:18" ht="16">
      <c r="A595" s="139"/>
      <c r="B595" s="136"/>
      <c r="C595" s="115"/>
      <c r="D595" s="115"/>
      <c r="E595" s="115"/>
      <c r="F595" s="145"/>
      <c r="G595" s="102"/>
      <c r="H595" s="127"/>
      <c r="I595" s="127"/>
      <c r="J595" s="127"/>
      <c r="K595" s="195"/>
      <c r="L595" s="147"/>
      <c r="M595" s="137"/>
      <c r="N595" s="177"/>
      <c r="O595" s="177"/>
      <c r="P595" s="196"/>
      <c r="Q595" s="196"/>
      <c r="R595" s="197"/>
    </row>
    <row r="596" spans="1:18" ht="16">
      <c r="A596" s="139"/>
      <c r="B596" s="136"/>
      <c r="C596" s="115"/>
      <c r="D596" s="116"/>
      <c r="E596" s="115"/>
      <c r="F596" s="136"/>
      <c r="G596" s="102"/>
      <c r="H596" s="127"/>
      <c r="I596" s="127"/>
      <c r="J596" s="127"/>
      <c r="K596" s="195"/>
      <c r="L596" s="147"/>
      <c r="M596" s="137"/>
      <c r="N596" s="177"/>
      <c r="O596" s="177"/>
      <c r="P596" s="196"/>
      <c r="Q596" s="196"/>
      <c r="R596" s="197"/>
    </row>
    <row r="597" spans="1:18" ht="16">
      <c r="A597" s="139"/>
      <c r="B597" s="136"/>
      <c r="C597" s="115"/>
      <c r="D597" s="116"/>
      <c r="E597" s="115"/>
      <c r="F597" s="139"/>
      <c r="G597" s="102"/>
      <c r="H597" s="127"/>
      <c r="I597" s="127"/>
      <c r="J597" s="127"/>
      <c r="K597" s="195"/>
      <c r="L597" s="147"/>
      <c r="M597" s="137"/>
      <c r="N597" s="177"/>
      <c r="O597" s="177"/>
      <c r="P597" s="196"/>
      <c r="Q597" s="196"/>
      <c r="R597" s="197"/>
    </row>
    <row r="598" spans="1:18" ht="16">
      <c r="A598" s="139"/>
      <c r="B598" s="136"/>
      <c r="C598" s="115"/>
      <c r="D598" s="116"/>
      <c r="E598" s="115"/>
      <c r="F598" s="139"/>
      <c r="G598" s="102"/>
      <c r="H598" s="127"/>
      <c r="I598" s="127"/>
      <c r="J598" s="127"/>
      <c r="K598" s="195"/>
      <c r="L598" s="147"/>
      <c r="M598" s="137"/>
      <c r="N598" s="177"/>
      <c r="O598" s="177"/>
      <c r="P598" s="196"/>
      <c r="Q598" s="196"/>
      <c r="R598" s="197"/>
    </row>
    <row r="599" spans="1:18" ht="16">
      <c r="A599" s="139"/>
      <c r="B599" s="136"/>
      <c r="C599" s="115"/>
      <c r="D599" s="116"/>
      <c r="E599" s="115"/>
      <c r="F599" s="139"/>
      <c r="G599" s="102"/>
      <c r="H599" s="127"/>
      <c r="I599" s="127"/>
      <c r="J599" s="127"/>
      <c r="K599" s="195"/>
      <c r="L599" s="147"/>
      <c r="M599" s="137"/>
      <c r="N599" s="177"/>
      <c r="O599" s="177"/>
      <c r="P599" s="196"/>
      <c r="Q599" s="196"/>
      <c r="R599" s="197"/>
    </row>
    <row r="600" spans="1:18" ht="16">
      <c r="A600" s="139"/>
      <c r="B600" s="136"/>
      <c r="C600" s="115"/>
      <c r="D600" s="116"/>
      <c r="E600" s="115"/>
      <c r="F600" s="139"/>
      <c r="G600" s="102"/>
      <c r="H600" s="127"/>
      <c r="I600" s="127"/>
      <c r="J600" s="127"/>
      <c r="K600" s="195"/>
      <c r="L600" s="147"/>
      <c r="M600" s="137"/>
      <c r="N600" s="177"/>
      <c r="O600" s="177"/>
      <c r="P600" s="196"/>
      <c r="Q600" s="196"/>
      <c r="R600" s="197"/>
    </row>
    <row r="601" spans="1:18" ht="16">
      <c r="A601" s="139"/>
      <c r="B601" s="136"/>
      <c r="C601" s="115"/>
      <c r="D601" s="116"/>
      <c r="E601" s="115"/>
      <c r="F601" s="139"/>
      <c r="G601" s="102"/>
      <c r="H601" s="127"/>
      <c r="I601" s="127"/>
      <c r="J601" s="127"/>
      <c r="K601" s="195"/>
      <c r="L601" s="147"/>
      <c r="M601" s="137"/>
      <c r="N601" s="177"/>
      <c r="O601" s="177"/>
      <c r="P601" s="196"/>
      <c r="Q601" s="196"/>
      <c r="R601" s="197"/>
    </row>
    <row r="602" spans="1:18" ht="16">
      <c r="A602" s="139"/>
      <c r="B602" s="136"/>
      <c r="C602" s="115"/>
      <c r="D602" s="116"/>
      <c r="E602" s="115"/>
      <c r="F602" s="139"/>
      <c r="G602" s="102"/>
      <c r="H602" s="127"/>
      <c r="I602" s="127"/>
      <c r="J602" s="127"/>
      <c r="K602" s="195"/>
      <c r="L602" s="147"/>
      <c r="M602" s="137"/>
      <c r="N602" s="177"/>
      <c r="O602" s="177"/>
      <c r="P602" s="196"/>
      <c r="Q602" s="196"/>
      <c r="R602" s="197"/>
    </row>
    <row r="603" spans="1:18" ht="16">
      <c r="A603" s="139"/>
      <c r="B603" s="136"/>
      <c r="C603" s="115"/>
      <c r="F603" s="139"/>
      <c r="G603" s="102"/>
      <c r="H603" s="127"/>
      <c r="I603" s="127"/>
      <c r="J603" s="127"/>
      <c r="K603" s="195"/>
      <c r="L603" s="147"/>
      <c r="M603" s="137"/>
      <c r="N603" s="177"/>
      <c r="O603" s="177"/>
      <c r="P603" s="196"/>
      <c r="Q603" s="196"/>
      <c r="R603" s="197"/>
    </row>
    <row r="604" spans="1:18" ht="16">
      <c r="A604" s="139"/>
      <c r="B604" s="136"/>
      <c r="C604" s="115"/>
      <c r="F604" s="139"/>
      <c r="G604" s="102"/>
      <c r="H604" s="127"/>
      <c r="I604" s="127"/>
      <c r="J604" s="127"/>
      <c r="K604" s="195"/>
      <c r="L604" s="147"/>
      <c r="M604" s="137"/>
      <c r="N604" s="177"/>
      <c r="O604" s="177"/>
      <c r="P604" s="196"/>
      <c r="Q604" s="196"/>
      <c r="R604" s="197"/>
    </row>
    <row r="605" spans="1:18" ht="16">
      <c r="A605" s="139"/>
      <c r="B605" s="136"/>
      <c r="C605" s="115"/>
      <c r="F605" s="139"/>
      <c r="G605" s="102"/>
      <c r="H605" s="127"/>
      <c r="I605" s="127"/>
      <c r="J605" s="127"/>
      <c r="K605" s="195"/>
      <c r="L605" s="147"/>
      <c r="M605" s="137"/>
      <c r="N605" s="177"/>
      <c r="O605" s="177"/>
      <c r="P605" s="196"/>
      <c r="Q605" s="196"/>
      <c r="R605" s="197"/>
    </row>
    <row r="606" spans="1:18" ht="16">
      <c r="A606" s="139"/>
      <c r="B606" s="136"/>
      <c r="C606" s="115"/>
      <c r="F606" s="139"/>
      <c r="G606" s="102"/>
      <c r="H606" s="127"/>
      <c r="I606" s="127"/>
      <c r="J606" s="127"/>
      <c r="K606" s="195"/>
      <c r="L606" s="147"/>
      <c r="M606" s="137"/>
      <c r="N606" s="177"/>
      <c r="O606" s="177"/>
      <c r="P606" s="196"/>
      <c r="Q606" s="196"/>
      <c r="R606" s="197"/>
    </row>
    <row r="607" spans="1:18" ht="16">
      <c r="A607" s="139"/>
      <c r="B607" s="136"/>
      <c r="C607" s="115"/>
      <c r="F607" s="139"/>
      <c r="G607" s="102"/>
      <c r="H607" s="127"/>
      <c r="I607" s="127"/>
      <c r="J607" s="127"/>
      <c r="K607" s="195"/>
      <c r="L607" s="147"/>
      <c r="M607" s="137"/>
      <c r="N607" s="177"/>
      <c r="O607" s="177"/>
      <c r="P607" s="196"/>
      <c r="Q607" s="196"/>
      <c r="R607" s="197"/>
    </row>
    <row r="608" spans="1:18" ht="16">
      <c r="A608" s="139"/>
      <c r="B608" s="136"/>
      <c r="C608" s="115"/>
      <c r="G608" s="102"/>
      <c r="H608" s="127"/>
      <c r="I608" s="127"/>
      <c r="J608" s="127"/>
      <c r="K608" s="195"/>
      <c r="L608" s="147"/>
      <c r="M608" s="137"/>
      <c r="N608" s="177"/>
      <c r="O608" s="177"/>
      <c r="P608" s="196"/>
      <c r="Q608" s="196"/>
      <c r="R608" s="197"/>
    </row>
    <row r="609" spans="1:18" ht="16">
      <c r="A609" s="139"/>
      <c r="B609" s="136"/>
      <c r="C609" s="115"/>
      <c r="F609" s="171"/>
      <c r="G609" s="102"/>
      <c r="H609" s="127"/>
      <c r="I609" s="127"/>
      <c r="J609" s="127"/>
      <c r="K609" s="195"/>
      <c r="L609" s="147"/>
      <c r="M609" s="137"/>
      <c r="N609" s="177"/>
      <c r="O609" s="177"/>
      <c r="P609" s="196"/>
      <c r="Q609" s="196"/>
      <c r="R609" s="197"/>
    </row>
    <row r="610" spans="1:18" ht="16">
      <c r="A610" s="139"/>
      <c r="B610" s="136"/>
      <c r="C610" s="115"/>
      <c r="F610" s="171"/>
      <c r="G610" s="102"/>
      <c r="H610" s="127"/>
      <c r="I610" s="127"/>
      <c r="J610" s="127"/>
      <c r="K610" s="195"/>
      <c r="L610" s="147"/>
      <c r="M610" s="137"/>
      <c r="N610" s="177"/>
      <c r="O610" s="177"/>
      <c r="P610" s="196"/>
      <c r="Q610" s="196"/>
      <c r="R610" s="197"/>
    </row>
    <row r="611" spans="1:18" ht="16">
      <c r="A611" s="139"/>
      <c r="B611" s="136"/>
      <c r="C611" s="115"/>
      <c r="F611" s="171"/>
      <c r="G611" s="102"/>
      <c r="H611" s="127"/>
      <c r="I611" s="127"/>
      <c r="J611" s="127"/>
      <c r="K611" s="195"/>
      <c r="L611" s="147"/>
      <c r="M611" s="137"/>
      <c r="N611" s="177"/>
      <c r="O611" s="177"/>
      <c r="P611" s="196"/>
      <c r="Q611" s="196"/>
      <c r="R611" s="197"/>
    </row>
    <row r="612" spans="1:18" ht="16">
      <c r="A612" s="139"/>
      <c r="B612" s="136"/>
      <c r="C612" s="115"/>
      <c r="F612" s="171"/>
      <c r="G612" s="102"/>
      <c r="H612" s="127"/>
      <c r="I612" s="127"/>
      <c r="J612" s="127"/>
      <c r="K612" s="195"/>
      <c r="L612" s="147"/>
      <c r="M612" s="137"/>
      <c r="N612" s="177"/>
      <c r="O612" s="177"/>
      <c r="P612" s="196"/>
      <c r="Q612" s="196"/>
      <c r="R612" s="197"/>
    </row>
    <row r="613" spans="1:18" ht="16">
      <c r="A613" s="139"/>
      <c r="B613" s="136"/>
      <c r="C613" s="115"/>
      <c r="F613" s="171"/>
      <c r="G613" s="102"/>
      <c r="H613" s="127"/>
      <c r="I613" s="127"/>
      <c r="J613" s="127"/>
      <c r="K613" s="145"/>
      <c r="L613" s="147"/>
      <c r="M613" s="126"/>
      <c r="P613" s="196"/>
      <c r="Q613" s="196"/>
      <c r="R613" s="197"/>
    </row>
    <row r="614" spans="1:18" ht="16">
      <c r="A614" s="139"/>
      <c r="B614" s="136"/>
      <c r="C614" s="115"/>
      <c r="F614" s="171"/>
      <c r="G614" s="102"/>
      <c r="H614" s="127"/>
      <c r="I614" s="127"/>
      <c r="J614" s="127"/>
      <c r="K614" s="145"/>
      <c r="L614" s="147"/>
      <c r="M614" s="126"/>
    </row>
    <row r="615" spans="1:18" ht="16">
      <c r="A615" s="139"/>
      <c r="B615" s="136"/>
      <c r="C615" s="115"/>
      <c r="F615" s="171"/>
      <c r="G615" s="102"/>
      <c r="H615" s="127"/>
      <c r="I615" s="127"/>
      <c r="J615" s="127"/>
      <c r="K615" s="145"/>
      <c r="L615" s="147"/>
      <c r="M615" s="126"/>
    </row>
    <row r="616" spans="1:18" ht="16">
      <c r="A616" s="139"/>
      <c r="B616" s="136"/>
      <c r="C616" s="115"/>
      <c r="F616" s="171"/>
      <c r="G616" s="102"/>
      <c r="H616" s="127"/>
      <c r="I616" s="127"/>
      <c r="J616" s="127"/>
      <c r="K616" s="145"/>
      <c r="L616" s="147"/>
      <c r="M616" s="126"/>
    </row>
    <row r="617" spans="1:18" ht="16">
      <c r="A617" s="139"/>
      <c r="B617" s="136"/>
      <c r="C617" s="115"/>
      <c r="F617" s="171"/>
      <c r="G617" s="102"/>
      <c r="H617" s="127"/>
      <c r="I617" s="127"/>
      <c r="J617" s="127"/>
      <c r="K617" s="145"/>
      <c r="L617" s="147"/>
      <c r="M617" s="126"/>
    </row>
    <row r="618" spans="1:18" ht="16">
      <c r="A618" s="139"/>
      <c r="B618" s="136"/>
      <c r="C618" s="115"/>
      <c r="G618" s="102"/>
      <c r="H618" s="127"/>
      <c r="I618" s="127"/>
      <c r="J618" s="127"/>
      <c r="K618" s="145"/>
      <c r="L618" s="147"/>
      <c r="M618" s="126"/>
    </row>
    <row r="619" spans="1:18" ht="16">
      <c r="A619" s="139"/>
      <c r="B619" s="136"/>
      <c r="C619" s="115"/>
      <c r="F619" s="171"/>
      <c r="G619" s="102"/>
      <c r="H619" s="127"/>
      <c r="I619" s="127"/>
      <c r="J619" s="127"/>
      <c r="K619" s="145"/>
      <c r="L619" s="147"/>
      <c r="M619" s="126"/>
    </row>
    <row r="620" spans="1:18" ht="16">
      <c r="A620" s="139"/>
      <c r="B620" s="136"/>
      <c r="C620" s="115"/>
      <c r="F620" s="171"/>
      <c r="G620" s="102"/>
      <c r="H620" s="127"/>
      <c r="I620" s="127"/>
      <c r="J620" s="127"/>
      <c r="K620" s="145"/>
      <c r="L620" s="147"/>
      <c r="M620" s="126"/>
    </row>
    <row r="621" spans="1:18" ht="16">
      <c r="A621" s="139"/>
      <c r="B621" s="136"/>
      <c r="C621" s="115"/>
      <c r="F621" s="171"/>
      <c r="G621" s="102"/>
      <c r="H621" s="127"/>
      <c r="I621" s="127"/>
      <c r="J621" s="127"/>
      <c r="K621" s="145"/>
      <c r="L621" s="147"/>
      <c r="M621" s="126"/>
    </row>
    <row r="622" spans="1:18" ht="16">
      <c r="A622" s="139"/>
      <c r="B622" s="136"/>
      <c r="C622" s="115"/>
      <c r="F622" s="171"/>
      <c r="G622" s="102"/>
      <c r="H622" s="127"/>
      <c r="I622" s="127"/>
      <c r="J622" s="127"/>
      <c r="K622" s="145"/>
      <c r="L622" s="147"/>
      <c r="M622" s="126"/>
    </row>
    <row r="623" spans="1:18" ht="16">
      <c r="A623" s="139"/>
      <c r="B623" s="136"/>
      <c r="C623" s="115"/>
      <c r="F623" s="171"/>
      <c r="G623" s="102"/>
      <c r="H623" s="127"/>
      <c r="I623" s="127"/>
      <c r="J623" s="127"/>
      <c r="K623" s="145"/>
      <c r="L623" s="147"/>
      <c r="M623" s="126"/>
    </row>
    <row r="624" spans="1:18" ht="16">
      <c r="A624" s="139"/>
      <c r="B624" s="136"/>
      <c r="C624" s="115"/>
      <c r="F624" s="171"/>
      <c r="G624" s="102"/>
      <c r="H624" s="127"/>
      <c r="I624" s="127"/>
      <c r="J624" s="127"/>
      <c r="K624" s="145"/>
      <c r="L624" s="147"/>
      <c r="M624" s="126"/>
    </row>
    <row r="625" spans="1:13" ht="16">
      <c r="A625" s="139"/>
      <c r="B625" s="136"/>
      <c r="C625" s="115"/>
      <c r="F625" s="171"/>
      <c r="G625" s="102"/>
      <c r="H625" s="127"/>
      <c r="I625" s="127"/>
      <c r="J625" s="127"/>
      <c r="K625" s="145"/>
      <c r="L625" s="147"/>
      <c r="M625" s="126"/>
    </row>
    <row r="626" spans="1:13" ht="16">
      <c r="A626" s="139"/>
      <c r="B626" s="136"/>
      <c r="C626" s="115"/>
      <c r="F626" s="171"/>
      <c r="G626" s="102"/>
      <c r="H626" s="127"/>
      <c r="I626" s="127"/>
      <c r="J626" s="127"/>
      <c r="K626" s="145"/>
      <c r="L626" s="147"/>
      <c r="M626" s="126"/>
    </row>
    <row r="627" spans="1:13" ht="16">
      <c r="A627" s="139"/>
      <c r="B627" s="136"/>
      <c r="C627" s="115"/>
      <c r="F627" s="171"/>
      <c r="G627" s="102"/>
      <c r="H627" s="127"/>
      <c r="I627" s="127"/>
      <c r="J627" s="127"/>
      <c r="K627" s="145"/>
      <c r="L627" s="147"/>
      <c r="M627" s="126"/>
    </row>
    <row r="628" spans="1:13" ht="16">
      <c r="A628" s="139"/>
      <c r="B628" s="136"/>
      <c r="C628" s="115"/>
      <c r="G628" s="102"/>
      <c r="H628" s="127"/>
      <c r="I628" s="127"/>
      <c r="J628" s="127"/>
      <c r="K628" s="145"/>
      <c r="L628" s="147"/>
      <c r="M628" s="126"/>
    </row>
    <row r="629" spans="1:13" ht="16">
      <c r="A629" s="139"/>
      <c r="B629" s="136"/>
      <c r="C629" s="115"/>
      <c r="F629" s="171"/>
      <c r="G629" s="102"/>
      <c r="H629" s="127"/>
      <c r="I629" s="127"/>
      <c r="J629" s="127"/>
      <c r="K629" s="145"/>
      <c r="L629" s="147"/>
      <c r="M629" s="126"/>
    </row>
    <row r="630" spans="1:13" ht="16">
      <c r="A630" s="139"/>
      <c r="B630" s="136"/>
      <c r="C630" s="115"/>
      <c r="F630" s="171"/>
      <c r="G630" s="102"/>
      <c r="H630" s="127"/>
      <c r="I630" s="127"/>
      <c r="J630" s="127"/>
      <c r="K630" s="145"/>
      <c r="L630" s="147"/>
      <c r="M630" s="126"/>
    </row>
    <row r="631" spans="1:13" ht="16">
      <c r="A631" s="139"/>
      <c r="B631" s="136"/>
      <c r="C631" s="115"/>
      <c r="F631" s="171"/>
      <c r="G631" s="102"/>
      <c r="H631" s="127"/>
      <c r="I631" s="127"/>
      <c r="J631" s="127"/>
      <c r="K631" s="145"/>
      <c r="L631" s="147"/>
      <c r="M631" s="126"/>
    </row>
    <row r="632" spans="1:13" ht="16">
      <c r="A632" s="139"/>
      <c r="B632" s="136"/>
      <c r="C632" s="115"/>
      <c r="F632" s="171"/>
      <c r="G632" s="102"/>
      <c r="H632" s="127"/>
      <c r="I632" s="127"/>
      <c r="J632" s="127"/>
      <c r="K632" s="145"/>
      <c r="L632" s="147"/>
      <c r="M632" s="126"/>
    </row>
    <row r="633" spans="1:13" ht="16">
      <c r="A633" s="139"/>
      <c r="B633" s="136"/>
      <c r="C633" s="115"/>
      <c r="F633" s="171"/>
      <c r="G633" s="102"/>
      <c r="H633" s="127"/>
      <c r="I633" s="127"/>
      <c r="J633" s="127"/>
      <c r="K633" s="145"/>
      <c r="L633" s="147"/>
      <c r="M633" s="126"/>
    </row>
    <row r="634" spans="1:13" ht="16">
      <c r="A634" s="139"/>
      <c r="B634" s="136"/>
      <c r="C634" s="115"/>
      <c r="F634" s="171"/>
      <c r="G634" s="102"/>
      <c r="H634" s="127"/>
      <c r="I634" s="127"/>
      <c r="J634" s="127"/>
      <c r="K634" s="145"/>
      <c r="L634" s="147"/>
      <c r="M634" s="126"/>
    </row>
    <row r="635" spans="1:13" ht="16">
      <c r="A635" s="139"/>
      <c r="B635" s="136"/>
      <c r="C635" s="115"/>
      <c r="F635" s="171"/>
      <c r="G635" s="102"/>
      <c r="H635" s="127"/>
      <c r="I635" s="127"/>
      <c r="J635" s="127"/>
      <c r="K635" s="145"/>
      <c r="L635" s="147"/>
      <c r="M635" s="126"/>
    </row>
    <row r="636" spans="1:13" ht="16">
      <c r="A636" s="139"/>
      <c r="B636" s="136"/>
      <c r="C636" s="115"/>
      <c r="G636" s="102"/>
      <c r="H636" s="127"/>
      <c r="I636" s="127"/>
      <c r="J636" s="127"/>
      <c r="K636" s="145"/>
      <c r="L636" s="147"/>
      <c r="M636" s="126"/>
    </row>
    <row r="637" spans="1:13" ht="16">
      <c r="A637" s="139"/>
      <c r="B637" s="136"/>
      <c r="C637" s="115"/>
      <c r="F637" s="171"/>
      <c r="G637" s="102"/>
      <c r="H637" s="127"/>
      <c r="I637" s="127"/>
      <c r="J637" s="127"/>
      <c r="K637" s="145"/>
      <c r="L637" s="147"/>
      <c r="M637" s="126"/>
    </row>
    <row r="638" spans="1:13" ht="16">
      <c r="A638" s="139"/>
      <c r="B638" s="136"/>
      <c r="C638" s="115"/>
      <c r="F638" s="171"/>
      <c r="G638" s="102"/>
      <c r="H638" s="127"/>
      <c r="I638" s="127"/>
      <c r="J638" s="127"/>
      <c r="K638" s="145"/>
      <c r="L638" s="147"/>
      <c r="M638" s="126"/>
    </row>
    <row r="639" spans="1:13" ht="16">
      <c r="F639" s="171"/>
      <c r="G639" s="102"/>
      <c r="H639" s="127"/>
      <c r="I639" s="127"/>
      <c r="J639" s="127"/>
      <c r="K639" s="145"/>
      <c r="L639" s="147"/>
      <c r="M639" s="126"/>
    </row>
    <row r="640" spans="1:13" ht="16">
      <c r="F640" s="171"/>
      <c r="G640" s="102"/>
      <c r="H640" s="127"/>
      <c r="I640" s="127"/>
      <c r="J640" s="127"/>
      <c r="K640" s="145"/>
      <c r="L640" s="147"/>
      <c r="M640" s="126"/>
    </row>
    <row r="641" spans="6:13" ht="16">
      <c r="F641" s="171"/>
      <c r="G641" s="102"/>
      <c r="H641" s="127"/>
      <c r="I641" s="127"/>
      <c r="J641" s="127"/>
      <c r="K641" s="145"/>
      <c r="L641" s="147"/>
      <c r="M641" s="126"/>
    </row>
    <row r="642" spans="6:13" ht="16">
      <c r="F642" s="171"/>
      <c r="G642" s="102"/>
      <c r="H642" s="127"/>
      <c r="I642" s="127"/>
      <c r="J642" s="127"/>
      <c r="K642" s="145"/>
      <c r="L642" s="147"/>
      <c r="M642" s="126"/>
    </row>
    <row r="643" spans="6:13" ht="16">
      <c r="F643" s="171"/>
      <c r="G643" s="102"/>
      <c r="H643" s="127"/>
      <c r="I643" s="127"/>
      <c r="J643" s="127"/>
      <c r="K643" s="145"/>
      <c r="L643" s="147"/>
      <c r="M643" s="126"/>
    </row>
    <row r="644" spans="6:13" ht="16">
      <c r="F644" s="171"/>
      <c r="G644" s="102"/>
      <c r="H644" s="127"/>
      <c r="I644" s="127"/>
      <c r="J644" s="127"/>
      <c r="K644" s="145"/>
      <c r="L644" s="147"/>
      <c r="M644" s="126"/>
    </row>
    <row r="645" spans="6:13" ht="16">
      <c r="F645" s="171"/>
      <c r="G645" s="102"/>
      <c r="H645" s="127"/>
      <c r="I645" s="127"/>
      <c r="J645" s="127"/>
      <c r="K645" s="145"/>
      <c r="L645" s="147"/>
      <c r="M645" s="126"/>
    </row>
    <row r="646" spans="6:13" ht="16">
      <c r="F646" s="171"/>
      <c r="G646" s="102"/>
      <c r="H646" s="127"/>
      <c r="I646" s="127"/>
      <c r="J646" s="127"/>
      <c r="K646" s="145"/>
      <c r="L646" s="147"/>
      <c r="M646" s="126"/>
    </row>
    <row r="647" spans="6:13" ht="16">
      <c r="F647" s="171"/>
      <c r="G647" s="102"/>
      <c r="H647" s="127"/>
      <c r="I647" s="127"/>
      <c r="J647" s="127"/>
      <c r="K647" s="145"/>
      <c r="L647" s="147"/>
      <c r="M647" s="126"/>
    </row>
    <row r="648" spans="6:13" ht="16">
      <c r="G648" s="102"/>
      <c r="H648" s="127"/>
      <c r="I648" s="127"/>
      <c r="J648" s="127"/>
      <c r="K648" s="145"/>
      <c r="L648" s="147"/>
      <c r="M648" s="126"/>
    </row>
    <row r="649" spans="6:13" ht="16">
      <c r="F649" s="171"/>
      <c r="G649" s="102"/>
      <c r="H649" s="127"/>
      <c r="I649" s="127"/>
      <c r="J649" s="127"/>
      <c r="K649" s="145"/>
      <c r="L649" s="147"/>
      <c r="M649" s="126"/>
    </row>
    <row r="650" spans="6:13" ht="16">
      <c r="F650" s="171"/>
      <c r="G650" s="102"/>
      <c r="H650" s="127"/>
      <c r="I650" s="127"/>
      <c r="J650" s="127"/>
      <c r="K650" s="145"/>
      <c r="L650" s="147"/>
      <c r="M650" s="126"/>
    </row>
    <row r="651" spans="6:13" ht="16">
      <c r="F651" s="171"/>
      <c r="G651" s="102"/>
      <c r="H651" s="127"/>
      <c r="I651" s="127"/>
      <c r="J651" s="127"/>
      <c r="K651" s="145"/>
      <c r="L651" s="147"/>
      <c r="M651" s="126"/>
    </row>
    <row r="652" spans="6:13" ht="16">
      <c r="F652" s="171"/>
      <c r="G652" s="102"/>
      <c r="H652" s="127"/>
      <c r="I652" s="127"/>
      <c r="J652" s="127"/>
      <c r="K652" s="145"/>
      <c r="L652" s="147"/>
      <c r="M652" s="126"/>
    </row>
    <row r="653" spans="6:13" ht="16">
      <c r="F653" s="171"/>
      <c r="G653" s="102"/>
      <c r="H653" s="127"/>
      <c r="I653" s="127"/>
      <c r="J653" s="127"/>
      <c r="K653" s="145"/>
      <c r="L653" s="147"/>
      <c r="M653" s="126"/>
    </row>
    <row r="654" spans="6:13" ht="16">
      <c r="F654" s="171"/>
      <c r="G654" s="102"/>
      <c r="H654" s="127"/>
      <c r="I654" s="127"/>
      <c r="J654" s="127"/>
      <c r="K654" s="145"/>
      <c r="L654" s="147"/>
      <c r="M654" s="126"/>
    </row>
    <row r="655" spans="6:13" ht="16">
      <c r="F655" s="171"/>
      <c r="G655" s="102"/>
      <c r="H655" s="127"/>
      <c r="I655" s="127"/>
      <c r="J655" s="127"/>
      <c r="K655" s="145"/>
      <c r="L655" s="147"/>
      <c r="M655" s="126"/>
    </row>
    <row r="656" spans="6:13" ht="16">
      <c r="F656" s="171"/>
      <c r="G656" s="102"/>
      <c r="H656" s="127"/>
      <c r="I656" s="127"/>
      <c r="J656" s="127"/>
      <c r="K656" s="145"/>
      <c r="L656" s="147"/>
      <c r="M656" s="126"/>
    </row>
    <row r="657" spans="6:13" ht="16">
      <c r="F657" s="171"/>
      <c r="G657" s="102"/>
      <c r="H657" s="127"/>
      <c r="I657" s="127"/>
      <c r="J657" s="127"/>
      <c r="K657" s="145"/>
      <c r="L657" s="147"/>
      <c r="M657" s="126"/>
    </row>
    <row r="658" spans="6:13" ht="16">
      <c r="F658" s="171"/>
      <c r="G658" s="102"/>
      <c r="H658" s="127"/>
      <c r="I658" s="127"/>
      <c r="J658" s="127"/>
      <c r="K658" s="145"/>
      <c r="L658" s="147"/>
      <c r="M658" s="126"/>
    </row>
    <row r="659" spans="6:13" ht="16">
      <c r="F659" s="171"/>
      <c r="G659" s="102"/>
      <c r="H659" s="102"/>
      <c r="I659" s="102"/>
      <c r="J659" s="102"/>
      <c r="K659" s="145"/>
      <c r="L659" s="147"/>
      <c r="M659" s="126"/>
    </row>
    <row r="660" spans="6:13" ht="16">
      <c r="F660" s="139"/>
      <c r="G660" s="115"/>
      <c r="H660" s="102"/>
      <c r="I660" s="102"/>
      <c r="J660" s="102"/>
      <c r="K660" s="145"/>
      <c r="L660" s="147"/>
      <c r="M660" s="126"/>
    </row>
    <row r="661" spans="6:13" ht="16">
      <c r="F661" s="139"/>
      <c r="G661" s="115"/>
      <c r="H661" s="102"/>
      <c r="I661" s="102"/>
      <c r="J661" s="102"/>
      <c r="K661" s="145"/>
      <c r="L661" s="147"/>
      <c r="M661" s="126"/>
    </row>
    <row r="662" spans="6:13" ht="16">
      <c r="F662" s="139"/>
      <c r="G662" s="115"/>
      <c r="H662" s="102"/>
      <c r="I662" s="102"/>
      <c r="J662" s="102"/>
      <c r="K662" s="145"/>
      <c r="L662" s="147"/>
      <c r="M662" s="126"/>
    </row>
    <row r="663" spans="6:13" ht="16">
      <c r="F663" s="139"/>
      <c r="G663" s="115"/>
      <c r="H663" s="102"/>
      <c r="I663" s="102"/>
      <c r="J663" s="102"/>
      <c r="K663" s="145"/>
      <c r="L663" s="147"/>
      <c r="M663" s="126"/>
    </row>
    <row r="664" spans="6:13" ht="16">
      <c r="F664" s="139"/>
      <c r="G664" s="115"/>
      <c r="H664" s="102"/>
      <c r="I664" s="102"/>
      <c r="J664" s="102"/>
      <c r="K664" s="145"/>
      <c r="L664" s="147"/>
      <c r="M664" s="126"/>
    </row>
    <row r="665" spans="6:13" ht="16">
      <c r="F665" s="139"/>
      <c r="G665" s="115"/>
      <c r="H665" s="102"/>
      <c r="I665" s="102"/>
      <c r="J665" s="102"/>
      <c r="K665" s="145"/>
      <c r="L665" s="147"/>
      <c r="M665" s="126"/>
    </row>
    <row r="666" spans="6:13">
      <c r="F666" s="139"/>
      <c r="G666" s="115"/>
      <c r="H666" s="102"/>
      <c r="I666" s="102"/>
      <c r="J666" s="102"/>
      <c r="K666" s="147"/>
      <c r="L666" s="147"/>
      <c r="M666" s="170"/>
    </row>
    <row r="667" spans="6:13">
      <c r="F667" s="139"/>
      <c r="G667" s="115"/>
      <c r="H667" s="102"/>
      <c r="I667" s="102"/>
      <c r="J667" s="102"/>
      <c r="K667" s="147"/>
      <c r="L667" s="147"/>
      <c r="M667" s="170"/>
    </row>
    <row r="668" spans="6:13">
      <c r="F668" s="139"/>
      <c r="G668" s="115"/>
      <c r="H668" s="102"/>
      <c r="I668" s="102"/>
      <c r="J668" s="102"/>
      <c r="K668" s="147"/>
      <c r="L668" s="147"/>
      <c r="M668" s="170"/>
    </row>
    <row r="669" spans="6:13">
      <c r="F669" s="139"/>
      <c r="G669" s="115"/>
      <c r="H669" s="102"/>
      <c r="I669" s="102"/>
      <c r="J669" s="102"/>
      <c r="K669" s="147"/>
      <c r="L669" s="147"/>
      <c r="M669" s="170"/>
    </row>
    <row r="670" spans="6:13">
      <c r="F670" s="139"/>
      <c r="G670" s="115"/>
      <c r="H670" s="102"/>
      <c r="I670" s="102"/>
      <c r="J670" s="102"/>
      <c r="K670" s="147"/>
      <c r="L670" s="147"/>
      <c r="M670" s="170"/>
    </row>
    <row r="671" spans="6:13">
      <c r="F671" s="139"/>
      <c r="G671" s="115"/>
      <c r="H671" s="102"/>
      <c r="I671" s="102"/>
      <c r="J671" s="102"/>
      <c r="K671" s="147"/>
      <c r="L671" s="147"/>
      <c r="M671" s="170"/>
    </row>
    <row r="672" spans="6:13">
      <c r="F672" s="139"/>
      <c r="G672" s="115"/>
      <c r="H672" s="102"/>
      <c r="I672" s="102"/>
      <c r="J672" s="102"/>
      <c r="K672" s="147"/>
      <c r="L672" s="147"/>
      <c r="M672" s="170"/>
    </row>
    <row r="673" spans="6:13">
      <c r="F673" s="139"/>
      <c r="G673" s="115"/>
      <c r="H673" s="102"/>
      <c r="I673" s="102"/>
      <c r="J673" s="102"/>
      <c r="K673" s="147"/>
      <c r="L673" s="147"/>
      <c r="M673" s="170"/>
    </row>
    <row r="674" spans="6:13">
      <c r="F674" s="139"/>
      <c r="G674" s="115"/>
      <c r="H674" s="102"/>
      <c r="I674" s="102"/>
      <c r="J674" s="102"/>
      <c r="K674" s="147"/>
      <c r="L674" s="147"/>
      <c r="M674" s="170"/>
    </row>
    <row r="675" spans="6:13">
      <c r="F675" s="139"/>
      <c r="G675" s="115"/>
      <c r="H675" s="102"/>
      <c r="I675" s="102"/>
      <c r="J675" s="102"/>
      <c r="K675" s="147"/>
      <c r="L675" s="147"/>
      <c r="M675" s="170"/>
    </row>
    <row r="676" spans="6:13">
      <c r="F676" s="139"/>
      <c r="G676" s="115"/>
      <c r="H676" s="102"/>
      <c r="I676" s="102"/>
      <c r="J676" s="102"/>
      <c r="K676" s="147"/>
      <c r="L676" s="147"/>
      <c r="M676" s="170"/>
    </row>
    <row r="677" spans="6:13">
      <c r="F677" s="139"/>
      <c r="G677" s="115"/>
      <c r="H677" s="102"/>
      <c r="I677" s="102"/>
      <c r="J677" s="102"/>
      <c r="K677" s="147"/>
      <c r="L677" s="147"/>
      <c r="M677" s="170"/>
    </row>
    <row r="678" spans="6:13">
      <c r="F678" s="139"/>
      <c r="G678" s="115"/>
      <c r="H678" s="102"/>
      <c r="I678" s="102"/>
      <c r="J678" s="102"/>
      <c r="K678" s="147"/>
      <c r="L678" s="147"/>
      <c r="M678" s="170"/>
    </row>
    <row r="679" spans="6:13">
      <c r="F679" s="139"/>
      <c r="G679" s="115"/>
      <c r="H679" s="102"/>
      <c r="I679" s="102"/>
      <c r="J679" s="102"/>
      <c r="K679" s="147"/>
      <c r="L679" s="147"/>
      <c r="M679" s="170"/>
    </row>
    <row r="680" spans="6:13">
      <c r="F680" s="139"/>
      <c r="G680" s="115"/>
      <c r="H680" s="102"/>
      <c r="I680" s="102"/>
      <c r="J680" s="102"/>
      <c r="K680" s="147"/>
      <c r="L680" s="147"/>
      <c r="M680" s="170"/>
    </row>
    <row r="681" spans="6:13">
      <c r="F681" s="139"/>
      <c r="G681" s="115"/>
      <c r="H681" s="102"/>
      <c r="I681" s="102"/>
      <c r="J681" s="102"/>
      <c r="K681" s="147"/>
      <c r="L681" s="147"/>
      <c r="M681" s="170"/>
    </row>
    <row r="682" spans="6:13">
      <c r="F682" s="139"/>
      <c r="G682" s="115"/>
      <c r="H682" s="102"/>
      <c r="I682" s="102"/>
      <c r="J682" s="102"/>
      <c r="K682" s="147"/>
      <c r="L682" s="147"/>
      <c r="M682" s="170"/>
    </row>
    <row r="683" spans="6:13">
      <c r="F683" s="139"/>
      <c r="G683" s="115"/>
      <c r="H683" s="102"/>
      <c r="I683" s="102"/>
      <c r="J683" s="102"/>
      <c r="K683" s="147"/>
      <c r="L683" s="147"/>
      <c r="M683" s="170"/>
    </row>
    <row r="684" spans="6:13">
      <c r="F684" s="139"/>
      <c r="G684" s="115"/>
      <c r="H684" s="102"/>
      <c r="I684" s="102"/>
      <c r="J684" s="102"/>
      <c r="K684" s="147"/>
      <c r="L684" s="147"/>
      <c r="M684" s="170"/>
    </row>
    <row r="685" spans="6:13">
      <c r="F685" s="139"/>
      <c r="G685" s="115"/>
      <c r="H685" s="102"/>
      <c r="I685" s="102"/>
      <c r="J685" s="102"/>
      <c r="K685" s="147"/>
      <c r="L685" s="147"/>
      <c r="M685" s="170"/>
    </row>
    <row r="686" spans="6:13">
      <c r="F686" s="139"/>
      <c r="G686" s="115"/>
      <c r="H686" s="102"/>
      <c r="I686" s="102"/>
      <c r="J686" s="102"/>
      <c r="K686" s="147"/>
      <c r="L686" s="147"/>
      <c r="M686" s="170"/>
    </row>
    <row r="687" spans="6:13">
      <c r="F687" s="139"/>
      <c r="G687" s="115"/>
      <c r="H687" s="102"/>
      <c r="I687" s="102"/>
      <c r="J687" s="102"/>
      <c r="K687" s="147"/>
      <c r="L687" s="147"/>
      <c r="M687" s="170"/>
    </row>
    <row r="688" spans="6:13">
      <c r="F688" s="139"/>
      <c r="G688" s="115"/>
      <c r="H688" s="102"/>
      <c r="I688" s="102"/>
      <c r="J688" s="102"/>
      <c r="K688" s="147"/>
      <c r="L688" s="147"/>
      <c r="M688" s="170"/>
    </row>
    <row r="689" spans="6:13">
      <c r="F689" s="139"/>
      <c r="G689" s="115"/>
      <c r="H689" s="102"/>
      <c r="I689" s="102"/>
      <c r="J689" s="102"/>
      <c r="K689" s="147"/>
      <c r="L689" s="147"/>
      <c r="M689" s="170"/>
    </row>
    <row r="690" spans="6:13">
      <c r="F690" s="139"/>
      <c r="G690" s="115"/>
      <c r="H690" s="102"/>
      <c r="I690" s="102"/>
      <c r="J690" s="102"/>
      <c r="K690" s="147"/>
      <c r="L690" s="147"/>
      <c r="M690" s="170"/>
    </row>
    <row r="691" spans="6:13">
      <c r="F691" s="139"/>
      <c r="G691" s="115"/>
      <c r="H691" s="102"/>
      <c r="I691" s="102"/>
      <c r="J691" s="102"/>
      <c r="K691" s="147"/>
      <c r="L691" s="147"/>
      <c r="M691" s="170"/>
    </row>
    <row r="692" spans="6:13">
      <c r="F692" s="139"/>
      <c r="G692" s="115"/>
      <c r="H692" s="102"/>
      <c r="I692" s="102"/>
      <c r="J692" s="102"/>
      <c r="K692" s="147"/>
      <c r="L692" s="147"/>
      <c r="M692" s="170"/>
    </row>
    <row r="693" spans="6:13">
      <c r="F693" s="139"/>
      <c r="G693" s="115"/>
      <c r="H693" s="102"/>
      <c r="I693" s="102"/>
      <c r="J693" s="102"/>
      <c r="K693" s="147"/>
      <c r="L693" s="147"/>
      <c r="M693" s="170"/>
    </row>
    <row r="694" spans="6:13">
      <c r="F694" s="139"/>
      <c r="G694" s="115"/>
      <c r="H694" s="102"/>
      <c r="I694" s="102"/>
      <c r="J694" s="102"/>
      <c r="K694" s="147"/>
      <c r="L694" s="147"/>
      <c r="M694" s="170"/>
    </row>
    <row r="695" spans="6:13">
      <c r="F695" s="139"/>
      <c r="G695" s="115"/>
      <c r="H695" s="102"/>
      <c r="I695" s="102"/>
      <c r="J695" s="102"/>
      <c r="K695" s="147"/>
      <c r="L695" s="147"/>
      <c r="M695" s="170"/>
    </row>
    <row r="696" spans="6:13">
      <c r="F696" s="139"/>
      <c r="G696" s="115"/>
      <c r="H696" s="102"/>
      <c r="I696" s="102"/>
      <c r="J696" s="102"/>
      <c r="K696" s="147"/>
      <c r="L696" s="147"/>
      <c r="M696" s="170"/>
    </row>
    <row r="697" spans="6:13">
      <c r="F697" s="139"/>
      <c r="G697" s="115"/>
      <c r="H697" s="102"/>
      <c r="I697" s="102"/>
      <c r="J697" s="102"/>
      <c r="K697" s="147"/>
      <c r="L697" s="147"/>
      <c r="M697" s="170"/>
    </row>
    <row r="698" spans="6:13">
      <c r="F698" s="139"/>
      <c r="G698" s="115"/>
      <c r="H698" s="102"/>
      <c r="I698" s="102"/>
      <c r="J698" s="102"/>
      <c r="K698" s="147"/>
      <c r="L698" s="147"/>
      <c r="M698" s="170"/>
    </row>
    <row r="699" spans="6:13">
      <c r="F699" s="139"/>
      <c r="G699" s="115"/>
      <c r="H699" s="102"/>
      <c r="I699" s="102"/>
      <c r="J699" s="102"/>
      <c r="K699" s="147"/>
      <c r="L699" s="147"/>
      <c r="M699" s="170"/>
    </row>
    <row r="700" spans="6:13">
      <c r="F700" s="139"/>
      <c r="G700" s="115"/>
      <c r="H700" s="102"/>
      <c r="I700" s="102"/>
      <c r="J700" s="102"/>
      <c r="K700" s="147"/>
      <c r="L700" s="147"/>
      <c r="M700" s="170"/>
    </row>
    <row r="701" spans="6:13">
      <c r="G701" s="115"/>
      <c r="H701" s="102"/>
      <c r="I701" s="102"/>
      <c r="J701" s="102"/>
      <c r="K701" s="147"/>
      <c r="L701" s="147"/>
      <c r="M701" s="170"/>
    </row>
    <row r="702" spans="6:13">
      <c r="H702" s="102"/>
      <c r="I702" s="102"/>
      <c r="J702" s="102"/>
      <c r="K702" s="147"/>
      <c r="L702" s="147"/>
      <c r="M702" s="170"/>
    </row>
    <row r="703" spans="6:13">
      <c r="K703" s="147"/>
      <c r="L703" s="147"/>
      <c r="M703" s="170"/>
    </row>
    <row r="704" spans="6:13">
      <c r="K704" s="147"/>
      <c r="L704" s="147"/>
      <c r="M704" s="170"/>
    </row>
    <row r="705" spans="11:13">
      <c r="K705" s="147"/>
      <c r="L705" s="147"/>
      <c r="M705" s="170"/>
    </row>
    <row r="706" spans="11:13">
      <c r="K706" s="147"/>
      <c r="L706" s="147"/>
      <c r="M706" s="170"/>
    </row>
    <row r="707" spans="11:13">
      <c r="K707" s="147"/>
      <c r="L707" s="147"/>
      <c r="M707" s="170"/>
    </row>
    <row r="708" spans="11:13">
      <c r="K708" s="147"/>
      <c r="L708" s="147"/>
      <c r="M708" s="170"/>
    </row>
    <row r="709" spans="11:13">
      <c r="K709" s="147"/>
      <c r="L709" s="147"/>
      <c r="M709" s="170"/>
    </row>
  </sheetData>
  <mergeCells count="297">
    <mergeCell ref="CV123:CV131"/>
    <mergeCell ref="CV132:CV140"/>
    <mergeCell ref="CV141:CV160"/>
    <mergeCell ref="CV161:CV181"/>
    <mergeCell ref="CZ3:CZ66"/>
    <mergeCell ref="CZ67:CZ72"/>
    <mergeCell ref="DA3:DA14"/>
    <mergeCell ref="DA15:DA23"/>
    <mergeCell ref="DA24:DA35"/>
    <mergeCell ref="DA36:DA44"/>
    <mergeCell ref="DA45:DA55"/>
    <mergeCell ref="DA56:DA66"/>
    <mergeCell ref="DA67:DA72"/>
    <mergeCell ref="CV3:CV14"/>
    <mergeCell ref="CV15:CV26"/>
    <mergeCell ref="CV27:CV38"/>
    <mergeCell ref="CV39:CV48"/>
    <mergeCell ref="CV49:CV60"/>
    <mergeCell ref="CV61:CV66"/>
    <mergeCell ref="CV67:CV104"/>
    <mergeCell ref="CV105:CV114"/>
    <mergeCell ref="CV115:CV122"/>
    <mergeCell ref="CQ213:CQ220"/>
    <mergeCell ref="CQ221:CQ227"/>
    <mergeCell ref="CQ228:CQ235"/>
    <mergeCell ref="CQ236:CQ260"/>
    <mergeCell ref="CQ261:CQ265"/>
    <mergeCell ref="CQ266:CQ309"/>
    <mergeCell ref="CU3:CU60"/>
    <mergeCell ref="CU61:CU66"/>
    <mergeCell ref="CU67:CU114"/>
    <mergeCell ref="CU115:CU131"/>
    <mergeCell ref="CU132:CU140"/>
    <mergeCell ref="CU141:CU160"/>
    <mergeCell ref="CU161:CU181"/>
    <mergeCell ref="CQ92:CQ111"/>
    <mergeCell ref="CP213:CP220"/>
    <mergeCell ref="CP221:CP227"/>
    <mergeCell ref="CP228:CP235"/>
    <mergeCell ref="CP236:CP260"/>
    <mergeCell ref="CP261:CP265"/>
    <mergeCell ref="CP266:CP309"/>
    <mergeCell ref="CQ3:CQ14"/>
    <mergeCell ref="CQ15:CQ25"/>
    <mergeCell ref="CQ26:CQ37"/>
    <mergeCell ref="CQ38:CQ48"/>
    <mergeCell ref="CQ49:CQ60"/>
    <mergeCell ref="CQ61:CQ72"/>
    <mergeCell ref="CQ73:CQ83"/>
    <mergeCell ref="CQ84:CQ91"/>
    <mergeCell ref="CQ112:CQ119"/>
    <mergeCell ref="CQ120:CQ125"/>
    <mergeCell ref="CQ126:CQ130"/>
    <mergeCell ref="CQ131:CQ168"/>
    <mergeCell ref="CQ169:CQ178"/>
    <mergeCell ref="CQ179:CQ180"/>
    <mergeCell ref="CQ181:CQ182"/>
    <mergeCell ref="CQ183:CQ191"/>
    <mergeCell ref="CQ192:CQ198"/>
    <mergeCell ref="CQ199:CQ212"/>
    <mergeCell ref="CP3:CP72"/>
    <mergeCell ref="CP73:CP91"/>
    <mergeCell ref="CP112:CP119"/>
    <mergeCell ref="CP120:CP125"/>
    <mergeCell ref="CP126:CP130"/>
    <mergeCell ref="CP131:CP178"/>
    <mergeCell ref="CP179:CP198"/>
    <mergeCell ref="CP199:CP212"/>
    <mergeCell ref="CP92:CP111"/>
    <mergeCell ref="CK170:CK193"/>
    <mergeCell ref="CK194:CK231"/>
    <mergeCell ref="CL3:CL10"/>
    <mergeCell ref="CL11:CL16"/>
    <mergeCell ref="CL17:CL25"/>
    <mergeCell ref="CL26:CL35"/>
    <mergeCell ref="CL36:CL43"/>
    <mergeCell ref="CL61:CL67"/>
    <mergeCell ref="CL68:CL73"/>
    <mergeCell ref="CL74:CL80"/>
    <mergeCell ref="CL81:CL85"/>
    <mergeCell ref="CL86:CL92"/>
    <mergeCell ref="CL93:CL106"/>
    <mergeCell ref="CL107:CL113"/>
    <mergeCell ref="CL114:CL144"/>
    <mergeCell ref="CL145:CL152"/>
    <mergeCell ref="CL153:CL157"/>
    <mergeCell ref="CL158:CL164"/>
    <mergeCell ref="CL165:CL169"/>
    <mergeCell ref="CL170:CL193"/>
    <mergeCell ref="CL194:CL231"/>
    <mergeCell ref="CK81:CK85"/>
    <mergeCell ref="CK86:CK92"/>
    <mergeCell ref="CK93:CK106"/>
    <mergeCell ref="CK107:CK113"/>
    <mergeCell ref="CK114:CK144"/>
    <mergeCell ref="CK145:CK152"/>
    <mergeCell ref="CK153:CK157"/>
    <mergeCell ref="CK158:CK164"/>
    <mergeCell ref="CK165:CK169"/>
    <mergeCell ref="CA3:CA34"/>
    <mergeCell ref="CE3:CE33"/>
    <mergeCell ref="CF3:CF33"/>
    <mergeCell ref="CK3:CK16"/>
    <mergeCell ref="CK17:CK43"/>
    <mergeCell ref="CK61:CK67"/>
    <mergeCell ref="CK68:CK73"/>
    <mergeCell ref="CK74:CK80"/>
    <mergeCell ref="BJ3:BJ24"/>
    <mergeCell ref="BK3:BK24"/>
    <mergeCell ref="BO3:BO36"/>
    <mergeCell ref="BO37:BO43"/>
    <mergeCell ref="BP3:BP36"/>
    <mergeCell ref="BP37:BP43"/>
    <mergeCell ref="BT3:BT35"/>
    <mergeCell ref="BU3:BU35"/>
    <mergeCell ref="BZ3:BZ34"/>
    <mergeCell ref="BA3:BA31"/>
    <mergeCell ref="BA32:BA36"/>
    <mergeCell ref="BA37:BA67"/>
    <mergeCell ref="BA68:BA74"/>
    <mergeCell ref="BE3:BE36"/>
    <mergeCell ref="BE37:BE41"/>
    <mergeCell ref="BE42:BE48"/>
    <mergeCell ref="BF3:BF36"/>
    <mergeCell ref="BF37:BF41"/>
    <mergeCell ref="BF42:BF48"/>
    <mergeCell ref="AT3:AT10"/>
    <mergeCell ref="AU3:AU10"/>
    <mergeCell ref="AZ3:AZ31"/>
    <mergeCell ref="AZ32:AZ36"/>
    <mergeCell ref="AZ37:AZ67"/>
    <mergeCell ref="AZ68:AZ74"/>
    <mergeCell ref="AK3:AK22"/>
    <mergeCell ref="AK23:AK36"/>
    <mergeCell ref="AK37:AK41"/>
    <mergeCell ref="AK42:AK46"/>
    <mergeCell ref="AK47:AK50"/>
    <mergeCell ref="AK51:AK55"/>
    <mergeCell ref="AK56:AK60"/>
    <mergeCell ref="AK61:AK65"/>
    <mergeCell ref="AK66:AK70"/>
    <mergeCell ref="AA81:AA85"/>
    <mergeCell ref="AF77:AF81"/>
    <mergeCell ref="AF82:AF86"/>
    <mergeCell ref="AF87:AF90"/>
    <mergeCell ref="AF91:AF95"/>
    <mergeCell ref="AF96:AF103"/>
    <mergeCell ref="AF104:AF117"/>
    <mergeCell ref="AF118:AF125"/>
    <mergeCell ref="AJ3:AJ22"/>
    <mergeCell ref="AJ23:AJ36"/>
    <mergeCell ref="AJ37:AJ65"/>
    <mergeCell ref="AJ66:AJ70"/>
    <mergeCell ref="AJ71:AJ83"/>
    <mergeCell ref="AF3:AF23"/>
    <mergeCell ref="AF24:AF39"/>
    <mergeCell ref="AF40:AF47"/>
    <mergeCell ref="AF48:AF52"/>
    <mergeCell ref="AF53:AF57"/>
    <mergeCell ref="AF58:AF62"/>
    <mergeCell ref="AF63:AF67"/>
    <mergeCell ref="AF68:AF72"/>
    <mergeCell ref="AF73:AF76"/>
    <mergeCell ref="V255:V262"/>
    <mergeCell ref="AA86:AA144"/>
    <mergeCell ref="AA145:AA149"/>
    <mergeCell ref="AA150:AA163"/>
    <mergeCell ref="AA164:AA171"/>
    <mergeCell ref="AB86:AB110"/>
    <mergeCell ref="AB111:AB126"/>
    <mergeCell ref="AB127:AB144"/>
    <mergeCell ref="AE3:AE23"/>
    <mergeCell ref="AE24:AE39"/>
    <mergeCell ref="AE40:AE47"/>
    <mergeCell ref="AE48:AE90"/>
    <mergeCell ref="AE91:AE95"/>
    <mergeCell ref="AE96:AE103"/>
    <mergeCell ref="AE104:AE117"/>
    <mergeCell ref="AE118:AE125"/>
    <mergeCell ref="AA3:AA23"/>
    <mergeCell ref="AA24:AA35"/>
    <mergeCell ref="AA36:AA50"/>
    <mergeCell ref="AA51:AA57"/>
    <mergeCell ref="AA58:AA60"/>
    <mergeCell ref="AA61:AA64"/>
    <mergeCell ref="AA65:AA72"/>
    <mergeCell ref="AA73:AA80"/>
    <mergeCell ref="V179:V180"/>
    <mergeCell ref="V286:V292"/>
    <mergeCell ref="V293:V308"/>
    <mergeCell ref="V309:V325"/>
    <mergeCell ref="V326:V332"/>
    <mergeCell ref="W191:W215"/>
    <mergeCell ref="W216:W231"/>
    <mergeCell ref="W232:W249"/>
    <mergeCell ref="Z3:Z23"/>
    <mergeCell ref="Z24:Z50"/>
    <mergeCell ref="Z51:Z64"/>
    <mergeCell ref="Z65:Z72"/>
    <mergeCell ref="Z73:Z80"/>
    <mergeCell ref="Z81:Z85"/>
    <mergeCell ref="Z86:Z144"/>
    <mergeCell ref="Z145:Z149"/>
    <mergeCell ref="Z150:Z163"/>
    <mergeCell ref="Z164:Z171"/>
    <mergeCell ref="V181:V182"/>
    <mergeCell ref="V183:V184"/>
    <mergeCell ref="V185:V186"/>
    <mergeCell ref="V189:V190"/>
    <mergeCell ref="V191:V249"/>
    <mergeCell ref="V250:V254"/>
    <mergeCell ref="U191:U249"/>
    <mergeCell ref="U250:U254"/>
    <mergeCell ref="U255:U262"/>
    <mergeCell ref="U263:U274"/>
    <mergeCell ref="U275:U285"/>
    <mergeCell ref="U286:U292"/>
    <mergeCell ref="U293:U325"/>
    <mergeCell ref="U326:U332"/>
    <mergeCell ref="V100:V104"/>
    <mergeCell ref="V105:V109"/>
    <mergeCell ref="V110:V114"/>
    <mergeCell ref="V115:V119"/>
    <mergeCell ref="V120:V124"/>
    <mergeCell ref="V125:V129"/>
    <mergeCell ref="V263:V274"/>
    <mergeCell ref="V275:V285"/>
    <mergeCell ref="V130:V134"/>
    <mergeCell ref="V135:V159"/>
    <mergeCell ref="V160:V165"/>
    <mergeCell ref="V166:V167"/>
    <mergeCell ref="V168:V169"/>
    <mergeCell ref="V172:V173"/>
    <mergeCell ref="V174:V175"/>
    <mergeCell ref="V176:V177"/>
    <mergeCell ref="S189:S190"/>
    <mergeCell ref="U3:U22"/>
    <mergeCell ref="U23:U49"/>
    <mergeCell ref="U50:U62"/>
    <mergeCell ref="U63:U76"/>
    <mergeCell ref="U77:U86"/>
    <mergeCell ref="U87:U94"/>
    <mergeCell ref="U95:U99"/>
    <mergeCell ref="U100:U134"/>
    <mergeCell ref="U135:U159"/>
    <mergeCell ref="U160:U190"/>
    <mergeCell ref="S166:S167"/>
    <mergeCell ref="S168:S169"/>
    <mergeCell ref="S172:S173"/>
    <mergeCell ref="S174:S175"/>
    <mergeCell ref="S176:S177"/>
    <mergeCell ref="S179:S180"/>
    <mergeCell ref="S181:S182"/>
    <mergeCell ref="S183:S184"/>
    <mergeCell ref="S185:S186"/>
    <mergeCell ref="CS1:CT1"/>
    <mergeCell ref="CX1:CY1"/>
    <mergeCell ref="DC1:DD1"/>
    <mergeCell ref="A3:A22"/>
    <mergeCell ref="A23:A38"/>
    <mergeCell ref="A39:A70"/>
    <mergeCell ref="A71:A77"/>
    <mergeCell ref="F3:F22"/>
    <mergeCell ref="F23:F38"/>
    <mergeCell ref="F39:F52"/>
    <mergeCell ref="F53:F59"/>
    <mergeCell ref="K3:K23"/>
    <mergeCell ref="K24:K39"/>
    <mergeCell ref="K40:K55"/>
    <mergeCell ref="K56:K62"/>
    <mergeCell ref="P3:P23"/>
    <mergeCell ref="P24:P39"/>
    <mergeCell ref="P40:P55"/>
    <mergeCell ref="P56:P62"/>
    <mergeCell ref="AK71:AK83"/>
    <mergeCell ref="AO3:AO20"/>
    <mergeCell ref="AO21:AO34"/>
    <mergeCell ref="AP3:AP20"/>
    <mergeCell ref="AP21:AP34"/>
    <mergeCell ref="AW1:AX1"/>
    <mergeCell ref="BC1:BD1"/>
    <mergeCell ref="BH1:BI1"/>
    <mergeCell ref="BM1:BN1"/>
    <mergeCell ref="BR1:BS1"/>
    <mergeCell ref="BX1:BY1"/>
    <mergeCell ref="CC1:CD1"/>
    <mergeCell ref="CH1:CI1"/>
    <mergeCell ref="CN1:CO1"/>
    <mergeCell ref="D1:E1"/>
    <mergeCell ref="I1:J1"/>
    <mergeCell ref="N1:O1"/>
    <mergeCell ref="S1:T1"/>
    <mergeCell ref="X1:Y1"/>
    <mergeCell ref="AC1:AD1"/>
    <mergeCell ref="AH1:AI1"/>
    <mergeCell ref="AM1:AN1"/>
    <mergeCell ref="AR1:AS1"/>
  </mergeCells>
  <phoneticPr fontId="82" type="noConversion"/>
  <hyperlinks>
    <hyperlink ref="BU3" r:id="rId1" display="Pt-M@111" xr:uid="{4E5FA671-04B3-334A-B372-91A1A2D0179E}"/>
  </hyperlinks>
  <pageMargins left="0.75" right="0.75" top="1" bottom="1" header="0.5" footer="0.5"/>
  <pageSetup paperSize="9" orientation="portrait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6C63-4DC4-CC46-88F0-293F356AFECC}">
  <dimension ref="B1:CW37"/>
  <sheetViews>
    <sheetView workbookViewId="0">
      <selection activeCell="J2" sqref="J2"/>
    </sheetView>
  </sheetViews>
  <sheetFormatPr baseColWidth="10" defaultRowHeight="15"/>
  <cols>
    <col min="11" max="11" width="12.5" customWidth="1"/>
    <col min="12" max="12" width="10.83203125" style="229"/>
    <col min="15" max="15" width="15.5" customWidth="1"/>
    <col min="27" max="27" width="12" bestFit="1" customWidth="1"/>
    <col min="38" max="38" width="12" bestFit="1" customWidth="1"/>
    <col min="47" max="47" width="11.83203125" bestFit="1" customWidth="1"/>
    <col min="48" max="48" width="14.1640625" bestFit="1" customWidth="1"/>
    <col min="64" max="64" width="11.83203125" bestFit="1" customWidth="1"/>
    <col min="65" max="65" width="14.1640625" bestFit="1" customWidth="1"/>
    <col min="81" max="81" width="11.83203125" bestFit="1" customWidth="1"/>
    <col min="82" max="82" width="10.83203125" style="229"/>
    <col min="84" max="84" width="11.83203125" bestFit="1" customWidth="1"/>
    <col min="85" max="85" width="14.1640625" bestFit="1" customWidth="1"/>
    <col min="101" max="101" width="11.83203125" bestFit="1" customWidth="1"/>
  </cols>
  <sheetData>
    <row r="1" spans="2:101">
      <c r="B1" t="str">
        <f>'Fig. 7'!C2</f>
        <v>Surfaces</v>
      </c>
      <c r="C1" s="228" t="s">
        <v>942</v>
      </c>
      <c r="D1" s="228" t="s">
        <v>945</v>
      </c>
      <c r="E1" t="str">
        <f>_xlfn.CONCAT('Fig. 7'!D2, " C")</f>
        <v>DFTcal C</v>
      </c>
      <c r="F1" t="str">
        <f>_xlfn.CONCAT('Fig. 7'!E2, " C")</f>
        <v>predicted C</v>
      </c>
      <c r="G1" s="228" t="s">
        <v>946</v>
      </c>
      <c r="H1" s="228" t="s">
        <v>947</v>
      </c>
      <c r="I1" s="228" t="s">
        <v>952</v>
      </c>
      <c r="J1" s="228" t="s">
        <v>944</v>
      </c>
      <c r="K1" s="228" t="s">
        <v>948</v>
      </c>
      <c r="L1" s="230" t="s">
        <v>943</v>
      </c>
      <c r="M1" s="228"/>
      <c r="N1" t="str">
        <f>_xlfn.CONCAT('Fig. 7'!I2, " CH")</f>
        <v>DFTcal CH</v>
      </c>
      <c r="O1" t="str">
        <f>_xlfn.CONCAT('Fig. 7'!J2, " CH")</f>
        <v>predicted CH</v>
      </c>
      <c r="P1" s="228" t="s">
        <v>945</v>
      </c>
      <c r="Q1" s="228" t="s">
        <v>946</v>
      </c>
      <c r="R1" s="228" t="s">
        <v>947</v>
      </c>
      <c r="S1" s="228"/>
      <c r="T1" s="228" t="s">
        <v>944</v>
      </c>
      <c r="U1" s="228" t="s">
        <v>948</v>
      </c>
      <c r="V1" s="230" t="s">
        <v>943</v>
      </c>
      <c r="W1" s="228"/>
      <c r="X1" t="str">
        <f>_xlfn.CONCAT('Fig. 7'!M2, " CH2")</f>
        <v>Surfaces CH2</v>
      </c>
      <c r="Y1" s="228" t="s">
        <v>942</v>
      </c>
      <c r="Z1" t="str">
        <f>_xlfn.CONCAT('Fig. 7'!N2, " CH2")</f>
        <v>DFTcal CH2</v>
      </c>
      <c r="AA1" t="str">
        <f>_xlfn.CONCAT('Fig. 7'!O2, " CH2")</f>
        <v>predicted CH2</v>
      </c>
      <c r="AB1" s="228" t="s">
        <v>945</v>
      </c>
      <c r="AC1" s="228" t="s">
        <v>946</v>
      </c>
      <c r="AD1" s="228" t="s">
        <v>947</v>
      </c>
      <c r="AE1" s="228" t="s">
        <v>944</v>
      </c>
      <c r="AF1" s="228" t="s">
        <v>948</v>
      </c>
      <c r="AG1" s="230" t="s">
        <v>943</v>
      </c>
      <c r="AH1" s="228"/>
      <c r="AI1" t="str">
        <f>_xlfn.CONCAT('Fig. 7'!R2, " CH3")</f>
        <v>Surfaces CH3</v>
      </c>
      <c r="AJ1" s="228" t="s">
        <v>942</v>
      </c>
      <c r="AK1" t="str">
        <f>_xlfn.CONCAT('Fig. 7'!S2, " CH3")</f>
        <v>DFTcal CH3</v>
      </c>
      <c r="AL1" t="str">
        <f>_xlfn.CONCAT('Fig. 7'!T2, " CH3")</f>
        <v>predicted CH3</v>
      </c>
      <c r="AM1" s="228" t="s">
        <v>945</v>
      </c>
      <c r="AN1" s="228" t="s">
        <v>946</v>
      </c>
      <c r="AO1" s="228" t="s">
        <v>947</v>
      </c>
      <c r="AP1" s="228" t="s">
        <v>944</v>
      </c>
      <c r="AQ1" s="228" t="s">
        <v>948</v>
      </c>
      <c r="AR1" s="230" t="s">
        <v>943</v>
      </c>
      <c r="AT1" s="232" t="str">
        <f>'Fig. 7'!W2</f>
        <v>Surfaces</v>
      </c>
      <c r="AU1" s="232" t="str">
        <f>_xlfn.CONCAT('Fig. 7'!AC2, " ",'Fig. 7'!$AC$1:$AD$1)</f>
        <v>DFTcal ECOOH</v>
      </c>
      <c r="AV1" s="232" t="str">
        <f>_xlfn.CONCAT('Fig. 7'!AD2, " ",'Fig. 7'!$AC$1:$AD$1)</f>
        <v>predicted ECOOH</v>
      </c>
      <c r="AX1" s="228" t="s">
        <v>945</v>
      </c>
      <c r="AY1" s="228" t="s">
        <v>946</v>
      </c>
      <c r="AZ1" s="228" t="s">
        <v>947</v>
      </c>
      <c r="BA1" s="228" t="s">
        <v>949</v>
      </c>
      <c r="BB1" s="228" t="s">
        <v>950</v>
      </c>
      <c r="BC1" s="228" t="s">
        <v>952</v>
      </c>
      <c r="BD1" s="228" t="s">
        <v>953</v>
      </c>
      <c r="BE1" s="228" t="s">
        <v>954</v>
      </c>
      <c r="BF1" s="228" t="s">
        <v>951</v>
      </c>
      <c r="BG1" s="228" t="s">
        <v>944</v>
      </c>
      <c r="BH1" s="228" t="s">
        <v>948</v>
      </c>
      <c r="BI1" s="230" t="s">
        <v>943</v>
      </c>
      <c r="BK1" s="232" t="str">
        <f>'Fig. 7'!AG2</f>
        <v>Surfaces</v>
      </c>
      <c r="BL1" s="232" t="str">
        <f>_xlfn.CONCAT('Fig. 7'!AH2, " ",'Fig. 7'!$AH$1:$AI$1)</f>
        <v>DFTcal ECHO</v>
      </c>
      <c r="BM1" s="232" t="str">
        <f>_xlfn.CONCAT('Fig. 7'!AI2, " ",'Fig. 7'!$AH$1:$AI$1)</f>
        <v>predicted ECHO</v>
      </c>
      <c r="BO1" s="228" t="s">
        <v>945</v>
      </c>
      <c r="BP1" s="228" t="s">
        <v>946</v>
      </c>
      <c r="BQ1" s="228" t="s">
        <v>947</v>
      </c>
      <c r="BR1" s="228" t="s">
        <v>949</v>
      </c>
      <c r="BS1" s="228" t="s">
        <v>950</v>
      </c>
      <c r="BT1" s="228" t="s">
        <v>952</v>
      </c>
      <c r="BU1" s="228" t="s">
        <v>953</v>
      </c>
      <c r="BV1" s="228" t="s">
        <v>954</v>
      </c>
      <c r="BW1" s="228" t="s">
        <v>951</v>
      </c>
      <c r="BX1" s="228" t="s">
        <v>944</v>
      </c>
      <c r="BY1" s="228" t="s">
        <v>948</v>
      </c>
      <c r="BZ1" s="230" t="s">
        <v>943</v>
      </c>
      <c r="CA1" s="228" t="s">
        <v>972</v>
      </c>
      <c r="CB1" s="228" t="s">
        <v>957</v>
      </c>
      <c r="CC1" s="228" t="s">
        <v>958</v>
      </c>
      <c r="CD1" s="245"/>
      <c r="CE1" s="232">
        <f>'Fig. 7'!BA2</f>
        <v>0</v>
      </c>
      <c r="CF1" s="232" t="str">
        <f>_xlfn.CONCAT('Fig. 7'!BB2, " ",'Fig. 7'!$AH$1:$AI$1)</f>
        <v>Surfaces ECHO</v>
      </c>
      <c r="CG1" s="232" t="str">
        <f>_xlfn.CONCAT('Fig. 7'!BC2, " ",'Fig. 7'!$AM$1:$AN$1)</f>
        <v>DFTcal ECOH</v>
      </c>
      <c r="CI1" s="228" t="s">
        <v>945</v>
      </c>
      <c r="CJ1" s="228" t="s">
        <v>946</v>
      </c>
      <c r="CK1" s="228" t="s">
        <v>947</v>
      </c>
      <c r="CL1" s="228" t="s">
        <v>949</v>
      </c>
      <c r="CM1" s="228" t="s">
        <v>950</v>
      </c>
      <c r="CN1" s="228" t="s">
        <v>952</v>
      </c>
      <c r="CO1" s="228" t="s">
        <v>953</v>
      </c>
      <c r="CP1" s="228"/>
      <c r="CQ1" s="228" t="s">
        <v>954</v>
      </c>
      <c r="CR1" s="228" t="s">
        <v>951</v>
      </c>
      <c r="CS1" s="228" t="s">
        <v>944</v>
      </c>
      <c r="CT1" s="228" t="s">
        <v>948</v>
      </c>
      <c r="CU1" s="230" t="s">
        <v>943</v>
      </c>
      <c r="CV1" s="228" t="s">
        <v>957</v>
      </c>
      <c r="CW1" s="228" t="s">
        <v>958</v>
      </c>
    </row>
    <row r="2" spans="2:101">
      <c r="B2" t="str">
        <f>'Fig. 7'!C3</f>
        <v>Ni(111)</v>
      </c>
      <c r="C2">
        <v>52.36</v>
      </c>
      <c r="D2">
        <v>7.5</v>
      </c>
      <c r="E2">
        <f>'Fig. 7'!D3</f>
        <v>-0.52971000000000001</v>
      </c>
      <c r="F2">
        <f>'Fig. 7'!E3</f>
        <v>-0.1040184</v>
      </c>
      <c r="G2">
        <v>4</v>
      </c>
      <c r="H2">
        <v>0</v>
      </c>
      <c r="I2">
        <f>(G2-H2)/(G2+1)</f>
        <v>0.8</v>
      </c>
      <c r="J2">
        <f>E2 - (0.1*(G2-H2)/(G2+1)*C2+0.2*(H2+1)/(G2+1)*D2)</f>
        <v>-5.0185099999999991</v>
      </c>
      <c r="K2">
        <f>AVERAGE(J8,J15,J21)</f>
        <v>-4.5919119999999998</v>
      </c>
      <c r="L2" s="231">
        <f>0.1*(G2-H2)/(G2+1)*C2+0.2*(H2+1)/(G2+1)*D2+$K$2</f>
        <v>-0.10311200000000031</v>
      </c>
      <c r="M2" s="228"/>
      <c r="N2" s="228">
        <f>'Fig. 7'!I3</f>
        <v>-1.47722</v>
      </c>
      <c r="O2" s="228">
        <f>'Fig. 7'!J3</f>
        <v>-0.88363879999999995</v>
      </c>
      <c r="P2" s="228"/>
      <c r="Q2">
        <v>4</v>
      </c>
      <c r="R2">
        <v>1</v>
      </c>
      <c r="S2">
        <f>(Q2-R2)/(Q2+1)</f>
        <v>0.6</v>
      </c>
      <c r="T2">
        <f t="shared" ref="T2:T21" si="0">N2 - (0.1*(Q2-R2)/(Q2+1)*C2+0.2*(R2+1)/(Q2+1)*D2)</f>
        <v>-5.2188200000000009</v>
      </c>
      <c r="U2">
        <f>AVERAGE(T8,T15,T21)</f>
        <v>-4.6237823333333345</v>
      </c>
      <c r="V2" s="231">
        <f>0.1*(Q2-R2)/(Q2+1)*C2+0.2*(R2+1)/(Q2+1)*D2+$U$2</f>
        <v>-0.88218233333333407</v>
      </c>
      <c r="W2" s="228"/>
      <c r="X2" s="238" t="str">
        <f>'Fig. 7'!M3</f>
        <v>Ni(111)</v>
      </c>
      <c r="Y2" s="228">
        <f>C2</f>
        <v>52.36</v>
      </c>
      <c r="Z2" s="232">
        <f>'Fig. 7'!N3</f>
        <v>-1.53233</v>
      </c>
      <c r="AA2" s="232">
        <f>'Fig. 7'!O3</f>
        <v>-1.3782592</v>
      </c>
      <c r="AB2" s="228">
        <v>7.5</v>
      </c>
      <c r="AC2">
        <v>4</v>
      </c>
      <c r="AD2">
        <v>2</v>
      </c>
      <c r="AE2">
        <f>Z2 - (0.1*(AC2-AD2)/(AC2+1)*Y2+0.2*(AD2+1)/(AC2+1)*AB2)</f>
        <v>-4.5267299999999997</v>
      </c>
      <c r="AF2">
        <f>AVERAGE(AE8,AE15,AE22)</f>
        <v>-4.3726293333333333</v>
      </c>
      <c r="AG2" s="231">
        <f>0.1*(AC2-AD2)/(AC2+1)*Y2+0.2*(AD2+1)/(AC2+1)*AB2+$AF$2</f>
        <v>-1.3782293333333335</v>
      </c>
      <c r="AH2" s="228"/>
      <c r="AI2" s="238" t="str">
        <f>'Fig. 7'!R3</f>
        <v>Ni(111)</v>
      </c>
      <c r="AJ2" s="228">
        <f>IF(AI2=X2,Y2,0)</f>
        <v>52.36</v>
      </c>
      <c r="AK2" s="232">
        <f>'Fig. 7'!S3</f>
        <v>-2.1097999999999999</v>
      </c>
      <c r="AL2" s="232">
        <f>'Fig. 7'!T3</f>
        <v>-2.0366795999999998</v>
      </c>
      <c r="AM2" s="228">
        <v>7.5</v>
      </c>
      <c r="AN2">
        <v>4</v>
      </c>
      <c r="AO2">
        <v>3</v>
      </c>
      <c r="AP2">
        <f>AK2 - (0.1*((AN2-AO2)/(AN2+1))*AJ2+0.2*((AO2+1)/(AN2+1))*AM2)</f>
        <v>-4.3570000000000002</v>
      </c>
      <c r="AQ2">
        <f>AVERAGE(AP8,AP15,AP22)</f>
        <v>-4.2839196666666668</v>
      </c>
      <c r="AR2" s="231">
        <f>0.1*(AN2-AO2)/(AN2+1)*AJ2+0.2*(AO2+1)/(AN2+1)*AM2+$AQ$2</f>
        <v>-2.0367196666666669</v>
      </c>
      <c r="AT2" s="237" t="str">
        <f>'Fig. 7'!AB3</f>
        <v>Ni(111)</v>
      </c>
      <c r="AU2" s="232">
        <f>'Fig. 7'!AC3</f>
        <v>-0.58631</v>
      </c>
      <c r="AV2" s="232">
        <f>'Fig. 7'!AD3</f>
        <v>-0.54748746000000004</v>
      </c>
      <c r="AW2">
        <f>IF(AI2=AT2,AJ2,0)</f>
        <v>52.36</v>
      </c>
      <c r="AX2" s="228">
        <v>7.5</v>
      </c>
      <c r="AY2">
        <v>5</v>
      </c>
      <c r="AZ2">
        <v>1</v>
      </c>
      <c r="BA2">
        <v>4</v>
      </c>
      <c r="BB2">
        <v>2</v>
      </c>
      <c r="BC2">
        <f>(AY2-AZ2)/(AY2+1)</f>
        <v>0.66666666666666663</v>
      </c>
      <c r="BD2">
        <f>BB2/(BA2+1)</f>
        <v>0.4</v>
      </c>
      <c r="BE2">
        <f>BC2-BD2</f>
        <v>0.26666666666666661</v>
      </c>
      <c r="BF2">
        <f>(0.1*(BE2)*AW2+0.2*(1-BE2)*AX2)</f>
        <v>2.4962666666666666</v>
      </c>
      <c r="BG2">
        <f>AU2 - BF2</f>
        <v>-3.0825766666666667</v>
      </c>
      <c r="BH2">
        <f>AVERAGE(BG8,BG15,BG22)</f>
        <v>-3.036258444444444</v>
      </c>
      <c r="BI2" s="231">
        <f>BF2+$BH$2</f>
        <v>-0.5399917777777774</v>
      </c>
      <c r="BK2" s="232" t="str">
        <f>'Fig. 7'!AG3</f>
        <v>Ni(111)</v>
      </c>
      <c r="BL2" s="232">
        <f>'Fig. 7'!AH3</f>
        <v>-0.69310000000000005</v>
      </c>
      <c r="BM2" s="232">
        <f>'Fig. 7'!AI3</f>
        <v>-0.69531940000000003</v>
      </c>
      <c r="BN2">
        <f>IF(AT2=BK2,AW2,0)</f>
        <v>52.36</v>
      </c>
      <c r="BO2" s="228">
        <v>7.5</v>
      </c>
      <c r="BP2">
        <v>5</v>
      </c>
      <c r="BQ2">
        <v>3</v>
      </c>
      <c r="BR2">
        <v>0</v>
      </c>
      <c r="BS2">
        <v>0</v>
      </c>
      <c r="BT2">
        <f>(BP2-BQ2)/(BP2+1)</f>
        <v>0.33333333333333331</v>
      </c>
      <c r="BU2">
        <f>BS2/(BR2+1)</f>
        <v>0</v>
      </c>
      <c r="BV2">
        <f t="shared" ref="BV2:BV22" si="1">BT2-BU2</f>
        <v>0.33333333333333331</v>
      </c>
      <c r="BW2">
        <f t="shared" ref="BW2:BW22" si="2">(0.1*(BV2)*BN2+0.2*(1-BV2)*BO2)</f>
        <v>2.7453333333333334</v>
      </c>
      <c r="BX2">
        <f t="shared" ref="BX2:BX22" si="3">BL2 - BW2</f>
        <v>-3.4384333333333332</v>
      </c>
      <c r="BY2">
        <f>AVERAGE(BX8,BX15,BX22)</f>
        <v>-3.5255005555555559</v>
      </c>
      <c r="BZ2" s="231">
        <f>BW2+$BY$2</f>
        <v>-0.78016722222222246</v>
      </c>
      <c r="CA2" s="228">
        <f>ABS(BZ2-BL2)</f>
        <v>8.7067222222222407E-2</v>
      </c>
      <c r="CB2">
        <f t="shared" ref="CB2:CB22" si="4">(BZ2-BL2)^2</f>
        <v>7.5807011854938594E-3</v>
      </c>
      <c r="CC2">
        <f t="shared" ref="CC2:CC22" si="5">(BM2-BL2)^2</f>
        <v>4.925736359999922E-6</v>
      </c>
      <c r="CE2" s="237" t="str">
        <f>'Fig. 7'!BB3</f>
        <v>Sc(111)</v>
      </c>
      <c r="CF2" s="237" t="str">
        <f>'Fig. 7'!AL3</f>
        <v>Ni(111)</v>
      </c>
      <c r="CG2" s="232">
        <f>'Fig. 7'!AM3</f>
        <v>-1.0723</v>
      </c>
      <c r="CH2">
        <f t="shared" ref="CH2:CH22" si="6">IF(BN2=CE2,BQ2,0)</f>
        <v>0</v>
      </c>
      <c r="CI2" s="228">
        <v>7.5</v>
      </c>
      <c r="CJ2">
        <v>5</v>
      </c>
      <c r="CK2">
        <v>2</v>
      </c>
      <c r="CL2">
        <v>4</v>
      </c>
      <c r="CM2">
        <v>1</v>
      </c>
      <c r="CN2">
        <f t="shared" ref="CN2:CN22" si="7">(CJ2-CK2)/(CJ2+1)</f>
        <v>0.5</v>
      </c>
      <c r="CO2">
        <f>CM2/(CL2+1)</f>
        <v>0.2</v>
      </c>
      <c r="CP2">
        <v>0.3</v>
      </c>
      <c r="CQ2">
        <f>CN2-CO2</f>
        <v>0.3</v>
      </c>
      <c r="CR2">
        <f>(0.1*(CP2)*CH2+0.2*(1-CP2)*CI2)</f>
        <v>1.0499999999999998</v>
      </c>
      <c r="CS2" t="e">
        <f t="shared" ref="CS2:CS22" si="8">CF2 - CR2</f>
        <v>#VALUE!</v>
      </c>
      <c r="CT2" t="e">
        <f>AVERAGE(CS8,CS15,CS22)</f>
        <v>#VALUE!</v>
      </c>
      <c r="CU2" s="231">
        <f>CR2+$BY$2</f>
        <v>-2.475500555555556</v>
      </c>
      <c r="CV2" t="e">
        <f t="shared" ref="CV2:CV22" si="9">(CU2-CF2)^2</f>
        <v>#VALUE!</v>
      </c>
      <c r="CW2" t="e">
        <f t="shared" ref="CW2:CW22" si="10">(CG2-CF2)^2</f>
        <v>#VALUE!</v>
      </c>
    </row>
    <row r="3" spans="2:101">
      <c r="B3" t="str">
        <f>'Fig. 7'!C4</f>
        <v>Cu(111)</v>
      </c>
      <c r="C3">
        <v>63.68421</v>
      </c>
      <c r="D3">
        <v>7.5</v>
      </c>
      <c r="E3">
        <f>'Fig. 7'!D4</f>
        <v>1.5321</v>
      </c>
      <c r="F3">
        <f>'Fig. 7'!E4</f>
        <v>0.80223679999999897</v>
      </c>
      <c r="G3">
        <v>4</v>
      </c>
      <c r="H3">
        <v>0</v>
      </c>
      <c r="J3">
        <f t="shared" ref="J3:J21" si="11">E3 - (0.1*(G3-H3)/(G3+1)*C3+0.2*(H3+1)/(G3+1)*D3)</f>
        <v>-3.8626367999999998</v>
      </c>
      <c r="L3" s="231">
        <f>0.1*(G3-H3)/(G3+1)*C3+0.2*(H3+1)/(G3+1)*D3+$K$2</f>
        <v>0.80282479999999978</v>
      </c>
      <c r="M3" s="228"/>
      <c r="N3" s="228">
        <f>'Fig. 7'!I4</f>
        <v>5.6809999999999999E-2</v>
      </c>
      <c r="O3" s="228">
        <f>'Fig. 7'!J4</f>
        <v>-0.203947400000001</v>
      </c>
      <c r="P3" s="228"/>
      <c r="Q3">
        <v>4</v>
      </c>
      <c r="R3">
        <v>1</v>
      </c>
      <c r="T3">
        <f t="shared" si="0"/>
        <v>-4.3642426000000007</v>
      </c>
      <c r="V3" s="231">
        <f t="shared" ref="V3:V21" si="12">0.1*(Q3-R3)/(Q3+1)*C3+0.2*(R3+1)/(Q3+1)*D3+$U$2</f>
        <v>-0.20272973333333422</v>
      </c>
      <c r="W3" s="228"/>
      <c r="X3" s="238" t="str">
        <f>'Fig. 7'!M4</f>
        <v>Cu(111)</v>
      </c>
      <c r="Y3" s="228">
        <f t="shared" ref="Y3:Y15" si="13">C3</f>
        <v>63.68421</v>
      </c>
      <c r="Z3" s="232">
        <f>'Fig. 7'!N4</f>
        <v>-0.59411000000000003</v>
      </c>
      <c r="AA3" s="232">
        <f>'Fig. 7'!O4</f>
        <v>-0.92513160000000005</v>
      </c>
      <c r="AB3" s="228">
        <v>7.5</v>
      </c>
      <c r="AC3">
        <v>4</v>
      </c>
      <c r="AD3">
        <v>2</v>
      </c>
      <c r="AE3">
        <f>Z3 - (0.1*(AC3-AD3)/(AC3+1)*Y3+0.2*(AD3+1)/(AC3+1)*AB3)</f>
        <v>-4.0414783999999999</v>
      </c>
      <c r="AG3" s="231">
        <f t="shared" ref="AG3:AG22" si="14">0.1*(AC3-AD3)/(AC3+1)*Y3+0.2*(AD3+1)/(AC3+1)*AB3+$AF$2</f>
        <v>-0.92526093333333304</v>
      </c>
      <c r="AH3" s="228"/>
      <c r="AI3" s="238" t="str">
        <f>'Fig. 7'!R4</f>
        <v>Cu(111)</v>
      </c>
      <c r="AJ3" s="228">
        <f t="shared" ref="AJ3:AJ22" si="15">IF(AI3=X3,Y3,0)</f>
        <v>63.68421</v>
      </c>
      <c r="AK3" s="232">
        <f>'Fig. 7'!S4</f>
        <v>-1.6302099999999999</v>
      </c>
      <c r="AL3" s="232">
        <f>'Fig. 7'!T4</f>
        <v>-1.8101157999999999</v>
      </c>
      <c r="AM3" s="228">
        <v>7.5</v>
      </c>
      <c r="AN3">
        <v>4</v>
      </c>
      <c r="AO3">
        <v>3</v>
      </c>
      <c r="AP3">
        <f t="shared" ref="AP3:AP21" si="16">AK3 - (0.1*((AN3-AO3)/(AN3+1))*AJ3+0.2*((AO3+1)/(AN3+1))*AM3)</f>
        <v>-4.1038942</v>
      </c>
      <c r="AR3" s="231">
        <f t="shared" ref="AR3:AR21" si="17">0.1*(AN3-AO3)/(AN3+1)*AJ3+0.2*(AO3+1)/(AN3+1)*AM3+$AQ$2</f>
        <v>-1.8102354666666667</v>
      </c>
      <c r="AT3" s="237" t="str">
        <f>'Fig. 7'!AB4</f>
        <v>Cu(111)</v>
      </c>
      <c r="AU3" s="232">
        <f>'Fig. 7'!AC4</f>
        <v>-8.9169999999999999E-2</v>
      </c>
      <c r="AV3" s="232">
        <f>'Fig. 7'!AD4</f>
        <v>-0.24162633</v>
      </c>
      <c r="AW3">
        <f t="shared" ref="AW3:AW22" si="18">IF(AI3=AT3,AJ3,0)</f>
        <v>63.68421</v>
      </c>
      <c r="AX3" s="228">
        <v>7.5</v>
      </c>
      <c r="AY3">
        <v>5</v>
      </c>
      <c r="AZ3">
        <v>1</v>
      </c>
      <c r="BA3">
        <v>4</v>
      </c>
      <c r="BB3">
        <v>2</v>
      </c>
      <c r="BC3">
        <f t="shared" ref="BC3:BC22" si="19">(AY3-AZ3)/(AY3+1)</f>
        <v>0.66666666666666663</v>
      </c>
      <c r="BD3">
        <f t="shared" ref="BD3:BD22" si="20">BB3/(BA3+1)</f>
        <v>0.4</v>
      </c>
      <c r="BE3">
        <f t="shared" ref="BE3:BE22" si="21">BC3-BD3</f>
        <v>0.26666666666666661</v>
      </c>
      <c r="BF3">
        <f t="shared" ref="BF3:BF22" si="22">(0.1*(BE3)*AW3+0.2*(1-BE3)*AX3)</f>
        <v>2.7982456</v>
      </c>
      <c r="BG3">
        <f t="shared" ref="BG3:BG22" si="23">AU3 - BF3</f>
        <v>-2.8874156000000002</v>
      </c>
      <c r="BI3" s="231">
        <f t="shared" ref="BI3:BI22" si="24">BF3+$BH$2</f>
        <v>-0.23801284444444404</v>
      </c>
      <c r="BK3" s="232" t="str">
        <f>'Fig. 7'!AG4</f>
        <v>Cu(111)</v>
      </c>
      <c r="BL3" s="232">
        <f>'Fig. 7'!AH4</f>
        <v>0.12373000000000001</v>
      </c>
      <c r="BM3" s="232">
        <f>'Fig. 7'!AI4</f>
        <v>-0.3554737</v>
      </c>
      <c r="BN3">
        <f t="shared" ref="BN3:BN22" si="25">IF(AT3=BK3,AW3,0)</f>
        <v>63.68421</v>
      </c>
      <c r="BO3" s="228">
        <v>7.5</v>
      </c>
      <c r="BP3">
        <v>5</v>
      </c>
      <c r="BQ3">
        <v>3</v>
      </c>
      <c r="BR3">
        <v>0</v>
      </c>
      <c r="BS3">
        <v>0</v>
      </c>
      <c r="BT3">
        <f t="shared" ref="BT3:BT22" si="26">(BP3-BQ3)/(BP3+1)</f>
        <v>0.33333333333333331</v>
      </c>
      <c r="BU3">
        <f t="shared" ref="BU3:BU22" si="27">BS3/(BR3+1)</f>
        <v>0</v>
      </c>
      <c r="BV3">
        <f t="shared" si="1"/>
        <v>0.33333333333333331</v>
      </c>
      <c r="BW3">
        <f t="shared" si="2"/>
        <v>3.1228069999999999</v>
      </c>
      <c r="BX3">
        <f t="shared" si="3"/>
        <v>-2.9990769999999998</v>
      </c>
      <c r="BZ3" s="231">
        <f t="shared" ref="BZ3:BZ22" si="28">BW3+$BY$2</f>
        <v>-0.40269355555555597</v>
      </c>
      <c r="CA3" s="228">
        <f t="shared" ref="CA3:CA22" si="29">ABS(BZ3-BL3)</f>
        <v>0.52642355555555598</v>
      </c>
      <c r="CB3">
        <f t="shared" si="4"/>
        <v>0.27712175984375353</v>
      </c>
      <c r="CC3">
        <f t="shared" si="5"/>
        <v>0.22963618609369002</v>
      </c>
      <c r="CE3" s="237" t="str">
        <f>'Fig. 7'!BB4</f>
        <v>V(111)</v>
      </c>
      <c r="CF3" s="237" t="str">
        <f>'Fig. 7'!AL4</f>
        <v>Cu(111)</v>
      </c>
      <c r="CG3" s="232">
        <f>'Fig. 7'!AM4</f>
        <v>0.61711000000000005</v>
      </c>
      <c r="CH3">
        <f t="shared" si="6"/>
        <v>0</v>
      </c>
      <c r="CI3" s="228">
        <v>7.5</v>
      </c>
      <c r="CJ3">
        <v>5</v>
      </c>
      <c r="CK3">
        <v>2</v>
      </c>
      <c r="CL3">
        <v>4</v>
      </c>
      <c r="CM3">
        <v>1</v>
      </c>
      <c r="CN3">
        <f t="shared" si="7"/>
        <v>0.5</v>
      </c>
      <c r="CO3">
        <f t="shared" ref="CO3:CO22" si="30">CM3/(CL3+1)</f>
        <v>0.2</v>
      </c>
      <c r="CP3">
        <v>0.3</v>
      </c>
      <c r="CQ3">
        <f t="shared" ref="CQ3:CQ22" si="31">CN3-CO3</f>
        <v>0.3</v>
      </c>
      <c r="CR3">
        <f>(0.1*(CQ3)*CH3+0.2*(1-CQ3)*CI3)</f>
        <v>1.0499999999999998</v>
      </c>
      <c r="CS3" t="e">
        <f t="shared" si="8"/>
        <v>#VALUE!</v>
      </c>
      <c r="CU3" s="231">
        <f t="shared" ref="CU3:CU22" si="32">CR3+$BY$2</f>
        <v>-2.475500555555556</v>
      </c>
      <c r="CV3" t="e">
        <f t="shared" si="9"/>
        <v>#VALUE!</v>
      </c>
      <c r="CW3" t="e">
        <f t="shared" si="10"/>
        <v>#VALUE!</v>
      </c>
    </row>
    <row r="4" spans="2:101">
      <c r="B4" t="str">
        <f>'Fig. 7'!C5</f>
        <v>Rh(111)</v>
      </c>
      <c r="C4">
        <v>35.526319999999998</v>
      </c>
      <c r="D4">
        <v>7.5</v>
      </c>
      <c r="E4">
        <f>'Fig. 7'!D5</f>
        <v>-1.2333700000000001</v>
      </c>
      <c r="F4">
        <f>'Fig. 7'!E5</f>
        <v>-1.4503944</v>
      </c>
      <c r="G4">
        <v>4</v>
      </c>
      <c r="H4">
        <v>0</v>
      </c>
      <c r="J4">
        <f t="shared" si="11"/>
        <v>-4.3754755999999997</v>
      </c>
      <c r="L4" s="231">
        <f t="shared" ref="L4:L21" si="33">0.1*(G4-H4)/(G4+1)*C4+0.2*(H4+1)/(G4+1)*D4+$K$2</f>
        <v>-1.4498063999999999</v>
      </c>
      <c r="M4" s="228"/>
      <c r="N4" s="228">
        <f>'Fig. 7'!I5</f>
        <v>-1.97376</v>
      </c>
      <c r="O4" s="228">
        <f>'Fig. 7'!J5</f>
        <v>-1.8934207999999999</v>
      </c>
      <c r="P4" s="228"/>
      <c r="Q4">
        <v>4</v>
      </c>
      <c r="R4">
        <v>1</v>
      </c>
      <c r="T4">
        <f t="shared" si="0"/>
        <v>-4.7053392000000009</v>
      </c>
      <c r="V4" s="231">
        <f t="shared" si="12"/>
        <v>-1.892203133333334</v>
      </c>
      <c r="W4" s="228"/>
      <c r="X4" s="238" t="str">
        <f>'Fig. 7'!M5</f>
        <v>Rh(111)</v>
      </c>
      <c r="Y4" s="228">
        <f t="shared" si="13"/>
        <v>35.526319999999998</v>
      </c>
      <c r="Z4" s="232">
        <f>'Fig. 7'!N5</f>
        <v>-1.7950299999999999</v>
      </c>
      <c r="AA4" s="232">
        <f>'Fig. 7'!O5</f>
        <v>-2.0514472000000001</v>
      </c>
      <c r="AB4" s="228">
        <v>7.5</v>
      </c>
      <c r="AC4">
        <v>4</v>
      </c>
      <c r="AD4">
        <v>2</v>
      </c>
      <c r="AE4">
        <f t="shared" ref="AE4:AE22" si="34">Z4 - (0.1*(AC4-AD4)/(AC4+1)*Y4+0.2*(AD4+1)/(AC4+1)*AB4)</f>
        <v>-4.1160828</v>
      </c>
      <c r="AG4" s="231">
        <f t="shared" si="14"/>
        <v>-2.0515765333333329</v>
      </c>
      <c r="AH4" s="228"/>
      <c r="AI4" s="238" t="str">
        <f>'Fig. 7'!R5</f>
        <v>Rh(111)</v>
      </c>
      <c r="AJ4" s="228">
        <f t="shared" si="15"/>
        <v>35.526319999999998</v>
      </c>
      <c r="AK4" s="232">
        <f>'Fig. 7'!S5</f>
        <v>-2.1225100000000001</v>
      </c>
      <c r="AL4" s="232">
        <f>'Fig. 7'!T5</f>
        <v>-2.3732736000000001</v>
      </c>
      <c r="AM4" s="228">
        <v>7.5</v>
      </c>
      <c r="AN4">
        <v>4</v>
      </c>
      <c r="AO4">
        <v>3</v>
      </c>
      <c r="AP4">
        <f t="shared" si="16"/>
        <v>-4.0330364000000003</v>
      </c>
      <c r="AR4" s="231">
        <f t="shared" si="17"/>
        <v>-2.3733932666666666</v>
      </c>
      <c r="AT4" s="237" t="str">
        <f>'Fig. 7'!AB5</f>
        <v>Rh(111)</v>
      </c>
      <c r="AU4" s="232">
        <f>'Fig. 7'!AC5</f>
        <v>-0.96404000000000001</v>
      </c>
      <c r="AV4" s="232">
        <f>'Fig. 7'!AD5</f>
        <v>-1.0018893600000001</v>
      </c>
      <c r="AW4">
        <f t="shared" si="18"/>
        <v>35.526319999999998</v>
      </c>
      <c r="AX4" s="228">
        <v>7.5</v>
      </c>
      <c r="AY4">
        <v>5</v>
      </c>
      <c r="AZ4">
        <v>1</v>
      </c>
      <c r="BA4">
        <v>4</v>
      </c>
      <c r="BB4">
        <v>2</v>
      </c>
      <c r="BC4">
        <f t="shared" si="19"/>
        <v>0.66666666666666663</v>
      </c>
      <c r="BD4">
        <f t="shared" si="20"/>
        <v>0.4</v>
      </c>
      <c r="BE4">
        <f t="shared" si="21"/>
        <v>0.26666666666666661</v>
      </c>
      <c r="BF4">
        <f t="shared" si="22"/>
        <v>2.0473685333333336</v>
      </c>
      <c r="BG4">
        <f t="shared" si="23"/>
        <v>-3.0114085333333334</v>
      </c>
      <c r="BI4" s="231">
        <f t="shared" si="24"/>
        <v>-0.98888991111111046</v>
      </c>
      <c r="BK4" s="232" t="str">
        <f>'Fig. 7'!AG5</f>
        <v>Rh(111)</v>
      </c>
      <c r="BL4" s="232">
        <f>'Fig. 7'!AH5</f>
        <v>-1.12059</v>
      </c>
      <c r="BM4" s="232">
        <f>'Fig. 7'!AI5</f>
        <v>-1.2002104</v>
      </c>
      <c r="BN4">
        <f t="shared" si="25"/>
        <v>35.526319999999998</v>
      </c>
      <c r="BO4" s="228">
        <v>7.5</v>
      </c>
      <c r="BP4">
        <v>5</v>
      </c>
      <c r="BQ4">
        <v>3</v>
      </c>
      <c r="BR4">
        <v>0</v>
      </c>
      <c r="BS4">
        <v>0</v>
      </c>
      <c r="BT4">
        <f t="shared" si="26"/>
        <v>0.33333333333333331</v>
      </c>
      <c r="BU4">
        <f t="shared" si="27"/>
        <v>0</v>
      </c>
      <c r="BV4">
        <f t="shared" si="1"/>
        <v>0.33333333333333331</v>
      </c>
      <c r="BW4">
        <f t="shared" si="2"/>
        <v>2.184210666666667</v>
      </c>
      <c r="BX4">
        <f t="shared" si="3"/>
        <v>-3.3048006666666669</v>
      </c>
      <c r="BZ4" s="231">
        <f t="shared" si="28"/>
        <v>-1.3412898888888889</v>
      </c>
      <c r="CA4" s="228">
        <f t="shared" si="29"/>
        <v>0.22069988888888892</v>
      </c>
      <c r="CB4">
        <f t="shared" si="4"/>
        <v>4.8708440955567915E-2</v>
      </c>
      <c r="CC4">
        <f t="shared" si="5"/>
        <v>6.3394080961600057E-3</v>
      </c>
      <c r="CE4" s="237" t="str">
        <f>'Fig. 7'!BB5</f>
        <v>Cr(111)</v>
      </c>
      <c r="CF4" s="237" t="str">
        <f>'Fig. 7'!AL5</f>
        <v>Rh(111)</v>
      </c>
      <c r="CG4" s="232">
        <f>'Fig. 7'!AM5</f>
        <v>-1.45723</v>
      </c>
      <c r="CH4">
        <f t="shared" si="6"/>
        <v>0</v>
      </c>
      <c r="CI4" s="228">
        <v>7.5</v>
      </c>
      <c r="CJ4">
        <v>5</v>
      </c>
      <c r="CK4">
        <v>2</v>
      </c>
      <c r="CL4">
        <v>4</v>
      </c>
      <c r="CM4">
        <v>1</v>
      </c>
      <c r="CN4">
        <f t="shared" si="7"/>
        <v>0.5</v>
      </c>
      <c r="CO4">
        <f t="shared" si="30"/>
        <v>0.2</v>
      </c>
      <c r="CP4">
        <v>0.3</v>
      </c>
      <c r="CQ4">
        <f t="shared" si="31"/>
        <v>0.3</v>
      </c>
      <c r="CR4">
        <f t="shared" ref="CR4:CR22" si="35">(0.1*(CQ4)*CH4+0.2*(1-CQ4)*CI4)</f>
        <v>1.0499999999999998</v>
      </c>
      <c r="CS4" t="e">
        <f t="shared" si="8"/>
        <v>#VALUE!</v>
      </c>
      <c r="CU4" s="231">
        <f t="shared" si="32"/>
        <v>-2.475500555555556</v>
      </c>
      <c r="CV4" t="e">
        <f t="shared" si="9"/>
        <v>#VALUE!</v>
      </c>
      <c r="CW4" t="e">
        <f t="shared" si="10"/>
        <v>#VALUE!</v>
      </c>
    </row>
    <row r="5" spans="2:101">
      <c r="B5" t="str">
        <f>'Fig. 7'!C6</f>
        <v>Pd(111)</v>
      </c>
      <c r="C5">
        <v>45.454549999999998</v>
      </c>
      <c r="D5">
        <v>7.5</v>
      </c>
      <c r="E5">
        <f>'Fig. 7'!D6</f>
        <v>-0.48851</v>
      </c>
      <c r="F5">
        <f>'Fig. 7'!E6</f>
        <v>-0.65613600000000005</v>
      </c>
      <c r="G5">
        <v>4</v>
      </c>
      <c r="H5">
        <v>0</v>
      </c>
      <c r="J5">
        <f t="shared" si="11"/>
        <v>-4.424874</v>
      </c>
      <c r="L5" s="231">
        <f t="shared" si="33"/>
        <v>-0.65554800000000002</v>
      </c>
      <c r="M5" s="228"/>
      <c r="N5" s="228">
        <f>'Fig. 7'!I6</f>
        <v>-1.3561099999999999</v>
      </c>
      <c r="O5" s="228">
        <f>'Fig. 7'!J6</f>
        <v>-1.2977270000000001</v>
      </c>
      <c r="P5" s="228"/>
      <c r="Q5">
        <v>4</v>
      </c>
      <c r="R5">
        <v>1</v>
      </c>
      <c r="T5">
        <f t="shared" si="0"/>
        <v>-4.6833830000000001</v>
      </c>
      <c r="V5" s="231">
        <f t="shared" si="12"/>
        <v>-1.2965093333333342</v>
      </c>
      <c r="W5" s="228"/>
      <c r="X5" s="238" t="str">
        <f>'Fig. 7'!M6</f>
        <v>Pd(111)</v>
      </c>
      <c r="Y5" s="228">
        <f t="shared" si="13"/>
        <v>45.454549999999998</v>
      </c>
      <c r="Z5" s="232">
        <f>'Fig. 7'!N6</f>
        <v>-1.3620099999999999</v>
      </c>
      <c r="AA5" s="232">
        <f>'Fig. 7'!O6</f>
        <v>-1.654318</v>
      </c>
      <c r="AB5" s="228">
        <v>7.5</v>
      </c>
      <c r="AC5">
        <v>4</v>
      </c>
      <c r="AD5">
        <v>2</v>
      </c>
      <c r="AE5">
        <f t="shared" si="34"/>
        <v>-4.0801920000000003</v>
      </c>
      <c r="AG5" s="231">
        <f t="shared" si="14"/>
        <v>-1.6544473333333332</v>
      </c>
      <c r="AH5" s="228"/>
      <c r="AI5" s="238" t="str">
        <f>'Fig. 7'!R6</f>
        <v>Pd(111)</v>
      </c>
      <c r="AJ5" s="228">
        <f t="shared" si="15"/>
        <v>45.454549999999998</v>
      </c>
      <c r="AK5" s="232">
        <f>'Fig. 7'!S6</f>
        <v>-2.0335899999999998</v>
      </c>
      <c r="AL5" s="232">
        <f>'Fig. 7'!T6</f>
        <v>-2.174709</v>
      </c>
      <c r="AM5" s="228">
        <v>7.5</v>
      </c>
      <c r="AN5">
        <v>4</v>
      </c>
      <c r="AO5">
        <v>3</v>
      </c>
      <c r="AP5">
        <f t="shared" si="16"/>
        <v>-4.1426809999999996</v>
      </c>
      <c r="AR5" s="231">
        <f t="shared" si="17"/>
        <v>-2.174828666666667</v>
      </c>
      <c r="AT5" s="237" t="str">
        <f>'Fig. 7'!AB6</f>
        <v>Pd(111)</v>
      </c>
      <c r="AU5" s="232">
        <f>'Fig. 7'!AC6</f>
        <v>-0.52505000000000002</v>
      </c>
      <c r="AV5" s="232">
        <f>'Fig. 7'!AD6</f>
        <v>-0.73382714999999998</v>
      </c>
      <c r="AW5">
        <f t="shared" si="18"/>
        <v>45.454549999999998</v>
      </c>
      <c r="AX5" s="228">
        <v>7.5</v>
      </c>
      <c r="AY5">
        <v>5</v>
      </c>
      <c r="AZ5">
        <v>1</v>
      </c>
      <c r="BA5">
        <v>4</v>
      </c>
      <c r="BB5">
        <v>2</v>
      </c>
      <c r="BC5">
        <f t="shared" si="19"/>
        <v>0.66666666666666663</v>
      </c>
      <c r="BD5">
        <f t="shared" si="20"/>
        <v>0.4</v>
      </c>
      <c r="BE5">
        <f t="shared" si="21"/>
        <v>0.26666666666666661</v>
      </c>
      <c r="BF5">
        <f t="shared" si="22"/>
        <v>2.3121213333333333</v>
      </c>
      <c r="BG5">
        <f t="shared" si="23"/>
        <v>-2.837171333333333</v>
      </c>
      <c r="BI5" s="231">
        <f t="shared" si="24"/>
        <v>-0.72413711111111079</v>
      </c>
      <c r="BK5" s="232" t="str">
        <f>'Fig. 7'!AG6</f>
        <v>Pd(111)</v>
      </c>
      <c r="BL5" s="232">
        <f>'Fig. 7'!AH6</f>
        <v>-0.77844999999999998</v>
      </c>
      <c r="BM5" s="232">
        <f>'Fig. 7'!AI6</f>
        <v>-0.90236349999999999</v>
      </c>
      <c r="BN5">
        <f t="shared" si="25"/>
        <v>45.454549999999998</v>
      </c>
      <c r="BO5" s="228">
        <v>7.5</v>
      </c>
      <c r="BP5">
        <v>5</v>
      </c>
      <c r="BQ5">
        <v>3</v>
      </c>
      <c r="BR5">
        <v>0</v>
      </c>
      <c r="BS5">
        <v>0</v>
      </c>
      <c r="BT5">
        <f t="shared" si="26"/>
        <v>0.33333333333333331</v>
      </c>
      <c r="BU5">
        <f t="shared" si="27"/>
        <v>0</v>
      </c>
      <c r="BV5">
        <f t="shared" si="1"/>
        <v>0.33333333333333331</v>
      </c>
      <c r="BW5">
        <f t="shared" si="2"/>
        <v>2.5151516666666671</v>
      </c>
      <c r="BX5">
        <f t="shared" si="3"/>
        <v>-3.293601666666667</v>
      </c>
      <c r="BZ5" s="231">
        <f t="shared" si="28"/>
        <v>-1.0103488888888887</v>
      </c>
      <c r="CA5" s="228">
        <f t="shared" si="29"/>
        <v>0.23189888888888877</v>
      </c>
      <c r="CB5">
        <f t="shared" si="4"/>
        <v>5.3777094667901176E-2</v>
      </c>
      <c r="CC5">
        <f t="shared" si="5"/>
        <v>1.5354555482250003E-2</v>
      </c>
      <c r="CE5" s="237" t="str">
        <f>'Fig. 7'!BB6</f>
        <v>Fe(111)</v>
      </c>
      <c r="CF5" s="237" t="str">
        <f>'Fig. 7'!AL6</f>
        <v>Pd(111)</v>
      </c>
      <c r="CG5" s="232">
        <f>'Fig. 7'!AM6</f>
        <v>-1.1008100000000001</v>
      </c>
      <c r="CH5">
        <f t="shared" si="6"/>
        <v>0</v>
      </c>
      <c r="CI5" s="228">
        <v>7.5</v>
      </c>
      <c r="CJ5">
        <v>5</v>
      </c>
      <c r="CK5">
        <v>2</v>
      </c>
      <c r="CL5">
        <v>4</v>
      </c>
      <c r="CM5">
        <v>1</v>
      </c>
      <c r="CN5">
        <f t="shared" si="7"/>
        <v>0.5</v>
      </c>
      <c r="CO5">
        <f t="shared" si="30"/>
        <v>0.2</v>
      </c>
      <c r="CP5">
        <v>0.3</v>
      </c>
      <c r="CQ5">
        <f t="shared" si="31"/>
        <v>0.3</v>
      </c>
      <c r="CR5">
        <f t="shared" si="35"/>
        <v>1.0499999999999998</v>
      </c>
      <c r="CS5" t="e">
        <f t="shared" si="8"/>
        <v>#VALUE!</v>
      </c>
      <c r="CU5" s="231">
        <f t="shared" si="32"/>
        <v>-2.475500555555556</v>
      </c>
      <c r="CV5" t="e">
        <f t="shared" si="9"/>
        <v>#VALUE!</v>
      </c>
      <c r="CW5" t="e">
        <f t="shared" si="10"/>
        <v>#VALUE!</v>
      </c>
    </row>
    <row r="6" spans="2:101">
      <c r="B6" t="str">
        <f>'Fig. 7'!C7</f>
        <v>Ag(111)</v>
      </c>
      <c r="C6">
        <v>87.097710000000006</v>
      </c>
      <c r="D6">
        <v>7.5</v>
      </c>
      <c r="E6">
        <f>'Fig. 7'!D7</f>
        <v>2.7</v>
      </c>
      <c r="F6">
        <f>'Fig. 7'!E7</f>
        <v>2.6753168000000001</v>
      </c>
      <c r="G6">
        <v>4</v>
      </c>
      <c r="H6">
        <v>0</v>
      </c>
      <c r="J6">
        <f t="shared" si="11"/>
        <v>-4.5678168000000001</v>
      </c>
      <c r="L6" s="231">
        <f t="shared" si="33"/>
        <v>2.6759048000000005</v>
      </c>
      <c r="M6" s="228"/>
      <c r="N6" s="228">
        <f>'Fig. 7'!I7</f>
        <v>1.1548400000000001</v>
      </c>
      <c r="O6" s="228">
        <f>'Fig. 7'!J7</f>
        <v>1.2008626</v>
      </c>
      <c r="P6" s="228"/>
      <c r="Q6">
        <v>4</v>
      </c>
      <c r="R6">
        <v>1</v>
      </c>
      <c r="T6">
        <f t="shared" si="0"/>
        <v>-4.6710226000000006</v>
      </c>
      <c r="V6" s="231">
        <f t="shared" si="12"/>
        <v>1.2020802666666661</v>
      </c>
      <c r="W6" s="228"/>
      <c r="X6" s="238" t="str">
        <f>'Fig. 7'!M7</f>
        <v>Ag(111)</v>
      </c>
      <c r="Y6" s="228">
        <f t="shared" si="13"/>
        <v>87.097710000000006</v>
      </c>
      <c r="Z6" s="232">
        <f>'Fig. 7'!N7</f>
        <v>0.15647</v>
      </c>
      <c r="AA6" s="232">
        <f>'Fig. 7'!O7</f>
        <v>1.14084000000005E-2</v>
      </c>
      <c r="AB6" s="228">
        <v>7.5</v>
      </c>
      <c r="AC6">
        <v>4</v>
      </c>
      <c r="AD6">
        <v>2</v>
      </c>
      <c r="AE6">
        <f t="shared" si="34"/>
        <v>-4.2274384000000005</v>
      </c>
      <c r="AG6" s="231">
        <f t="shared" si="14"/>
        <v>1.1279066666666893E-2</v>
      </c>
      <c r="AH6" s="228"/>
      <c r="AI6" s="238" t="str">
        <f>'Fig. 7'!R7</f>
        <v>Ag(111)</v>
      </c>
      <c r="AJ6" s="228">
        <f t="shared" si="15"/>
        <v>87.097710000000006</v>
      </c>
      <c r="AK6" s="232">
        <f>'Fig. 7'!S7</f>
        <v>-1.3404199999999999</v>
      </c>
      <c r="AL6" s="232">
        <f>'Fig. 7'!T7</f>
        <v>-1.3418458</v>
      </c>
      <c r="AM6" s="228">
        <v>7.5</v>
      </c>
      <c r="AN6">
        <v>4</v>
      </c>
      <c r="AO6">
        <v>3</v>
      </c>
      <c r="AP6">
        <f t="shared" si="16"/>
        <v>-4.2823742000000005</v>
      </c>
      <c r="AR6" s="231">
        <f t="shared" si="17"/>
        <v>-1.3419654666666667</v>
      </c>
      <c r="AT6" s="237" t="str">
        <f>'Fig. 7'!AB7</f>
        <v>Ag(111)</v>
      </c>
      <c r="AU6" s="232">
        <f>'Fig. 7'!AC7</f>
        <v>0.21431</v>
      </c>
      <c r="AV6" s="232">
        <f>'Fig. 7'!AD7</f>
        <v>0.39053817000000002</v>
      </c>
      <c r="AW6">
        <f t="shared" si="18"/>
        <v>87.097710000000006</v>
      </c>
      <c r="AX6" s="228">
        <v>7.5</v>
      </c>
      <c r="AY6">
        <v>5</v>
      </c>
      <c r="AZ6">
        <v>1</v>
      </c>
      <c r="BA6">
        <v>4</v>
      </c>
      <c r="BB6">
        <v>2</v>
      </c>
      <c r="BC6">
        <f t="shared" si="19"/>
        <v>0.66666666666666663</v>
      </c>
      <c r="BD6">
        <f t="shared" si="20"/>
        <v>0.4</v>
      </c>
      <c r="BE6">
        <f t="shared" si="21"/>
        <v>0.26666666666666661</v>
      </c>
      <c r="BF6">
        <f t="shared" si="22"/>
        <v>3.4226055999999998</v>
      </c>
      <c r="BG6">
        <f t="shared" si="23"/>
        <v>-3.2082955999999996</v>
      </c>
      <c r="BI6" s="231">
        <f t="shared" si="24"/>
        <v>0.38634715555555577</v>
      </c>
      <c r="BK6" s="232" t="str">
        <f>'Fig. 7'!AG7</f>
        <v>Ag(111)</v>
      </c>
      <c r="BL6" s="232">
        <f>'Fig. 7'!AH7</f>
        <v>0.36719000000000002</v>
      </c>
      <c r="BM6" s="232">
        <f>'Fig. 7'!AI7</f>
        <v>0.3469313</v>
      </c>
      <c r="BN6">
        <f t="shared" si="25"/>
        <v>87.097710000000006</v>
      </c>
      <c r="BO6" s="228">
        <v>7.5</v>
      </c>
      <c r="BP6">
        <v>5</v>
      </c>
      <c r="BQ6">
        <v>3</v>
      </c>
      <c r="BR6">
        <v>0</v>
      </c>
      <c r="BS6">
        <v>0</v>
      </c>
      <c r="BT6">
        <f t="shared" si="26"/>
        <v>0.33333333333333331</v>
      </c>
      <c r="BU6">
        <f t="shared" si="27"/>
        <v>0</v>
      </c>
      <c r="BV6">
        <f t="shared" si="1"/>
        <v>0.33333333333333331</v>
      </c>
      <c r="BW6">
        <f t="shared" si="2"/>
        <v>3.903257</v>
      </c>
      <c r="BX6">
        <f t="shared" si="3"/>
        <v>-3.5360670000000001</v>
      </c>
      <c r="BZ6" s="231">
        <f t="shared" si="28"/>
        <v>0.37775644444444412</v>
      </c>
      <c r="CA6" s="228">
        <f t="shared" si="29"/>
        <v>1.0566444444444101E-2</v>
      </c>
      <c r="CB6">
        <f t="shared" si="4"/>
        <v>1.116497481975236E-4</v>
      </c>
      <c r="CC6">
        <f t="shared" si="5"/>
        <v>4.1041492569000073E-4</v>
      </c>
      <c r="CE6" s="237" t="str">
        <f>'Fig. 7'!BB7</f>
        <v>Co(111)</v>
      </c>
      <c r="CF6" s="237" t="str">
        <f>'Fig. 7'!AL7</f>
        <v>Ag(111)</v>
      </c>
      <c r="CG6" s="232">
        <f>'Fig. 7'!AM7</f>
        <v>1.6507099999999999</v>
      </c>
      <c r="CH6">
        <f t="shared" si="6"/>
        <v>0</v>
      </c>
      <c r="CI6" s="228">
        <v>7.5</v>
      </c>
      <c r="CJ6">
        <v>5</v>
      </c>
      <c r="CK6">
        <v>2</v>
      </c>
      <c r="CL6">
        <v>4</v>
      </c>
      <c r="CM6">
        <v>1</v>
      </c>
      <c r="CN6">
        <f t="shared" si="7"/>
        <v>0.5</v>
      </c>
      <c r="CO6">
        <f t="shared" si="30"/>
        <v>0.2</v>
      </c>
      <c r="CP6">
        <v>0.3</v>
      </c>
      <c r="CQ6">
        <f t="shared" si="31"/>
        <v>0.3</v>
      </c>
      <c r="CR6">
        <f t="shared" si="35"/>
        <v>1.0499999999999998</v>
      </c>
      <c r="CS6" t="e">
        <f t="shared" si="8"/>
        <v>#VALUE!</v>
      </c>
      <c r="CU6" s="231">
        <f t="shared" si="32"/>
        <v>-2.475500555555556</v>
      </c>
      <c r="CV6" t="e">
        <f t="shared" si="9"/>
        <v>#VALUE!</v>
      </c>
      <c r="CW6" t="e">
        <f t="shared" si="10"/>
        <v>#VALUE!</v>
      </c>
    </row>
    <row r="7" spans="2:101">
      <c r="B7" t="str">
        <f>'Fig. 7'!C8</f>
        <v>Pt(111)</v>
      </c>
      <c r="C7">
        <v>43.859650000000002</v>
      </c>
      <c r="D7">
        <v>7.5</v>
      </c>
      <c r="E7">
        <f>'Fig. 7'!D8</f>
        <v>-0.77410000000000001</v>
      </c>
      <c r="F7">
        <f>'Fig. 7'!E8</f>
        <v>-0.78372799999999998</v>
      </c>
      <c r="G7">
        <v>4</v>
      </c>
      <c r="H7">
        <v>0</v>
      </c>
      <c r="J7">
        <f t="shared" si="11"/>
        <v>-4.5828720000000001</v>
      </c>
      <c r="L7" s="231">
        <f t="shared" si="33"/>
        <v>-0.7831399999999995</v>
      </c>
      <c r="M7" s="228"/>
      <c r="N7" s="228">
        <f>'Fig. 7'!I8</f>
        <v>-1.82439</v>
      </c>
      <c r="O7" s="228">
        <f>'Fig. 7'!J8</f>
        <v>-1.393421</v>
      </c>
      <c r="P7" s="228"/>
      <c r="Q7">
        <v>4</v>
      </c>
      <c r="R7">
        <v>1</v>
      </c>
      <c r="T7">
        <f t="shared" si="0"/>
        <v>-5.055969000000001</v>
      </c>
      <c r="V7" s="231">
        <f t="shared" si="12"/>
        <v>-1.3922033333333337</v>
      </c>
      <c r="W7" s="228"/>
      <c r="X7" s="238" t="str">
        <f>'Fig. 7'!M8</f>
        <v>Pt(111)</v>
      </c>
      <c r="Y7" s="228">
        <f t="shared" si="13"/>
        <v>43.859650000000002</v>
      </c>
      <c r="Z7" s="232">
        <f>'Fig. 7'!N8</f>
        <v>-1.6593500000000001</v>
      </c>
      <c r="AA7" s="232">
        <f>'Fig. 7'!O8</f>
        <v>-1.7181139999999999</v>
      </c>
      <c r="AB7" s="228">
        <v>7.5</v>
      </c>
      <c r="AC7">
        <v>4</v>
      </c>
      <c r="AD7">
        <v>2</v>
      </c>
      <c r="AE7">
        <f t="shared" si="34"/>
        <v>-4.3137360000000005</v>
      </c>
      <c r="AG7" s="231">
        <f t="shared" si="14"/>
        <v>-1.7182433333333327</v>
      </c>
      <c r="AH7" s="228"/>
      <c r="AI7" s="238" t="str">
        <f>'Fig. 7'!R8</f>
        <v>Pt(111)</v>
      </c>
      <c r="AJ7" s="228">
        <f t="shared" si="15"/>
        <v>43.859650000000002</v>
      </c>
      <c r="AK7" s="232">
        <f>'Fig. 7'!S8</f>
        <v>-2.3138000000000001</v>
      </c>
      <c r="AL7" s="232">
        <f>'Fig. 7'!T8</f>
        <v>-2.206607</v>
      </c>
      <c r="AM7" s="228">
        <v>7.5</v>
      </c>
      <c r="AN7">
        <v>4</v>
      </c>
      <c r="AO7">
        <v>3</v>
      </c>
      <c r="AP7">
        <f t="shared" si="16"/>
        <v>-4.3909929999999999</v>
      </c>
      <c r="AR7" s="231">
        <f t="shared" si="17"/>
        <v>-2.2067266666666665</v>
      </c>
      <c r="AT7" s="237" t="str">
        <f>'Fig. 7'!AB8</f>
        <v>Pt(111)</v>
      </c>
      <c r="AU7" s="232">
        <f>'Fig. 7'!AC8</f>
        <v>-0.76339999999999997</v>
      </c>
      <c r="AV7" s="232">
        <f>'Fig. 7'!AD8</f>
        <v>-0.77688944999999998</v>
      </c>
      <c r="AW7">
        <f t="shared" si="18"/>
        <v>43.859650000000002</v>
      </c>
      <c r="AX7" s="228">
        <v>7.5</v>
      </c>
      <c r="AY7">
        <v>5</v>
      </c>
      <c r="AZ7">
        <v>1</v>
      </c>
      <c r="BA7">
        <v>4</v>
      </c>
      <c r="BB7">
        <v>2</v>
      </c>
      <c r="BC7">
        <f t="shared" si="19"/>
        <v>0.66666666666666663</v>
      </c>
      <c r="BD7">
        <f t="shared" si="20"/>
        <v>0.4</v>
      </c>
      <c r="BE7">
        <f t="shared" si="21"/>
        <v>0.26666666666666661</v>
      </c>
      <c r="BF7">
        <f t="shared" si="22"/>
        <v>2.2695906666666668</v>
      </c>
      <c r="BG7">
        <f t="shared" si="23"/>
        <v>-3.0329906666666666</v>
      </c>
      <c r="BI7" s="231">
        <f t="shared" si="24"/>
        <v>-0.76666777777777728</v>
      </c>
      <c r="BK7" s="232" t="str">
        <f>'Fig. 7'!AG8</f>
        <v>Pt(111)</v>
      </c>
      <c r="BL7" s="232">
        <f>'Fig. 7'!AH8</f>
        <v>-1.05376</v>
      </c>
      <c r="BM7" s="232">
        <f>'Fig. 7'!AI8</f>
        <v>-0.95021049999999996</v>
      </c>
      <c r="BN7">
        <f t="shared" si="25"/>
        <v>43.859650000000002</v>
      </c>
      <c r="BO7" s="228">
        <v>7.5</v>
      </c>
      <c r="BP7">
        <v>5</v>
      </c>
      <c r="BQ7">
        <v>3</v>
      </c>
      <c r="BR7">
        <v>0</v>
      </c>
      <c r="BS7">
        <v>0</v>
      </c>
      <c r="BT7">
        <f t="shared" si="26"/>
        <v>0.33333333333333331</v>
      </c>
      <c r="BU7">
        <f t="shared" si="27"/>
        <v>0</v>
      </c>
      <c r="BV7">
        <f t="shared" si="1"/>
        <v>0.33333333333333331</v>
      </c>
      <c r="BW7">
        <f t="shared" si="2"/>
        <v>2.4619883333333337</v>
      </c>
      <c r="BX7">
        <f t="shared" si="3"/>
        <v>-3.5157483333333337</v>
      </c>
      <c r="BZ7" s="231">
        <f t="shared" si="28"/>
        <v>-1.0635122222222222</v>
      </c>
      <c r="CA7" s="228">
        <f t="shared" si="29"/>
        <v>9.7522222222221622E-3</v>
      </c>
      <c r="CB7">
        <f t="shared" si="4"/>
        <v>9.5105838271603761E-5</v>
      </c>
      <c r="CC7">
        <f t="shared" si="5"/>
        <v>1.0722498950250015E-2</v>
      </c>
      <c r="CE7" s="237" t="str">
        <f>'Fig. 7'!BB8</f>
        <v>Ni(111)</v>
      </c>
      <c r="CF7" s="237" t="str">
        <f>'Fig. 7'!AL8</f>
        <v>Pt(111)</v>
      </c>
      <c r="CG7" s="232">
        <f>'Fig. 7'!AM8</f>
        <v>-1.29328</v>
      </c>
      <c r="CH7">
        <f t="shared" si="6"/>
        <v>0</v>
      </c>
      <c r="CI7" s="228">
        <v>7.5</v>
      </c>
      <c r="CJ7">
        <v>5</v>
      </c>
      <c r="CK7">
        <v>2</v>
      </c>
      <c r="CL7">
        <v>4</v>
      </c>
      <c r="CM7">
        <v>1</v>
      </c>
      <c r="CN7">
        <f t="shared" si="7"/>
        <v>0.5</v>
      </c>
      <c r="CO7">
        <f t="shared" si="30"/>
        <v>0.2</v>
      </c>
      <c r="CP7">
        <v>0.3</v>
      </c>
      <c r="CQ7">
        <f t="shared" si="31"/>
        <v>0.3</v>
      </c>
      <c r="CR7">
        <f t="shared" si="35"/>
        <v>1.0499999999999998</v>
      </c>
      <c r="CS7" t="e">
        <f t="shared" si="8"/>
        <v>#VALUE!</v>
      </c>
      <c r="CU7" s="231">
        <f t="shared" si="32"/>
        <v>-2.475500555555556</v>
      </c>
      <c r="CV7" t="e">
        <f t="shared" si="9"/>
        <v>#VALUE!</v>
      </c>
      <c r="CW7" t="e">
        <f t="shared" si="10"/>
        <v>#VALUE!</v>
      </c>
    </row>
    <row r="8" spans="2:101" s="233" customFormat="1">
      <c r="B8" s="233" t="str">
        <f>'Fig. 7'!C9</f>
        <v>Au(111)</v>
      </c>
      <c r="C8" s="233">
        <v>75.922150000000002</v>
      </c>
      <c r="D8" s="233">
        <v>7.5</v>
      </c>
      <c r="E8" s="233">
        <f>'Fig. 7'!D9</f>
        <v>1.8258700000000001</v>
      </c>
      <c r="F8" s="233">
        <f>'Fig. 7'!E9</f>
        <v>1.781272</v>
      </c>
      <c r="G8" s="233">
        <v>4</v>
      </c>
      <c r="H8" s="233">
        <v>0</v>
      </c>
      <c r="J8" s="233">
        <f t="shared" si="11"/>
        <v>-4.5479019999999997</v>
      </c>
      <c r="L8" s="234">
        <f t="shared" si="33"/>
        <v>1.78186</v>
      </c>
      <c r="M8" s="235"/>
      <c r="N8" s="235">
        <f>'Fig. 7'!I9</f>
        <v>0.43626999999999999</v>
      </c>
      <c r="O8" s="235">
        <f>'Fig. 7'!J9</f>
        <v>0.53032899999999905</v>
      </c>
      <c r="P8" s="235"/>
      <c r="Q8" s="233">
        <v>4</v>
      </c>
      <c r="R8" s="233">
        <v>1</v>
      </c>
      <c r="T8" s="233">
        <f t="shared" si="0"/>
        <v>-4.7190590000000006</v>
      </c>
      <c r="V8" s="234">
        <f t="shared" si="12"/>
        <v>0.53154666666666639</v>
      </c>
      <c r="W8" s="235"/>
      <c r="X8" s="238" t="str">
        <f>'Fig. 7'!M9</f>
        <v>Au(111)</v>
      </c>
      <c r="Y8" s="228">
        <f t="shared" si="13"/>
        <v>75.922150000000002</v>
      </c>
      <c r="Z8" s="236">
        <f>'Fig. 7'!N9</f>
        <v>-0.23326</v>
      </c>
      <c r="AA8" s="236">
        <f>'Fig. 7'!O9</f>
        <v>-0.435614</v>
      </c>
      <c r="AB8" s="228">
        <v>7.5</v>
      </c>
      <c r="AC8" s="233">
        <v>4</v>
      </c>
      <c r="AD8" s="233">
        <v>2</v>
      </c>
      <c r="AE8">
        <f t="shared" si="34"/>
        <v>-4.1701459999999999</v>
      </c>
      <c r="AG8" s="231">
        <f t="shared" si="14"/>
        <v>-0.43574333333333293</v>
      </c>
      <c r="AH8" s="235"/>
      <c r="AI8" s="238" t="str">
        <f>'Fig. 7'!R9</f>
        <v>Au(111)</v>
      </c>
      <c r="AJ8" s="228">
        <f t="shared" si="15"/>
        <v>75.922150000000002</v>
      </c>
      <c r="AK8" s="232">
        <f>'Fig. 7'!S9</f>
        <v>-1.6002099999999999</v>
      </c>
      <c r="AL8" s="232">
        <f>'Fig. 7'!T9</f>
        <v>-1.5653570000000001</v>
      </c>
      <c r="AM8" s="228">
        <v>7.5</v>
      </c>
      <c r="AN8" s="233">
        <v>4</v>
      </c>
      <c r="AO8">
        <v>3</v>
      </c>
      <c r="AP8">
        <f t="shared" si="16"/>
        <v>-4.3186530000000003</v>
      </c>
      <c r="AR8" s="231">
        <f t="shared" si="17"/>
        <v>-1.5654766666666671</v>
      </c>
      <c r="AS8"/>
      <c r="AT8" s="237" t="str">
        <f>'Fig. 7'!AB9</f>
        <v>Au(111)</v>
      </c>
      <c r="AU8" s="232">
        <f>'Fig. 7'!AC9</f>
        <v>9.8559999999999995E-2</v>
      </c>
      <c r="AV8" s="232">
        <f>'Fig. 7'!AD9</f>
        <v>8.8798049999999906E-2</v>
      </c>
      <c r="AW8">
        <f t="shared" si="18"/>
        <v>75.922150000000002</v>
      </c>
      <c r="AX8" s="228">
        <v>7.5</v>
      </c>
      <c r="AY8">
        <v>5</v>
      </c>
      <c r="AZ8">
        <v>1</v>
      </c>
      <c r="BA8">
        <v>4</v>
      </c>
      <c r="BB8">
        <v>2</v>
      </c>
      <c r="BC8">
        <f t="shared" si="19"/>
        <v>0.66666666666666663</v>
      </c>
      <c r="BD8">
        <f t="shared" si="20"/>
        <v>0.4</v>
      </c>
      <c r="BE8">
        <f t="shared" si="21"/>
        <v>0.26666666666666661</v>
      </c>
      <c r="BF8">
        <f t="shared" si="22"/>
        <v>3.1245906666666663</v>
      </c>
      <c r="BG8">
        <f t="shared" si="23"/>
        <v>-3.0260306666666663</v>
      </c>
      <c r="BI8" s="231">
        <f t="shared" si="24"/>
        <v>8.8332222222222256E-2</v>
      </c>
      <c r="BJ8"/>
      <c r="BK8" s="232" t="str">
        <f>'Fig. 7'!AG9</f>
        <v>Au(111)</v>
      </c>
      <c r="BL8" s="232">
        <f>'Fig. 7'!AH9</f>
        <v>6.7799999999999996E-3</v>
      </c>
      <c r="BM8" s="232">
        <f>'Fig. 7'!AI9</f>
        <v>1.1664500000000201E-2</v>
      </c>
      <c r="BN8">
        <f t="shared" si="25"/>
        <v>75.922150000000002</v>
      </c>
      <c r="BO8" s="228">
        <v>7.5</v>
      </c>
      <c r="BP8">
        <v>5</v>
      </c>
      <c r="BQ8">
        <v>3</v>
      </c>
      <c r="BR8">
        <v>0</v>
      </c>
      <c r="BS8">
        <v>0</v>
      </c>
      <c r="BT8">
        <f t="shared" si="26"/>
        <v>0.33333333333333331</v>
      </c>
      <c r="BU8">
        <f t="shared" si="27"/>
        <v>0</v>
      </c>
      <c r="BV8">
        <f t="shared" si="1"/>
        <v>0.33333333333333331</v>
      </c>
      <c r="BW8">
        <f t="shared" si="2"/>
        <v>3.5307383333333338</v>
      </c>
      <c r="BX8">
        <f t="shared" si="3"/>
        <v>-3.5239583333333337</v>
      </c>
      <c r="BZ8" s="231">
        <f t="shared" si="28"/>
        <v>5.2377777777778967E-3</v>
      </c>
      <c r="CA8" s="228">
        <f t="shared" si="29"/>
        <v>1.5422222222221029E-3</v>
      </c>
      <c r="CB8">
        <f t="shared" si="4"/>
        <v>2.3784493827156812E-6</v>
      </c>
      <c r="CC8">
        <f t="shared" si="5"/>
        <v>2.3858340250001965E-5</v>
      </c>
      <c r="CD8" s="246"/>
      <c r="CE8" s="237" t="str">
        <f>'Fig. 7'!BB9</f>
        <v>Cu(111)</v>
      </c>
      <c r="CF8" s="237" t="str">
        <f>'Fig. 7'!AL9</f>
        <v>Ni(211)</v>
      </c>
      <c r="CG8" s="232">
        <f>'Fig. 7'!AM9</f>
        <v>-1.06517</v>
      </c>
      <c r="CH8">
        <f t="shared" si="6"/>
        <v>0</v>
      </c>
      <c r="CI8" s="228">
        <v>7.5</v>
      </c>
      <c r="CJ8">
        <v>5</v>
      </c>
      <c r="CK8">
        <v>2</v>
      </c>
      <c r="CL8">
        <v>4</v>
      </c>
      <c r="CM8">
        <v>1</v>
      </c>
      <c r="CN8">
        <f t="shared" si="7"/>
        <v>0.5</v>
      </c>
      <c r="CO8">
        <f t="shared" si="30"/>
        <v>0.2</v>
      </c>
      <c r="CP8">
        <v>0.3</v>
      </c>
      <c r="CQ8">
        <f t="shared" si="31"/>
        <v>0.3</v>
      </c>
      <c r="CR8">
        <f t="shared" si="35"/>
        <v>1.0499999999999998</v>
      </c>
      <c r="CS8" t="e">
        <f t="shared" si="8"/>
        <v>#VALUE!</v>
      </c>
      <c r="CU8" s="231">
        <f t="shared" si="32"/>
        <v>-2.475500555555556</v>
      </c>
      <c r="CV8" t="e">
        <f t="shared" si="9"/>
        <v>#VALUE!</v>
      </c>
      <c r="CW8" t="e">
        <f t="shared" si="10"/>
        <v>#VALUE!</v>
      </c>
    </row>
    <row r="9" spans="2:101">
      <c r="B9" t="str">
        <f>'Fig. 7'!C10</f>
        <v>Ni(211)</v>
      </c>
      <c r="C9">
        <v>52.36</v>
      </c>
      <c r="D9">
        <v>5.5</v>
      </c>
      <c r="E9">
        <f>'Fig. 7'!D10</f>
        <v>-1.47333</v>
      </c>
      <c r="F9">
        <f>'Fig. 7'!E10</f>
        <v>-0.1840184</v>
      </c>
      <c r="G9">
        <v>4</v>
      </c>
      <c r="H9">
        <v>0</v>
      </c>
      <c r="J9">
        <f t="shared" si="11"/>
        <v>-5.8821299999999992</v>
      </c>
      <c r="L9" s="231">
        <f t="shared" si="33"/>
        <v>-0.18311200000000039</v>
      </c>
      <c r="M9" s="228"/>
      <c r="N9" s="228">
        <f>'Fig. 7'!I10</f>
        <v>-1.73146</v>
      </c>
      <c r="O9" s="228">
        <f>'Fig. 7'!J10</f>
        <v>-1.0436388000000001</v>
      </c>
      <c r="P9" s="228"/>
      <c r="Q9">
        <v>4</v>
      </c>
      <c r="R9">
        <v>1</v>
      </c>
      <c r="T9">
        <f t="shared" si="0"/>
        <v>-5.3130600000000001</v>
      </c>
      <c r="V9" s="231">
        <f t="shared" si="12"/>
        <v>-1.0421823333333342</v>
      </c>
      <c r="W9" s="228"/>
      <c r="X9" s="238" t="str">
        <f>'Fig. 7'!M10</f>
        <v>Ni(211)</v>
      </c>
      <c r="Y9" s="228">
        <f t="shared" si="13"/>
        <v>52.36</v>
      </c>
      <c r="Z9" s="232">
        <f>'Fig. 7'!N10</f>
        <v>-1.76006</v>
      </c>
      <c r="AA9" s="232">
        <f>'Fig. 7'!O10</f>
        <v>-1.6182592</v>
      </c>
      <c r="AB9" s="228">
        <v>5.5</v>
      </c>
      <c r="AC9">
        <v>4</v>
      </c>
      <c r="AD9">
        <v>2</v>
      </c>
      <c r="AE9">
        <f t="shared" si="34"/>
        <v>-4.5144599999999997</v>
      </c>
      <c r="AG9" s="231">
        <f t="shared" si="14"/>
        <v>-1.6182293333333333</v>
      </c>
      <c r="AH9" s="228"/>
      <c r="AI9" s="238" t="str">
        <f>'Fig. 7'!R10</f>
        <v>Ni(211)</v>
      </c>
      <c r="AJ9" s="228">
        <f t="shared" si="15"/>
        <v>52.36</v>
      </c>
      <c r="AK9" s="232">
        <f>'Fig. 7'!S10</f>
        <v>-2.4920399999999998</v>
      </c>
      <c r="AL9" s="232">
        <f>'Fig. 7'!T10</f>
        <v>-2.3566796000000001</v>
      </c>
      <c r="AM9" s="228">
        <v>5.5</v>
      </c>
      <c r="AN9">
        <v>4</v>
      </c>
      <c r="AO9">
        <v>3</v>
      </c>
      <c r="AP9">
        <f t="shared" si="16"/>
        <v>-4.4192400000000003</v>
      </c>
      <c r="AR9" s="231">
        <f t="shared" si="17"/>
        <v>-2.3567196666666668</v>
      </c>
      <c r="AT9" s="237" t="str">
        <f>'Fig. 7'!AB10</f>
        <v>Ni(211)</v>
      </c>
      <c r="AU9" s="232">
        <f>'Fig. 7'!AC10</f>
        <v>-1.1653899999999999</v>
      </c>
      <c r="AV9" s="232">
        <f>'Fig. 7'!AD10</f>
        <v>-0.84148745999999996</v>
      </c>
      <c r="AW9">
        <f t="shared" si="18"/>
        <v>52.36</v>
      </c>
      <c r="AX9" s="228">
        <v>5.5</v>
      </c>
      <c r="AY9">
        <v>5</v>
      </c>
      <c r="AZ9">
        <v>1</v>
      </c>
      <c r="BA9">
        <v>4</v>
      </c>
      <c r="BB9">
        <v>2</v>
      </c>
      <c r="BC9">
        <f t="shared" si="19"/>
        <v>0.66666666666666663</v>
      </c>
      <c r="BD9">
        <f t="shared" si="20"/>
        <v>0.4</v>
      </c>
      <c r="BE9">
        <f t="shared" si="21"/>
        <v>0.26666666666666661</v>
      </c>
      <c r="BF9">
        <f t="shared" si="22"/>
        <v>2.2029333333333332</v>
      </c>
      <c r="BG9">
        <f t="shared" si="23"/>
        <v>-3.3683233333333331</v>
      </c>
      <c r="BI9" s="231">
        <f t="shared" si="24"/>
        <v>-0.83332511111111085</v>
      </c>
      <c r="BK9" s="232" t="str">
        <f>'Fig. 7'!AG10</f>
        <v>Ni(211)</v>
      </c>
      <c r="BL9" s="232">
        <f>'Fig. 7'!AH10</f>
        <v>-1.1389899999999999</v>
      </c>
      <c r="BM9" s="232">
        <f>'Fig. 7'!AI10</f>
        <v>-0.97531939999999995</v>
      </c>
      <c r="BN9">
        <f t="shared" si="25"/>
        <v>52.36</v>
      </c>
      <c r="BO9" s="228">
        <v>5.5</v>
      </c>
      <c r="BP9">
        <v>5</v>
      </c>
      <c r="BQ9">
        <v>3</v>
      </c>
      <c r="BR9">
        <v>0</v>
      </c>
      <c r="BS9">
        <v>0</v>
      </c>
      <c r="BT9">
        <f t="shared" si="26"/>
        <v>0.33333333333333331</v>
      </c>
      <c r="BU9">
        <f t="shared" si="27"/>
        <v>0</v>
      </c>
      <c r="BV9">
        <f t="shared" si="1"/>
        <v>0.33333333333333331</v>
      </c>
      <c r="BW9">
        <f t="shared" si="2"/>
        <v>2.4786666666666668</v>
      </c>
      <c r="BX9">
        <f t="shared" si="3"/>
        <v>-3.617656666666667</v>
      </c>
      <c r="BZ9" s="231">
        <f t="shared" si="28"/>
        <v>-1.0468338888888891</v>
      </c>
      <c r="CA9" s="228">
        <f t="shared" si="29"/>
        <v>9.2156111111110883E-2</v>
      </c>
      <c r="CB9">
        <f t="shared" si="4"/>
        <v>8.4927488151234146E-3</v>
      </c>
      <c r="CC9">
        <f t="shared" si="5"/>
        <v>2.6788065304359999E-2</v>
      </c>
      <c r="CE9" s="237" t="str">
        <f>'Fig. 7'!BB10</f>
        <v>Y(111)</v>
      </c>
      <c r="CF9" s="237" t="str">
        <f>'Fig. 7'!AL10</f>
        <v>Cu(211)</v>
      </c>
      <c r="CG9" s="232">
        <f>'Fig. 7'!AM10</f>
        <v>0.60285</v>
      </c>
      <c r="CH9">
        <f t="shared" si="6"/>
        <v>0</v>
      </c>
      <c r="CI9" s="228">
        <v>5.5</v>
      </c>
      <c r="CJ9">
        <v>5</v>
      </c>
      <c r="CK9">
        <v>2</v>
      </c>
      <c r="CL9">
        <v>4</v>
      </c>
      <c r="CM9">
        <v>1</v>
      </c>
      <c r="CN9">
        <f t="shared" si="7"/>
        <v>0.5</v>
      </c>
      <c r="CO9">
        <f t="shared" si="30"/>
        <v>0.2</v>
      </c>
      <c r="CP9">
        <v>0.3</v>
      </c>
      <c r="CQ9">
        <f t="shared" si="31"/>
        <v>0.3</v>
      </c>
      <c r="CR9">
        <f t="shared" si="35"/>
        <v>0.76999999999999991</v>
      </c>
      <c r="CS9" t="e">
        <f t="shared" si="8"/>
        <v>#VALUE!</v>
      </c>
      <c r="CU9" s="231">
        <f t="shared" si="32"/>
        <v>-2.7555005555555558</v>
      </c>
      <c r="CV9" t="e">
        <f t="shared" si="9"/>
        <v>#VALUE!</v>
      </c>
      <c r="CW9" t="e">
        <f t="shared" si="10"/>
        <v>#VALUE!</v>
      </c>
    </row>
    <row r="10" spans="2:101">
      <c r="B10" t="str">
        <f>'Fig. 7'!C11</f>
        <v>Cu(211)</v>
      </c>
      <c r="C10">
        <v>63.68421</v>
      </c>
      <c r="D10">
        <v>5.5</v>
      </c>
      <c r="E10">
        <f>'Fig. 7'!D11</f>
        <v>0.64237</v>
      </c>
      <c r="F10">
        <f>'Fig. 7'!E11</f>
        <v>0.72223679999999901</v>
      </c>
      <c r="G10">
        <v>4</v>
      </c>
      <c r="H10">
        <v>0</v>
      </c>
      <c r="J10">
        <f t="shared" si="11"/>
        <v>-4.6723667999999998</v>
      </c>
      <c r="L10" s="231">
        <f t="shared" si="33"/>
        <v>0.72282479999999971</v>
      </c>
      <c r="M10" s="228"/>
      <c r="N10" s="228">
        <f>'Fig. 7'!I11</f>
        <v>-0.33925</v>
      </c>
      <c r="O10" s="228">
        <f>'Fig. 7'!J11</f>
        <v>-0.36394739999999998</v>
      </c>
      <c r="P10" s="228"/>
      <c r="Q10">
        <v>4</v>
      </c>
      <c r="R10">
        <v>1</v>
      </c>
      <c r="T10">
        <f t="shared" si="0"/>
        <v>-4.6003026000000009</v>
      </c>
      <c r="V10" s="231">
        <f t="shared" si="12"/>
        <v>-0.36272973333333347</v>
      </c>
      <c r="W10" s="228"/>
      <c r="X10" s="238" t="str">
        <f>'Fig. 7'!M11</f>
        <v>Cu(211)</v>
      </c>
      <c r="Y10" s="228">
        <f t="shared" si="13"/>
        <v>63.68421</v>
      </c>
      <c r="Z10" s="232">
        <f>'Fig. 7'!N11</f>
        <v>-0.85238999999999998</v>
      </c>
      <c r="AA10" s="232">
        <f>'Fig. 7'!O11</f>
        <v>-1.1651316</v>
      </c>
      <c r="AB10" s="228">
        <v>5.5</v>
      </c>
      <c r="AC10">
        <v>4</v>
      </c>
      <c r="AD10">
        <v>2</v>
      </c>
      <c r="AE10">
        <f t="shared" si="34"/>
        <v>-4.0597583999999998</v>
      </c>
      <c r="AG10" s="231">
        <f t="shared" si="14"/>
        <v>-1.1652609333333332</v>
      </c>
      <c r="AH10" s="228"/>
      <c r="AI10" s="238" t="str">
        <f>'Fig. 7'!R11</f>
        <v>Cu(211)</v>
      </c>
      <c r="AJ10" s="228">
        <f t="shared" si="15"/>
        <v>63.68421</v>
      </c>
      <c r="AK10" s="232">
        <f>'Fig. 7'!S11</f>
        <v>-2</v>
      </c>
      <c r="AL10" s="232">
        <f>'Fig. 7'!T11</f>
        <v>-2.1301158</v>
      </c>
      <c r="AM10" s="228">
        <v>5.5</v>
      </c>
      <c r="AN10">
        <v>4</v>
      </c>
      <c r="AO10">
        <v>3</v>
      </c>
      <c r="AP10">
        <f t="shared" si="16"/>
        <v>-4.1536842000000007</v>
      </c>
      <c r="AR10" s="231">
        <f t="shared" si="17"/>
        <v>-2.130235466666667</v>
      </c>
      <c r="AT10" s="237" t="str">
        <f>'Fig. 7'!AB11</f>
        <v>Cu(211)</v>
      </c>
      <c r="AU10" s="232">
        <f>'Fig. 7'!AC11</f>
        <v>-0.54613999999999996</v>
      </c>
      <c r="AV10" s="232">
        <f>'Fig. 7'!AD11</f>
        <v>-0.53562633000000004</v>
      </c>
      <c r="AW10">
        <f t="shared" si="18"/>
        <v>63.68421</v>
      </c>
      <c r="AX10" s="228">
        <v>5.5</v>
      </c>
      <c r="AY10">
        <v>5</v>
      </c>
      <c r="AZ10">
        <v>1</v>
      </c>
      <c r="BA10">
        <v>4</v>
      </c>
      <c r="BB10">
        <v>2</v>
      </c>
      <c r="BC10">
        <f t="shared" si="19"/>
        <v>0.66666666666666663</v>
      </c>
      <c r="BD10">
        <f t="shared" si="20"/>
        <v>0.4</v>
      </c>
      <c r="BE10">
        <f t="shared" si="21"/>
        <v>0.26666666666666661</v>
      </c>
      <c r="BF10">
        <f t="shared" si="22"/>
        <v>2.5049122666666666</v>
      </c>
      <c r="BG10">
        <f t="shared" si="23"/>
        <v>-3.0510522666666664</v>
      </c>
      <c r="BI10" s="231">
        <f t="shared" si="24"/>
        <v>-0.53134617777777748</v>
      </c>
      <c r="BK10" s="232" t="str">
        <f>'Fig. 7'!AG11</f>
        <v>Cu(211)</v>
      </c>
      <c r="BL10" s="232">
        <f>'Fig. 7'!AH11</f>
        <v>-0.23043</v>
      </c>
      <c r="BM10" s="232">
        <f>'Fig. 7'!AI11</f>
        <v>-0.63547370000000003</v>
      </c>
      <c r="BN10">
        <f t="shared" si="25"/>
        <v>63.68421</v>
      </c>
      <c r="BO10" s="228">
        <v>5.5</v>
      </c>
      <c r="BP10">
        <v>5</v>
      </c>
      <c r="BQ10">
        <v>3</v>
      </c>
      <c r="BR10">
        <v>0</v>
      </c>
      <c r="BS10">
        <v>0</v>
      </c>
      <c r="BT10">
        <f t="shared" si="26"/>
        <v>0.33333333333333331</v>
      </c>
      <c r="BU10">
        <f t="shared" si="27"/>
        <v>0</v>
      </c>
      <c r="BV10">
        <f t="shared" si="1"/>
        <v>0.33333333333333331</v>
      </c>
      <c r="BW10">
        <f t="shared" si="2"/>
        <v>2.8561403333333333</v>
      </c>
      <c r="BX10">
        <f t="shared" si="3"/>
        <v>-3.0865703333333334</v>
      </c>
      <c r="BZ10" s="231">
        <f t="shared" si="28"/>
        <v>-0.66936022222222258</v>
      </c>
      <c r="CA10" s="228">
        <f t="shared" si="29"/>
        <v>0.43893022222222255</v>
      </c>
      <c r="CB10">
        <f t="shared" si="4"/>
        <v>0.19265973998004968</v>
      </c>
      <c r="CC10">
        <f t="shared" si="5"/>
        <v>0.16406039890969001</v>
      </c>
      <c r="CE10" s="237" t="str">
        <f>'Fig. 7'!BB11</f>
        <v>Nb(111)</v>
      </c>
      <c r="CF10" s="237" t="str">
        <f>'Fig. 7'!AL11</f>
        <v>Rh(211)</v>
      </c>
      <c r="CG10" s="232">
        <f>'Fig. 7'!AM11</f>
        <v>-1.4144600000000001</v>
      </c>
      <c r="CH10">
        <f t="shared" si="6"/>
        <v>0</v>
      </c>
      <c r="CI10" s="228">
        <v>5.5</v>
      </c>
      <c r="CJ10">
        <v>5</v>
      </c>
      <c r="CK10">
        <v>2</v>
      </c>
      <c r="CL10">
        <v>4</v>
      </c>
      <c r="CM10">
        <v>1</v>
      </c>
      <c r="CN10">
        <f t="shared" si="7"/>
        <v>0.5</v>
      </c>
      <c r="CO10">
        <f t="shared" si="30"/>
        <v>0.2</v>
      </c>
      <c r="CP10">
        <v>0.3</v>
      </c>
      <c r="CQ10">
        <f t="shared" si="31"/>
        <v>0.3</v>
      </c>
      <c r="CR10">
        <f t="shared" si="35"/>
        <v>0.76999999999999991</v>
      </c>
      <c r="CS10" t="e">
        <f t="shared" si="8"/>
        <v>#VALUE!</v>
      </c>
      <c r="CU10" s="231">
        <f t="shared" si="32"/>
        <v>-2.7555005555555558</v>
      </c>
      <c r="CV10" t="e">
        <f t="shared" si="9"/>
        <v>#VALUE!</v>
      </c>
      <c r="CW10" t="e">
        <f t="shared" si="10"/>
        <v>#VALUE!</v>
      </c>
    </row>
    <row r="11" spans="2:101">
      <c r="B11" t="str">
        <f>'Fig. 7'!C12</f>
        <v>Rh(211)</v>
      </c>
      <c r="C11">
        <v>35.526319999999998</v>
      </c>
      <c r="D11">
        <v>5.5</v>
      </c>
      <c r="E11">
        <f>'Fig. 7'!D12</f>
        <v>-1.53627</v>
      </c>
      <c r="F11">
        <f>'Fig. 7'!E12</f>
        <v>-1.5303944</v>
      </c>
      <c r="G11">
        <v>4</v>
      </c>
      <c r="H11">
        <v>0</v>
      </c>
      <c r="J11">
        <f t="shared" si="11"/>
        <v>-4.5983756000000007</v>
      </c>
      <c r="L11" s="231">
        <f t="shared" si="33"/>
        <v>-1.5298063999999996</v>
      </c>
      <c r="M11" s="228"/>
      <c r="N11" s="228">
        <f>'Fig. 7'!I12</f>
        <v>-1.9297299999999999</v>
      </c>
      <c r="O11" s="228">
        <f>'Fig. 7'!J12</f>
        <v>-2.0534208</v>
      </c>
      <c r="P11" s="228"/>
      <c r="Q11">
        <v>4</v>
      </c>
      <c r="R11">
        <v>1</v>
      </c>
      <c r="T11">
        <f t="shared" si="0"/>
        <v>-4.5013092000000006</v>
      </c>
      <c r="V11" s="231">
        <f t="shared" si="12"/>
        <v>-2.0522031333333342</v>
      </c>
      <c r="W11" s="228"/>
      <c r="X11" s="238" t="str">
        <f>'Fig. 7'!M12</f>
        <v>Rh(211)</v>
      </c>
      <c r="Y11" s="228">
        <f t="shared" si="13"/>
        <v>35.526319999999998</v>
      </c>
      <c r="Z11" s="232">
        <f>'Fig. 7'!N12</f>
        <v>-1.9883500000000001</v>
      </c>
      <c r="AA11" s="232">
        <f>'Fig. 7'!O12</f>
        <v>-2.2914471999999999</v>
      </c>
      <c r="AB11" s="228">
        <v>5.5</v>
      </c>
      <c r="AC11">
        <v>4</v>
      </c>
      <c r="AD11">
        <v>2</v>
      </c>
      <c r="AE11">
        <f t="shared" si="34"/>
        <v>-4.0694028000000007</v>
      </c>
      <c r="AG11" s="231">
        <f t="shared" si="14"/>
        <v>-2.2915765333333331</v>
      </c>
      <c r="AH11" s="228"/>
      <c r="AI11" s="238" t="str">
        <f>'Fig. 7'!R12</f>
        <v>Rh(211)</v>
      </c>
      <c r="AJ11" s="228">
        <f t="shared" si="15"/>
        <v>35.526319999999998</v>
      </c>
      <c r="AK11" s="232">
        <f>'Fig. 7'!S12</f>
        <v>-2.5377200000000002</v>
      </c>
      <c r="AL11" s="232">
        <f>'Fig. 7'!T12</f>
        <v>-2.6932735999999999</v>
      </c>
      <c r="AM11" s="228">
        <v>5.5</v>
      </c>
      <c r="AN11">
        <v>4</v>
      </c>
      <c r="AO11">
        <v>3</v>
      </c>
      <c r="AP11">
        <f t="shared" si="16"/>
        <v>-4.1282464000000001</v>
      </c>
      <c r="AR11" s="231">
        <f t="shared" si="17"/>
        <v>-2.6933932666666669</v>
      </c>
      <c r="AT11" s="237" t="str">
        <f>'Fig. 7'!AB12</f>
        <v>Rh(211)</v>
      </c>
      <c r="AU11" s="232">
        <f>'Fig. 7'!AC12</f>
        <v>-1.42703</v>
      </c>
      <c r="AV11" s="232">
        <f>'Fig. 7'!AD12</f>
        <v>-1.2958893600000001</v>
      </c>
      <c r="AW11">
        <f t="shared" si="18"/>
        <v>35.526319999999998</v>
      </c>
      <c r="AX11" s="228">
        <v>5.5</v>
      </c>
      <c r="AY11">
        <v>5</v>
      </c>
      <c r="AZ11">
        <v>1</v>
      </c>
      <c r="BA11">
        <v>4</v>
      </c>
      <c r="BB11">
        <v>2</v>
      </c>
      <c r="BC11">
        <f t="shared" si="19"/>
        <v>0.66666666666666663</v>
      </c>
      <c r="BD11">
        <f t="shared" si="20"/>
        <v>0.4</v>
      </c>
      <c r="BE11">
        <f t="shared" si="21"/>
        <v>0.26666666666666661</v>
      </c>
      <c r="BF11">
        <f t="shared" si="22"/>
        <v>1.7540352000000001</v>
      </c>
      <c r="BG11">
        <f t="shared" si="23"/>
        <v>-3.1810651999999999</v>
      </c>
      <c r="BI11" s="231">
        <f t="shared" si="24"/>
        <v>-1.2822232444444439</v>
      </c>
      <c r="BK11" s="232" t="str">
        <f>'Fig. 7'!AG12</f>
        <v>Rh(211)</v>
      </c>
      <c r="BL11" s="232">
        <f>'Fig. 7'!AH12</f>
        <v>-1.52355</v>
      </c>
      <c r="BM11" s="232">
        <f>'Fig. 7'!AI12</f>
        <v>-1.4802104</v>
      </c>
      <c r="BN11">
        <f t="shared" si="25"/>
        <v>35.526319999999998</v>
      </c>
      <c r="BO11" s="228">
        <v>5.5</v>
      </c>
      <c r="BP11">
        <v>5</v>
      </c>
      <c r="BQ11">
        <v>3</v>
      </c>
      <c r="BR11">
        <v>0</v>
      </c>
      <c r="BS11">
        <v>0</v>
      </c>
      <c r="BT11">
        <f t="shared" si="26"/>
        <v>0.33333333333333331</v>
      </c>
      <c r="BU11">
        <f t="shared" si="27"/>
        <v>0</v>
      </c>
      <c r="BV11">
        <f t="shared" si="1"/>
        <v>0.33333333333333331</v>
      </c>
      <c r="BW11">
        <f t="shared" si="2"/>
        <v>1.9175439999999999</v>
      </c>
      <c r="BX11">
        <f t="shared" si="3"/>
        <v>-3.4410939999999997</v>
      </c>
      <c r="BZ11" s="231">
        <f t="shared" si="28"/>
        <v>-1.6079565555555559</v>
      </c>
      <c r="CA11" s="228">
        <f t="shared" si="29"/>
        <v>8.4406555555555984E-2</v>
      </c>
      <c r="CB11">
        <f t="shared" si="4"/>
        <v>7.1244666207531584E-3</v>
      </c>
      <c r="CC11">
        <f t="shared" si="5"/>
        <v>1.8783209281599933E-3</v>
      </c>
      <c r="CE11" s="237" t="str">
        <f>'Fig. 7'!BB12</f>
        <v>Mo(111)</v>
      </c>
      <c r="CF11" s="237" t="str">
        <f>'Fig. 7'!AL12</f>
        <v>Pd(211)</v>
      </c>
      <c r="CG11" s="232">
        <f>'Fig. 7'!AM12</f>
        <v>-1.0723</v>
      </c>
      <c r="CH11">
        <f t="shared" si="6"/>
        <v>0</v>
      </c>
      <c r="CI11" s="228">
        <v>5.5</v>
      </c>
      <c r="CJ11">
        <v>5</v>
      </c>
      <c r="CK11">
        <v>2</v>
      </c>
      <c r="CL11">
        <v>4</v>
      </c>
      <c r="CM11">
        <v>1</v>
      </c>
      <c r="CN11">
        <f t="shared" si="7"/>
        <v>0.5</v>
      </c>
      <c r="CO11">
        <f t="shared" si="30"/>
        <v>0.2</v>
      </c>
      <c r="CP11">
        <v>0.3</v>
      </c>
      <c r="CQ11">
        <f t="shared" si="31"/>
        <v>0.3</v>
      </c>
      <c r="CR11">
        <f t="shared" si="35"/>
        <v>0.76999999999999991</v>
      </c>
      <c r="CS11" t="e">
        <f t="shared" si="8"/>
        <v>#VALUE!</v>
      </c>
      <c r="CU11" s="231">
        <f t="shared" si="32"/>
        <v>-2.7555005555555558</v>
      </c>
      <c r="CV11" t="e">
        <f t="shared" si="9"/>
        <v>#VALUE!</v>
      </c>
      <c r="CW11" t="e">
        <f t="shared" si="10"/>
        <v>#VALUE!</v>
      </c>
    </row>
    <row r="12" spans="2:101">
      <c r="B12" t="str">
        <f>'Fig. 7'!C13</f>
        <v>Pd(211)</v>
      </c>
      <c r="C12">
        <v>45.454549999999998</v>
      </c>
      <c r="D12">
        <v>5.5</v>
      </c>
      <c r="E12">
        <f>'Fig. 7'!D13</f>
        <v>-1.3594299999999999</v>
      </c>
      <c r="F12">
        <f>'Fig. 7'!E13</f>
        <v>-0.73613600000000001</v>
      </c>
      <c r="G12">
        <v>4</v>
      </c>
      <c r="H12">
        <v>0</v>
      </c>
      <c r="J12">
        <f t="shared" si="11"/>
        <v>-5.2157939999999998</v>
      </c>
      <c r="L12" s="231">
        <f t="shared" si="33"/>
        <v>-0.73554799999999965</v>
      </c>
      <c r="M12" s="228"/>
      <c r="N12" s="228">
        <f>'Fig. 7'!I13</f>
        <v>-1.33988</v>
      </c>
      <c r="O12" s="228">
        <f>'Fig. 7'!J13</f>
        <v>-1.457727</v>
      </c>
      <c r="P12" s="228"/>
      <c r="Q12">
        <v>4</v>
      </c>
      <c r="R12">
        <v>1</v>
      </c>
      <c r="T12">
        <f t="shared" si="0"/>
        <v>-4.5071530000000006</v>
      </c>
      <c r="V12" s="231">
        <f t="shared" si="12"/>
        <v>-1.4565093333333343</v>
      </c>
      <c r="W12" s="228"/>
      <c r="X12" s="238" t="str">
        <f>'Fig. 7'!M13</f>
        <v>Pd(211)</v>
      </c>
      <c r="Y12" s="228">
        <f t="shared" si="13"/>
        <v>45.454549999999998</v>
      </c>
      <c r="Z12" s="232">
        <f>'Fig. 7'!N13</f>
        <v>-1.6360300000000001</v>
      </c>
      <c r="AA12" s="232">
        <f>'Fig. 7'!O13</f>
        <v>-1.8943179999999999</v>
      </c>
      <c r="AB12" s="228">
        <v>5.5</v>
      </c>
      <c r="AC12">
        <v>4</v>
      </c>
      <c r="AD12">
        <v>2</v>
      </c>
      <c r="AE12">
        <f t="shared" si="34"/>
        <v>-4.1142120000000002</v>
      </c>
      <c r="AG12" s="231">
        <f t="shared" si="14"/>
        <v>-1.8944473333333329</v>
      </c>
      <c r="AH12" s="228"/>
      <c r="AI12" s="238" t="str">
        <f>'Fig. 7'!R13</f>
        <v>Pd(211)</v>
      </c>
      <c r="AJ12" s="228">
        <f t="shared" si="15"/>
        <v>45.454549999999998</v>
      </c>
      <c r="AK12" s="232">
        <f>'Fig. 7'!S13</f>
        <v>-2.1640100000000002</v>
      </c>
      <c r="AL12" s="232">
        <f>'Fig. 7'!T13</f>
        <v>-2.4947089999999998</v>
      </c>
      <c r="AM12" s="228">
        <v>5.5</v>
      </c>
      <c r="AN12">
        <v>4</v>
      </c>
      <c r="AO12">
        <v>3</v>
      </c>
      <c r="AP12">
        <f t="shared" si="16"/>
        <v>-3.9531010000000002</v>
      </c>
      <c r="AR12" s="231">
        <f t="shared" si="17"/>
        <v>-2.4948286666666668</v>
      </c>
      <c r="AT12" s="237" t="str">
        <f>'Fig. 7'!AB13</f>
        <v>Pd(211)</v>
      </c>
      <c r="AU12" s="232">
        <f>'Fig. 7'!AC13</f>
        <v>-0.90293000000000001</v>
      </c>
      <c r="AV12" s="232">
        <f>'Fig. 7'!AD13</f>
        <v>-1.02782715</v>
      </c>
      <c r="AW12">
        <f t="shared" si="18"/>
        <v>45.454549999999998</v>
      </c>
      <c r="AX12" s="228">
        <v>5.5</v>
      </c>
      <c r="AY12">
        <v>5</v>
      </c>
      <c r="AZ12">
        <v>1</v>
      </c>
      <c r="BA12">
        <v>4</v>
      </c>
      <c r="BB12">
        <v>2</v>
      </c>
      <c r="BC12">
        <f t="shared" si="19"/>
        <v>0.66666666666666663</v>
      </c>
      <c r="BD12">
        <f t="shared" si="20"/>
        <v>0.4</v>
      </c>
      <c r="BE12">
        <f t="shared" si="21"/>
        <v>0.26666666666666661</v>
      </c>
      <c r="BF12">
        <f t="shared" si="22"/>
        <v>2.0187879999999998</v>
      </c>
      <c r="BG12">
        <f t="shared" si="23"/>
        <v>-2.9217179999999998</v>
      </c>
      <c r="BI12" s="231">
        <f t="shared" si="24"/>
        <v>-1.0174704444444442</v>
      </c>
      <c r="BK12" s="232" t="str">
        <f>'Fig. 7'!AG13</f>
        <v>Pd(211)</v>
      </c>
      <c r="BL12" s="232">
        <f>'Fig. 7'!AH13</f>
        <v>-1.1327100000000001</v>
      </c>
      <c r="BM12" s="232">
        <f>'Fig. 7'!AI13</f>
        <v>-1.1823634999999999</v>
      </c>
      <c r="BN12">
        <f t="shared" si="25"/>
        <v>45.454549999999998</v>
      </c>
      <c r="BO12" s="228">
        <v>5.5</v>
      </c>
      <c r="BP12">
        <v>5</v>
      </c>
      <c r="BQ12">
        <v>3</v>
      </c>
      <c r="BR12">
        <v>0</v>
      </c>
      <c r="BS12">
        <v>0</v>
      </c>
      <c r="BT12">
        <f t="shared" si="26"/>
        <v>0.33333333333333331</v>
      </c>
      <c r="BU12">
        <f t="shared" si="27"/>
        <v>0</v>
      </c>
      <c r="BV12">
        <f t="shared" si="1"/>
        <v>0.33333333333333331</v>
      </c>
      <c r="BW12">
        <f t="shared" si="2"/>
        <v>2.2484850000000001</v>
      </c>
      <c r="BX12">
        <f t="shared" si="3"/>
        <v>-3.381195</v>
      </c>
      <c r="BZ12" s="231">
        <f t="shared" si="28"/>
        <v>-1.2770155555555558</v>
      </c>
      <c r="CA12" s="228">
        <f t="shared" si="29"/>
        <v>0.14430555555555569</v>
      </c>
      <c r="CB12">
        <f t="shared" si="4"/>
        <v>2.082409336419757E-2</v>
      </c>
      <c r="CC12">
        <f t="shared" si="5"/>
        <v>2.4654700622499795E-3</v>
      </c>
      <c r="CE12" s="237" t="str">
        <f>'Fig. 7'!BB13</f>
        <v>Ru(111)</v>
      </c>
      <c r="CF12" s="237" t="str">
        <f>'Fig. 7'!AL13</f>
        <v>Ag(211)</v>
      </c>
      <c r="CG12" s="232">
        <f>'Fig. 7'!AM13</f>
        <v>1.6720999999999999</v>
      </c>
      <c r="CH12">
        <f t="shared" si="6"/>
        <v>0</v>
      </c>
      <c r="CI12" s="228">
        <v>5.5</v>
      </c>
      <c r="CJ12">
        <v>5</v>
      </c>
      <c r="CK12">
        <v>2</v>
      </c>
      <c r="CL12">
        <v>4</v>
      </c>
      <c r="CM12">
        <v>1</v>
      </c>
      <c r="CN12">
        <f t="shared" si="7"/>
        <v>0.5</v>
      </c>
      <c r="CO12">
        <f t="shared" si="30"/>
        <v>0.2</v>
      </c>
      <c r="CP12">
        <v>0.3</v>
      </c>
      <c r="CQ12">
        <f t="shared" si="31"/>
        <v>0.3</v>
      </c>
      <c r="CR12">
        <f t="shared" si="35"/>
        <v>0.76999999999999991</v>
      </c>
      <c r="CS12" t="e">
        <f t="shared" si="8"/>
        <v>#VALUE!</v>
      </c>
      <c r="CU12" s="231">
        <f t="shared" si="32"/>
        <v>-2.7555005555555558</v>
      </c>
      <c r="CV12" t="e">
        <f t="shared" si="9"/>
        <v>#VALUE!</v>
      </c>
      <c r="CW12" t="e">
        <f t="shared" si="10"/>
        <v>#VALUE!</v>
      </c>
    </row>
    <row r="13" spans="2:101">
      <c r="B13" t="str">
        <f>'Fig. 7'!C14</f>
        <v>Ag(211)</v>
      </c>
      <c r="C13">
        <v>87.097710000000006</v>
      </c>
      <c r="D13">
        <v>5.5</v>
      </c>
      <c r="E13">
        <f>'Fig. 7'!D14</f>
        <v>2.2581099999999998</v>
      </c>
      <c r="F13">
        <f>'Fig. 7'!E14</f>
        <v>2.5953168</v>
      </c>
      <c r="G13">
        <v>4</v>
      </c>
      <c r="H13">
        <v>0</v>
      </c>
      <c r="J13">
        <f t="shared" si="11"/>
        <v>-4.9297067999999999</v>
      </c>
      <c r="L13" s="231">
        <f t="shared" si="33"/>
        <v>2.5959048000000005</v>
      </c>
      <c r="M13" s="228"/>
      <c r="N13" s="228">
        <f>'Fig. 7'!I14</f>
        <v>0.94467999999999996</v>
      </c>
      <c r="O13" s="228">
        <f>'Fig. 7'!J14</f>
        <v>1.0408626000000001</v>
      </c>
      <c r="P13" s="228"/>
      <c r="Q13">
        <v>4</v>
      </c>
      <c r="R13">
        <v>1</v>
      </c>
      <c r="T13">
        <f t="shared" si="0"/>
        <v>-4.7211826000000015</v>
      </c>
      <c r="V13" s="231">
        <f t="shared" si="12"/>
        <v>1.0420802666666669</v>
      </c>
      <c r="W13" s="228"/>
      <c r="X13" s="238" t="str">
        <f>'Fig. 7'!M14</f>
        <v>Ag(211)</v>
      </c>
      <c r="Y13" s="228">
        <f t="shared" si="13"/>
        <v>87.097710000000006</v>
      </c>
      <c r="Z13" s="232">
        <f>'Fig. 7'!N14</f>
        <v>-0.11856</v>
      </c>
      <c r="AA13" s="232">
        <f>'Fig. 7'!O14</f>
        <v>-0.22859160000000001</v>
      </c>
      <c r="AB13" s="228">
        <v>5.5</v>
      </c>
      <c r="AC13">
        <v>4</v>
      </c>
      <c r="AD13">
        <v>2</v>
      </c>
      <c r="AE13">
        <f t="shared" si="34"/>
        <v>-4.2624684000000013</v>
      </c>
      <c r="AG13" s="231">
        <f t="shared" si="14"/>
        <v>-0.22872093333333243</v>
      </c>
      <c r="AH13" s="228"/>
      <c r="AI13" s="238" t="str">
        <f>'Fig. 7'!R14</f>
        <v>Ag(211)</v>
      </c>
      <c r="AJ13" s="228">
        <f t="shared" si="15"/>
        <v>87.097710000000006</v>
      </c>
      <c r="AK13" s="232">
        <f>'Fig. 7'!S14</f>
        <v>-1.5287200000000001</v>
      </c>
      <c r="AL13" s="232">
        <f>'Fig. 7'!T14</f>
        <v>-1.6618458</v>
      </c>
      <c r="AM13" s="228">
        <v>5.5</v>
      </c>
      <c r="AN13">
        <v>4</v>
      </c>
      <c r="AO13">
        <v>3</v>
      </c>
      <c r="AP13">
        <f t="shared" si="16"/>
        <v>-4.150674200000001</v>
      </c>
      <c r="AR13" s="231">
        <f t="shared" si="17"/>
        <v>-1.6619654666666666</v>
      </c>
      <c r="AT13" s="237" t="str">
        <f>'Fig. 7'!AB14</f>
        <v>Ag(211)</v>
      </c>
      <c r="AU13" s="232">
        <f>'Fig. 7'!AC14</f>
        <v>-8.4019999999999997E-2</v>
      </c>
      <c r="AV13" s="232">
        <f>'Fig. 7'!AD14</f>
        <v>9.6538170000000104E-2</v>
      </c>
      <c r="AW13">
        <f t="shared" si="18"/>
        <v>87.097710000000006</v>
      </c>
      <c r="AX13" s="228">
        <v>5.5</v>
      </c>
      <c r="AY13">
        <v>5</v>
      </c>
      <c r="AZ13">
        <v>1</v>
      </c>
      <c r="BA13">
        <v>4</v>
      </c>
      <c r="BB13">
        <v>2</v>
      </c>
      <c r="BC13">
        <f t="shared" si="19"/>
        <v>0.66666666666666663</v>
      </c>
      <c r="BD13">
        <f t="shared" si="20"/>
        <v>0.4</v>
      </c>
      <c r="BE13">
        <f t="shared" si="21"/>
        <v>0.26666666666666661</v>
      </c>
      <c r="BF13">
        <f t="shared" si="22"/>
        <v>3.1292722666666668</v>
      </c>
      <c r="BG13">
        <f t="shared" si="23"/>
        <v>-3.213292266666667</v>
      </c>
      <c r="BI13" s="231">
        <f t="shared" si="24"/>
        <v>9.3013822222222764E-2</v>
      </c>
      <c r="BK13" s="232" t="str">
        <f>'Fig. 7'!AG14</f>
        <v>Ag(211)</v>
      </c>
      <c r="BL13" s="232">
        <f>'Fig. 7'!AH14</f>
        <v>0.17197000000000001</v>
      </c>
      <c r="BM13" s="232">
        <f>'Fig. 7'!AI14</f>
        <v>6.6931300000000193E-2</v>
      </c>
      <c r="BN13">
        <f t="shared" si="25"/>
        <v>87.097710000000006</v>
      </c>
      <c r="BO13" s="228">
        <v>5.5</v>
      </c>
      <c r="BP13">
        <v>5</v>
      </c>
      <c r="BQ13">
        <v>3</v>
      </c>
      <c r="BR13">
        <v>0</v>
      </c>
      <c r="BS13">
        <v>0</v>
      </c>
      <c r="BT13">
        <f t="shared" si="26"/>
        <v>0.33333333333333331</v>
      </c>
      <c r="BU13">
        <f t="shared" si="27"/>
        <v>0</v>
      </c>
      <c r="BV13">
        <f t="shared" si="1"/>
        <v>0.33333333333333331</v>
      </c>
      <c r="BW13">
        <f t="shared" si="2"/>
        <v>3.6365903333333334</v>
      </c>
      <c r="BX13">
        <f t="shared" si="3"/>
        <v>-3.4646203333333334</v>
      </c>
      <c r="BZ13" s="231">
        <f t="shared" si="28"/>
        <v>0.11108977777777751</v>
      </c>
      <c r="CA13" s="228">
        <f t="shared" si="29"/>
        <v>6.0880222222222502E-2</v>
      </c>
      <c r="CB13">
        <f t="shared" si="4"/>
        <v>3.7064014578271944E-3</v>
      </c>
      <c r="CC13">
        <f t="shared" si="5"/>
        <v>1.1033128497689962E-2</v>
      </c>
      <c r="CE13" s="237" t="str">
        <f>'Fig. 7'!BB14</f>
        <v>Rh(111)</v>
      </c>
      <c r="CF13" s="237" t="str">
        <f>'Fig. 7'!AL14</f>
        <v>Pt(211)</v>
      </c>
      <c r="CG13" s="232">
        <f>'Fig. 7'!AM14</f>
        <v>-1.4429700000000001</v>
      </c>
      <c r="CH13">
        <f t="shared" si="6"/>
        <v>0</v>
      </c>
      <c r="CI13" s="228">
        <v>5.5</v>
      </c>
      <c r="CJ13">
        <v>5</v>
      </c>
      <c r="CK13">
        <v>2</v>
      </c>
      <c r="CL13">
        <v>4</v>
      </c>
      <c r="CM13">
        <v>1</v>
      </c>
      <c r="CN13">
        <f t="shared" si="7"/>
        <v>0.5</v>
      </c>
      <c r="CO13">
        <f t="shared" si="30"/>
        <v>0.2</v>
      </c>
      <c r="CP13">
        <v>0.3</v>
      </c>
      <c r="CQ13">
        <f t="shared" si="31"/>
        <v>0.3</v>
      </c>
      <c r="CR13">
        <f t="shared" si="35"/>
        <v>0.76999999999999991</v>
      </c>
      <c r="CS13" t="e">
        <f t="shared" si="8"/>
        <v>#VALUE!</v>
      </c>
      <c r="CU13" s="231">
        <f t="shared" si="32"/>
        <v>-2.7555005555555558</v>
      </c>
      <c r="CV13" t="e">
        <f t="shared" si="9"/>
        <v>#VALUE!</v>
      </c>
      <c r="CW13" t="e">
        <f t="shared" si="10"/>
        <v>#VALUE!</v>
      </c>
    </row>
    <row r="14" spans="2:101">
      <c r="B14" t="str">
        <f>'Fig. 7'!C15</f>
        <v>Pt(211)</v>
      </c>
      <c r="C14">
        <v>43.859650000000002</v>
      </c>
      <c r="D14">
        <v>5.5</v>
      </c>
      <c r="E14">
        <f>'Fig. 7'!D15</f>
        <v>-1.0069999999999999</v>
      </c>
      <c r="F14">
        <f>'Fig. 7'!E15</f>
        <v>-0.86372800000000005</v>
      </c>
      <c r="G14">
        <v>4</v>
      </c>
      <c r="H14">
        <v>0</v>
      </c>
      <c r="J14">
        <f t="shared" si="11"/>
        <v>-4.7357720000000008</v>
      </c>
      <c r="L14" s="231">
        <f t="shared" si="33"/>
        <v>-0.86313999999999913</v>
      </c>
      <c r="M14" s="228"/>
      <c r="N14" s="228">
        <f>'Fig. 7'!I15</f>
        <v>-1.84789</v>
      </c>
      <c r="O14" s="228">
        <f>'Fig. 7'!J15</f>
        <v>-1.5534209999999999</v>
      </c>
      <c r="P14" s="228"/>
      <c r="Q14">
        <v>4</v>
      </c>
      <c r="R14">
        <v>1</v>
      </c>
      <c r="T14">
        <f t="shared" si="0"/>
        <v>-4.9194690000000012</v>
      </c>
      <c r="V14" s="231">
        <f t="shared" si="12"/>
        <v>-1.5522033333333338</v>
      </c>
      <c r="W14" s="228"/>
      <c r="X14" s="238" t="str">
        <f>'Fig. 7'!M15</f>
        <v>Pt(211)</v>
      </c>
      <c r="Y14" s="228">
        <f t="shared" si="13"/>
        <v>43.859650000000002</v>
      </c>
      <c r="Z14" s="232">
        <f>'Fig. 7'!N15</f>
        <v>-2.28864</v>
      </c>
      <c r="AA14" s="232">
        <f>'Fig. 7'!O15</f>
        <v>-1.9581139999999999</v>
      </c>
      <c r="AB14" s="228">
        <v>5.5</v>
      </c>
      <c r="AC14">
        <v>4</v>
      </c>
      <c r="AD14">
        <v>2</v>
      </c>
      <c r="AE14">
        <f t="shared" si="34"/>
        <v>-4.7030260000000004</v>
      </c>
      <c r="AG14" s="231">
        <f t="shared" si="14"/>
        <v>-1.9582433333333329</v>
      </c>
      <c r="AH14" s="228"/>
      <c r="AI14" s="238" t="str">
        <f>'Fig. 7'!R15</f>
        <v>Pt(211)</v>
      </c>
      <c r="AJ14" s="228">
        <f t="shared" si="15"/>
        <v>43.859650000000002</v>
      </c>
      <c r="AK14" s="232">
        <f>'Fig. 7'!S15</f>
        <v>-2.5605500000000001</v>
      </c>
      <c r="AL14" s="232">
        <f>'Fig. 7'!T15</f>
        <v>-2.5266069999999998</v>
      </c>
      <c r="AM14" s="228">
        <v>5.5</v>
      </c>
      <c r="AN14">
        <v>4</v>
      </c>
      <c r="AO14">
        <v>3</v>
      </c>
      <c r="AP14">
        <f t="shared" si="16"/>
        <v>-4.3177430000000001</v>
      </c>
      <c r="AR14" s="231">
        <f t="shared" si="17"/>
        <v>-2.5267266666666668</v>
      </c>
      <c r="AT14" s="237" t="str">
        <f>'Fig. 7'!AB15</f>
        <v>Pt(211)</v>
      </c>
      <c r="AU14" s="232">
        <f>'Fig. 7'!AC15</f>
        <v>-1.37812</v>
      </c>
      <c r="AV14" s="232">
        <f>'Fig. 7'!AD15</f>
        <v>-1.0708894499999999</v>
      </c>
      <c r="AW14">
        <f t="shared" si="18"/>
        <v>43.859650000000002</v>
      </c>
      <c r="AX14" s="228">
        <v>5.5</v>
      </c>
      <c r="AY14">
        <v>5</v>
      </c>
      <c r="AZ14">
        <v>1</v>
      </c>
      <c r="BA14">
        <v>4</v>
      </c>
      <c r="BB14">
        <v>2</v>
      </c>
      <c r="BC14">
        <f t="shared" si="19"/>
        <v>0.66666666666666663</v>
      </c>
      <c r="BD14">
        <f t="shared" si="20"/>
        <v>0.4</v>
      </c>
      <c r="BE14">
        <f t="shared" si="21"/>
        <v>0.26666666666666661</v>
      </c>
      <c r="BF14">
        <f t="shared" si="22"/>
        <v>1.9762573333333333</v>
      </c>
      <c r="BG14">
        <f t="shared" si="23"/>
        <v>-3.3543773333333333</v>
      </c>
      <c r="BI14" s="231">
        <f t="shared" si="24"/>
        <v>-1.0600011111111107</v>
      </c>
      <c r="BK14" s="232" t="str">
        <f>'Fig. 7'!AG15</f>
        <v>Pt(211)</v>
      </c>
      <c r="BL14" s="232">
        <f>'Fig. 7'!AH15</f>
        <v>-1.4379299999999999</v>
      </c>
      <c r="BM14" s="232">
        <f>'Fig. 7'!AI15</f>
        <v>-1.2302105000000001</v>
      </c>
      <c r="BN14">
        <f t="shared" si="25"/>
        <v>43.859650000000002</v>
      </c>
      <c r="BO14" s="228">
        <v>5.5</v>
      </c>
      <c r="BP14">
        <v>5</v>
      </c>
      <c r="BQ14">
        <v>3</v>
      </c>
      <c r="BR14">
        <v>0</v>
      </c>
      <c r="BS14">
        <v>0</v>
      </c>
      <c r="BT14">
        <f t="shared" si="26"/>
        <v>0.33333333333333331</v>
      </c>
      <c r="BU14">
        <f t="shared" si="27"/>
        <v>0</v>
      </c>
      <c r="BV14">
        <f t="shared" si="1"/>
        <v>0.33333333333333331</v>
      </c>
      <c r="BW14">
        <f t="shared" si="2"/>
        <v>2.1953216666666671</v>
      </c>
      <c r="BX14">
        <f t="shared" si="3"/>
        <v>-3.6332516666666672</v>
      </c>
      <c r="BZ14" s="231">
        <f t="shared" si="28"/>
        <v>-1.3301788888888888</v>
      </c>
      <c r="CA14" s="228">
        <f t="shared" si="29"/>
        <v>0.10775111111111113</v>
      </c>
      <c r="CB14">
        <f t="shared" si="4"/>
        <v>1.1610301945679016E-2</v>
      </c>
      <c r="CC14">
        <f t="shared" si="5"/>
        <v>4.3147390680249934E-2</v>
      </c>
      <c r="CE14" s="237" t="str">
        <f>'Fig. 7'!BB15</f>
        <v>Pd(111)</v>
      </c>
      <c r="CF14" s="237" t="str">
        <f>'Fig. 7'!AL15</f>
        <v>Au(211)</v>
      </c>
      <c r="CG14" s="232">
        <f>'Fig. 7'!AM15</f>
        <v>0.80957000000000001</v>
      </c>
      <c r="CH14">
        <f t="shared" si="6"/>
        <v>0</v>
      </c>
      <c r="CI14" s="228">
        <v>5.5</v>
      </c>
      <c r="CJ14">
        <v>5</v>
      </c>
      <c r="CK14">
        <v>2</v>
      </c>
      <c r="CL14">
        <v>4</v>
      </c>
      <c r="CM14">
        <v>1</v>
      </c>
      <c r="CN14">
        <f t="shared" si="7"/>
        <v>0.5</v>
      </c>
      <c r="CO14">
        <f t="shared" si="30"/>
        <v>0.2</v>
      </c>
      <c r="CP14">
        <v>0.3</v>
      </c>
      <c r="CQ14">
        <f t="shared" si="31"/>
        <v>0.3</v>
      </c>
      <c r="CR14">
        <f t="shared" si="35"/>
        <v>0.76999999999999991</v>
      </c>
      <c r="CS14" t="e">
        <f t="shared" si="8"/>
        <v>#VALUE!</v>
      </c>
      <c r="CU14" s="231">
        <f t="shared" si="32"/>
        <v>-2.7555005555555558</v>
      </c>
      <c r="CV14" t="e">
        <f t="shared" si="9"/>
        <v>#VALUE!</v>
      </c>
      <c r="CW14" t="e">
        <f t="shared" si="10"/>
        <v>#VALUE!</v>
      </c>
    </row>
    <row r="15" spans="2:101" s="233" customFormat="1">
      <c r="B15" s="233" t="str">
        <f>'Fig. 7'!C16</f>
        <v>Au(211)</v>
      </c>
      <c r="C15" s="233">
        <v>75.922150000000002</v>
      </c>
      <c r="D15" s="233">
        <v>5.5</v>
      </c>
      <c r="E15" s="233">
        <f>'Fig. 7'!D16</f>
        <v>1.7436100000000001</v>
      </c>
      <c r="F15" s="233">
        <f>'Fig. 7'!E16</f>
        <v>1.7012719999999999</v>
      </c>
      <c r="G15" s="233">
        <v>4</v>
      </c>
      <c r="H15" s="233">
        <v>0</v>
      </c>
      <c r="J15" s="233">
        <f t="shared" si="11"/>
        <v>-4.5501619999999994</v>
      </c>
      <c r="L15" s="234">
        <f t="shared" si="33"/>
        <v>1.7018599999999999</v>
      </c>
      <c r="M15" s="235"/>
      <c r="N15" s="235">
        <f>'Fig. 7'!I16</f>
        <v>0.44868000000000002</v>
      </c>
      <c r="O15" s="235">
        <f>'Fig. 7'!J16</f>
        <v>0.37032900000000002</v>
      </c>
      <c r="P15" s="235"/>
      <c r="Q15" s="233">
        <v>4</v>
      </c>
      <c r="R15" s="233">
        <v>1</v>
      </c>
      <c r="T15" s="233">
        <f t="shared" si="0"/>
        <v>-4.5466490000000013</v>
      </c>
      <c r="V15" s="234">
        <f t="shared" si="12"/>
        <v>0.37154666666666714</v>
      </c>
      <c r="W15" s="235"/>
      <c r="X15" s="238" t="str">
        <f>'Fig. 7'!M16</f>
        <v>Au(211)</v>
      </c>
      <c r="Y15" s="228">
        <f t="shared" si="13"/>
        <v>75.922150000000002</v>
      </c>
      <c r="Z15" s="236">
        <f>'Fig. 7'!N16</f>
        <v>-0.80010000000000003</v>
      </c>
      <c r="AA15" s="236">
        <f>'Fig. 7'!O16</f>
        <v>-0.67561399999999905</v>
      </c>
      <c r="AB15" s="235">
        <v>5.5</v>
      </c>
      <c r="AC15" s="233">
        <v>4</v>
      </c>
      <c r="AD15" s="233">
        <v>2</v>
      </c>
      <c r="AE15">
        <f t="shared" si="34"/>
        <v>-4.4969859999999997</v>
      </c>
      <c r="AG15" s="231">
        <f t="shared" si="14"/>
        <v>-0.67574333333333314</v>
      </c>
      <c r="AH15" s="235"/>
      <c r="AI15" s="238" t="str">
        <f>'Fig. 7'!R16</f>
        <v>Au(211)</v>
      </c>
      <c r="AJ15" s="228">
        <f t="shared" si="15"/>
        <v>75.922150000000002</v>
      </c>
      <c r="AK15" s="232">
        <f>'Fig. 7'!S16</f>
        <v>-1.8318300000000001</v>
      </c>
      <c r="AL15" s="232">
        <f>'Fig. 7'!T16</f>
        <v>-1.8853569999999999</v>
      </c>
      <c r="AM15" s="235">
        <v>5.5</v>
      </c>
      <c r="AN15" s="233">
        <v>4</v>
      </c>
      <c r="AO15">
        <v>3</v>
      </c>
      <c r="AP15">
        <f t="shared" si="16"/>
        <v>-4.2302730000000004</v>
      </c>
      <c r="AR15" s="231">
        <f t="shared" si="17"/>
        <v>-1.8854766666666669</v>
      </c>
      <c r="AS15"/>
      <c r="AT15" s="237" t="str">
        <f>'Fig. 7'!AB16</f>
        <v>Au(211)</v>
      </c>
      <c r="AU15" s="232">
        <f>'Fig. 7'!AC16</f>
        <v>-0.19933000000000001</v>
      </c>
      <c r="AV15" s="232">
        <f>'Fig. 7'!AD16</f>
        <v>-0.20520194999999999</v>
      </c>
      <c r="AW15">
        <f t="shared" si="18"/>
        <v>75.922150000000002</v>
      </c>
      <c r="AX15" s="235">
        <v>5.5</v>
      </c>
      <c r="AY15">
        <v>5</v>
      </c>
      <c r="AZ15">
        <v>1</v>
      </c>
      <c r="BA15">
        <v>4</v>
      </c>
      <c r="BB15">
        <v>2</v>
      </c>
      <c r="BC15">
        <f t="shared" si="19"/>
        <v>0.66666666666666663</v>
      </c>
      <c r="BD15">
        <f t="shared" si="20"/>
        <v>0.4</v>
      </c>
      <c r="BE15">
        <f t="shared" si="21"/>
        <v>0.26666666666666661</v>
      </c>
      <c r="BF15">
        <f t="shared" si="22"/>
        <v>2.8312573333333333</v>
      </c>
      <c r="BG15">
        <f t="shared" si="23"/>
        <v>-3.0305873333333331</v>
      </c>
      <c r="BI15" s="231">
        <f t="shared" si="24"/>
        <v>-0.20500111111111075</v>
      </c>
      <c r="BJ15"/>
      <c r="BK15" s="232" t="str">
        <f>'Fig. 7'!AG16</f>
        <v>Au(211)</v>
      </c>
      <c r="BL15" s="232">
        <f>'Fig. 7'!AH16</f>
        <v>-0.24923000000000001</v>
      </c>
      <c r="BM15" s="232">
        <f>'Fig. 7'!AI16</f>
        <v>-0.2683355</v>
      </c>
      <c r="BN15">
        <f t="shared" si="25"/>
        <v>75.922150000000002</v>
      </c>
      <c r="BO15" s="235">
        <v>5.5</v>
      </c>
      <c r="BP15">
        <v>5</v>
      </c>
      <c r="BQ15">
        <v>3</v>
      </c>
      <c r="BR15">
        <v>0</v>
      </c>
      <c r="BS15">
        <v>0</v>
      </c>
      <c r="BT15">
        <f t="shared" si="26"/>
        <v>0.33333333333333331</v>
      </c>
      <c r="BU15">
        <f t="shared" si="27"/>
        <v>0</v>
      </c>
      <c r="BV15">
        <f t="shared" si="1"/>
        <v>0.33333333333333331</v>
      </c>
      <c r="BW15">
        <f t="shared" si="2"/>
        <v>3.2640716666666667</v>
      </c>
      <c r="BX15">
        <f t="shared" si="3"/>
        <v>-3.5133016666666665</v>
      </c>
      <c r="BZ15" s="231">
        <f t="shared" si="28"/>
        <v>-0.26142888888888915</v>
      </c>
      <c r="CA15" s="228">
        <f t="shared" si="29"/>
        <v>1.2198888888889148E-2</v>
      </c>
      <c r="CB15">
        <f t="shared" si="4"/>
        <v>1.4881289012346309E-4</v>
      </c>
      <c r="CC15">
        <f t="shared" si="5"/>
        <v>3.6502013024999988E-4</v>
      </c>
      <c r="CD15" s="246"/>
      <c r="CE15" s="237" t="str">
        <f>'Fig. 7'!BB16</f>
        <v>W(111)</v>
      </c>
      <c r="CF15" s="237" t="str">
        <f>'Fig. 7'!AL16</f>
        <v>Ni(100)</v>
      </c>
      <c r="CG15" s="232">
        <f>'Fig. 7'!AM16</f>
        <v>-1.40699</v>
      </c>
      <c r="CH15">
        <f t="shared" si="6"/>
        <v>0</v>
      </c>
      <c r="CI15" s="235">
        <v>5.5</v>
      </c>
      <c r="CJ15">
        <v>5</v>
      </c>
      <c r="CK15">
        <v>2</v>
      </c>
      <c r="CL15">
        <v>4</v>
      </c>
      <c r="CM15">
        <v>1</v>
      </c>
      <c r="CN15">
        <f t="shared" si="7"/>
        <v>0.5</v>
      </c>
      <c r="CO15">
        <f t="shared" si="30"/>
        <v>0.2</v>
      </c>
      <c r="CP15">
        <v>0.3</v>
      </c>
      <c r="CQ15">
        <f t="shared" si="31"/>
        <v>0.3</v>
      </c>
      <c r="CR15">
        <f t="shared" si="35"/>
        <v>0.76999999999999991</v>
      </c>
      <c r="CS15" t="e">
        <f t="shared" si="8"/>
        <v>#VALUE!</v>
      </c>
      <c r="CU15" s="231">
        <f t="shared" si="32"/>
        <v>-2.7555005555555558</v>
      </c>
      <c r="CV15" t="e">
        <f t="shared" si="9"/>
        <v>#VALUE!</v>
      </c>
      <c r="CW15" t="e">
        <f t="shared" si="10"/>
        <v>#VALUE!</v>
      </c>
    </row>
    <row r="16" spans="2:101">
      <c r="B16" t="str">
        <f>'Fig. 7'!C17</f>
        <v>Cu(100)</v>
      </c>
      <c r="C16">
        <v>63.68421</v>
      </c>
      <c r="D16">
        <v>6.62</v>
      </c>
      <c r="E16">
        <f>'Fig. 7'!D17</f>
        <v>0.37369999999999998</v>
      </c>
      <c r="F16">
        <f>'Fig. 7'!E17</f>
        <v>0.76891679999999996</v>
      </c>
      <c r="G16">
        <v>4</v>
      </c>
      <c r="H16">
        <v>0</v>
      </c>
      <c r="J16">
        <f t="shared" si="11"/>
        <v>-4.9858367999999995</v>
      </c>
      <c r="L16" s="231">
        <f t="shared" si="33"/>
        <v>0.76762480000000011</v>
      </c>
      <c r="M16" s="228"/>
      <c r="N16" s="228">
        <f>'Fig. 7'!I17</f>
        <v>-0.49048999999999998</v>
      </c>
      <c r="O16" s="228">
        <f>'Fig. 7'!J17</f>
        <v>-0.27058739999999998</v>
      </c>
      <c r="P16" s="228"/>
      <c r="Q16">
        <v>4</v>
      </c>
      <c r="R16">
        <v>1</v>
      </c>
      <c r="T16">
        <f t="shared" si="0"/>
        <v>-4.8411426000000013</v>
      </c>
      <c r="V16" s="231">
        <f t="shared" si="12"/>
        <v>-0.27312973333333357</v>
      </c>
      <c r="W16" s="228"/>
      <c r="X16" s="238" t="str">
        <f>'Fig. 7'!M17</f>
        <v>Ni(100)</v>
      </c>
      <c r="Y16" s="228">
        <f>C2</f>
        <v>52.36</v>
      </c>
      <c r="Z16" s="232">
        <f>'Fig. 7'!N17</f>
        <v>-1.70885</v>
      </c>
      <c r="AA16" s="232">
        <f>'Fig. 7'!O17</f>
        <v>-1.4782192000000001</v>
      </c>
      <c r="AB16" s="228">
        <v>6.67</v>
      </c>
      <c r="AC16">
        <v>4</v>
      </c>
      <c r="AD16">
        <v>2</v>
      </c>
      <c r="AE16">
        <f t="shared" si="34"/>
        <v>-4.60365</v>
      </c>
      <c r="AG16" s="231">
        <f t="shared" si="14"/>
        <v>-1.4778293333333332</v>
      </c>
      <c r="AH16" s="228"/>
      <c r="AI16" s="238" t="str">
        <f>'Fig. 7'!R17</f>
        <v>Ni(100)</v>
      </c>
      <c r="AJ16" s="228">
        <f t="shared" si="15"/>
        <v>52.36</v>
      </c>
      <c r="AK16" s="232">
        <f>'Fig. 7'!S17</f>
        <v>-2.1254900000000001</v>
      </c>
      <c r="AL16" s="232">
        <f>'Fig. 7'!T17</f>
        <v>-2.1699595999999999</v>
      </c>
      <c r="AM16" s="228">
        <v>6.67</v>
      </c>
      <c r="AN16">
        <v>4</v>
      </c>
      <c r="AO16">
        <v>3</v>
      </c>
      <c r="AP16">
        <f t="shared" si="16"/>
        <v>-4.2398900000000008</v>
      </c>
      <c r="AR16" s="231">
        <f t="shared" si="17"/>
        <v>-2.169519666666667</v>
      </c>
      <c r="AT16" s="237" t="str">
        <f>'Fig. 7'!AB17</f>
        <v>Ni(100)</v>
      </c>
      <c r="AU16" s="232">
        <f>'Fig. 7'!AC17</f>
        <v>-1.00986</v>
      </c>
      <c r="AV16" s="232">
        <f>'Fig. 7'!AD17</f>
        <v>-0.66993846000000001</v>
      </c>
      <c r="AW16">
        <f t="shared" si="18"/>
        <v>52.36</v>
      </c>
      <c r="AX16" s="228">
        <v>6.67</v>
      </c>
      <c r="AY16">
        <v>5</v>
      </c>
      <c r="AZ16">
        <v>1</v>
      </c>
      <c r="BA16">
        <v>4</v>
      </c>
      <c r="BB16">
        <v>2</v>
      </c>
      <c r="BC16">
        <f t="shared" si="19"/>
        <v>0.66666666666666663</v>
      </c>
      <c r="BD16">
        <f t="shared" si="20"/>
        <v>0.4</v>
      </c>
      <c r="BE16">
        <f t="shared" si="21"/>
        <v>0.26666666666666661</v>
      </c>
      <c r="BF16">
        <f t="shared" si="22"/>
        <v>2.3745333333333329</v>
      </c>
      <c r="BG16">
        <f t="shared" si="23"/>
        <v>-3.3843933333333327</v>
      </c>
      <c r="BI16" s="231">
        <f t="shared" si="24"/>
        <v>-0.6617251111111111</v>
      </c>
      <c r="BK16" s="232" t="str">
        <f>'Fig. 7'!AG17</f>
        <v>Ni(100)</v>
      </c>
      <c r="BL16" s="232">
        <f>'Fig. 7'!AH17</f>
        <v>-1.3190299999999999</v>
      </c>
      <c r="BM16" s="232">
        <f>'Fig. 7'!AI17</f>
        <v>-0.81193939999999998</v>
      </c>
      <c r="BN16">
        <f t="shared" si="25"/>
        <v>52.36</v>
      </c>
      <c r="BO16" s="228">
        <v>6.67</v>
      </c>
      <c r="BP16">
        <v>5</v>
      </c>
      <c r="BQ16">
        <v>3</v>
      </c>
      <c r="BR16">
        <v>0</v>
      </c>
      <c r="BS16">
        <v>0</v>
      </c>
      <c r="BT16">
        <f t="shared" si="26"/>
        <v>0.33333333333333331</v>
      </c>
      <c r="BU16">
        <f t="shared" si="27"/>
        <v>0</v>
      </c>
      <c r="BV16">
        <f t="shared" si="1"/>
        <v>0.33333333333333331</v>
      </c>
      <c r="BW16">
        <f t="shared" si="2"/>
        <v>2.6346666666666669</v>
      </c>
      <c r="BX16">
        <f t="shared" si="3"/>
        <v>-3.9536966666666666</v>
      </c>
      <c r="BZ16" s="231">
        <f t="shared" si="28"/>
        <v>-0.89083388888888893</v>
      </c>
      <c r="CA16" s="228">
        <f t="shared" si="29"/>
        <v>0.428196111111111</v>
      </c>
      <c r="CB16">
        <f t="shared" si="4"/>
        <v>0.18335190957067893</v>
      </c>
      <c r="CC16">
        <f t="shared" si="5"/>
        <v>0.25714087660835994</v>
      </c>
      <c r="CE16" s="237" t="str">
        <f>'Fig. 7'!BB17</f>
        <v>Re(111)</v>
      </c>
      <c r="CF16" s="237" t="str">
        <f>'Fig. 7'!AL17</f>
        <v>Cu(100)</v>
      </c>
      <c r="CG16" s="232">
        <f>'Fig. 7'!AM17</f>
        <v>0.35822999999999999</v>
      </c>
      <c r="CH16">
        <f t="shared" si="6"/>
        <v>0</v>
      </c>
      <c r="CI16" s="228">
        <v>6.67</v>
      </c>
      <c r="CJ16">
        <v>5</v>
      </c>
      <c r="CK16">
        <v>2</v>
      </c>
      <c r="CL16">
        <v>4</v>
      </c>
      <c r="CM16">
        <v>1</v>
      </c>
      <c r="CN16">
        <f t="shared" si="7"/>
        <v>0.5</v>
      </c>
      <c r="CO16">
        <f t="shared" si="30"/>
        <v>0.2</v>
      </c>
      <c r="CP16">
        <v>0.3</v>
      </c>
      <c r="CQ16">
        <f t="shared" si="31"/>
        <v>0.3</v>
      </c>
      <c r="CR16">
        <f t="shared" si="35"/>
        <v>0.93379999999999985</v>
      </c>
      <c r="CS16" t="e">
        <f t="shared" si="8"/>
        <v>#VALUE!</v>
      </c>
      <c r="CU16" s="231">
        <f t="shared" si="32"/>
        <v>-2.5917005555555561</v>
      </c>
      <c r="CV16" t="e">
        <f t="shared" si="9"/>
        <v>#VALUE!</v>
      </c>
      <c r="CW16" t="e">
        <f t="shared" si="10"/>
        <v>#VALUE!</v>
      </c>
    </row>
    <row r="17" spans="2:101">
      <c r="B17" t="str">
        <f>'Fig. 7'!C18</f>
        <v>Rh(100)</v>
      </c>
      <c r="C17">
        <v>35.526319999999998</v>
      </c>
      <c r="D17">
        <v>6.62</v>
      </c>
      <c r="E17">
        <f>'Fig. 7'!D18</f>
        <v>-2.14879</v>
      </c>
      <c r="F17">
        <f>'Fig. 7'!E18</f>
        <v>-1.4837144</v>
      </c>
      <c r="G17">
        <v>4</v>
      </c>
      <c r="H17">
        <v>0</v>
      </c>
      <c r="J17">
        <f t="shared" si="11"/>
        <v>-5.2556956000000001</v>
      </c>
      <c r="L17" s="231">
        <f t="shared" si="33"/>
        <v>-1.4850063999999996</v>
      </c>
      <c r="M17" s="228"/>
      <c r="N17" s="228">
        <f>'Fig. 7'!I18</f>
        <v>-2.3851</v>
      </c>
      <c r="O17" s="228">
        <f>'Fig. 7'!J18</f>
        <v>-1.9600607999999999</v>
      </c>
      <c r="P17" s="228"/>
      <c r="Q17">
        <v>4</v>
      </c>
      <c r="R17">
        <v>1</v>
      </c>
      <c r="T17">
        <f t="shared" si="0"/>
        <v>-5.0462792000000007</v>
      </c>
      <c r="V17" s="231">
        <f t="shared" si="12"/>
        <v>-1.9626031333333342</v>
      </c>
      <c r="W17" s="228"/>
      <c r="X17" s="238" t="str">
        <f>'Fig. 7'!M18</f>
        <v>Cu(100)</v>
      </c>
      <c r="Y17" s="228">
        <f t="shared" ref="Y17:Y22" si="36">C16</f>
        <v>63.68421</v>
      </c>
      <c r="Z17" s="232">
        <f>'Fig. 7'!N18</f>
        <v>-0.65053000000000005</v>
      </c>
      <c r="AA17" s="232">
        <f>'Fig. 7'!O18</f>
        <v>-1.0250916000000001</v>
      </c>
      <c r="AB17" s="228">
        <v>6.67</v>
      </c>
      <c r="AC17">
        <v>4</v>
      </c>
      <c r="AD17">
        <v>2</v>
      </c>
      <c r="AE17">
        <f t="shared" si="34"/>
        <v>-3.9982984000000004</v>
      </c>
      <c r="AG17" s="231">
        <f t="shared" si="14"/>
        <v>-1.0248609333333332</v>
      </c>
      <c r="AH17" s="228"/>
      <c r="AI17" s="238" t="str">
        <f>'Fig. 7'!R18</f>
        <v>Cu(100)</v>
      </c>
      <c r="AJ17" s="228">
        <f t="shared" si="15"/>
        <v>63.68421</v>
      </c>
      <c r="AK17" s="232">
        <f>'Fig. 7'!S18</f>
        <v>-1.7033400000000001</v>
      </c>
      <c r="AL17" s="232">
        <f>'Fig. 7'!T18</f>
        <v>-1.9433958</v>
      </c>
      <c r="AM17" s="228">
        <v>6.67</v>
      </c>
      <c r="AN17">
        <v>4</v>
      </c>
      <c r="AO17">
        <v>3</v>
      </c>
      <c r="AP17">
        <f t="shared" si="16"/>
        <v>-4.0442242000000004</v>
      </c>
      <c r="AR17" s="231">
        <f t="shared" si="17"/>
        <v>-1.9430354666666672</v>
      </c>
      <c r="AT17" s="237" t="str">
        <f>'Fig. 7'!AB18</f>
        <v>Cu(100)</v>
      </c>
      <c r="AU17" s="232">
        <f>'Fig. 7'!AC18</f>
        <v>-0.34225</v>
      </c>
      <c r="AV17" s="232">
        <f>'Fig. 7'!AD18</f>
        <v>-0.36407732999999998</v>
      </c>
      <c r="AW17">
        <f t="shared" si="18"/>
        <v>63.68421</v>
      </c>
      <c r="AX17" s="228">
        <v>6.67</v>
      </c>
      <c r="AY17">
        <v>5</v>
      </c>
      <c r="AZ17">
        <v>1</v>
      </c>
      <c r="BA17">
        <v>4</v>
      </c>
      <c r="BB17">
        <v>2</v>
      </c>
      <c r="BC17">
        <f t="shared" si="19"/>
        <v>0.66666666666666663</v>
      </c>
      <c r="BD17">
        <f t="shared" si="20"/>
        <v>0.4</v>
      </c>
      <c r="BE17">
        <f t="shared" si="21"/>
        <v>0.26666666666666661</v>
      </c>
      <c r="BF17">
        <f t="shared" si="22"/>
        <v>2.6765122666666663</v>
      </c>
      <c r="BG17">
        <f t="shared" si="23"/>
        <v>-3.0187622666666662</v>
      </c>
      <c r="BI17" s="231">
        <f t="shared" si="24"/>
        <v>-0.35974617777777773</v>
      </c>
      <c r="BK17" s="232" t="str">
        <f>'Fig. 7'!AG18</f>
        <v>Cu(100)</v>
      </c>
      <c r="BL17" s="232">
        <f>'Fig. 7'!AH18</f>
        <v>-3.2299999999999998E-3</v>
      </c>
      <c r="BM17" s="232">
        <f>'Fig. 7'!AI18</f>
        <v>-0.47209370000000001</v>
      </c>
      <c r="BN17">
        <f t="shared" si="25"/>
        <v>63.68421</v>
      </c>
      <c r="BO17" s="228">
        <v>6.67</v>
      </c>
      <c r="BP17">
        <v>5</v>
      </c>
      <c r="BQ17">
        <v>3</v>
      </c>
      <c r="BR17">
        <v>0</v>
      </c>
      <c r="BS17">
        <v>0</v>
      </c>
      <c r="BT17">
        <f t="shared" si="26"/>
        <v>0.33333333333333331</v>
      </c>
      <c r="BU17">
        <f t="shared" si="27"/>
        <v>0</v>
      </c>
      <c r="BV17">
        <f t="shared" si="1"/>
        <v>0.33333333333333331</v>
      </c>
      <c r="BW17">
        <f t="shared" si="2"/>
        <v>3.0121403333333334</v>
      </c>
      <c r="BX17">
        <f t="shared" si="3"/>
        <v>-3.0153703333333333</v>
      </c>
      <c r="BZ17" s="231">
        <f t="shared" si="28"/>
        <v>-0.51336022222222244</v>
      </c>
      <c r="CA17" s="228">
        <f t="shared" si="29"/>
        <v>0.51013022222222248</v>
      </c>
      <c r="CB17">
        <f t="shared" si="4"/>
        <v>0.26023284362449411</v>
      </c>
      <c r="CC17">
        <f t="shared" si="5"/>
        <v>0.21983316917769</v>
      </c>
      <c r="CE17" s="237" t="str">
        <f>'Fig. 7'!BB18</f>
        <v>Os(111)</v>
      </c>
      <c r="CF17" s="237" t="str">
        <f>'Fig. 7'!AL18</f>
        <v>Rh(100)</v>
      </c>
      <c r="CG17" s="232">
        <f>'Fig. 7'!AM18</f>
        <v>-1.6754100000000001</v>
      </c>
      <c r="CH17">
        <f t="shared" si="6"/>
        <v>0</v>
      </c>
      <c r="CI17" s="228">
        <v>6.67</v>
      </c>
      <c r="CJ17">
        <v>5</v>
      </c>
      <c r="CK17">
        <v>2</v>
      </c>
      <c r="CL17">
        <v>4</v>
      </c>
      <c r="CM17">
        <v>1</v>
      </c>
      <c r="CN17">
        <f t="shared" si="7"/>
        <v>0.5</v>
      </c>
      <c r="CO17">
        <f t="shared" si="30"/>
        <v>0.2</v>
      </c>
      <c r="CP17">
        <v>0.3</v>
      </c>
      <c r="CQ17">
        <f t="shared" si="31"/>
        <v>0.3</v>
      </c>
      <c r="CR17">
        <f t="shared" si="35"/>
        <v>0.93379999999999985</v>
      </c>
      <c r="CS17" t="e">
        <f t="shared" si="8"/>
        <v>#VALUE!</v>
      </c>
      <c r="CU17" s="231">
        <f t="shared" si="32"/>
        <v>-2.5917005555555561</v>
      </c>
      <c r="CV17" t="e">
        <f t="shared" si="9"/>
        <v>#VALUE!</v>
      </c>
      <c r="CW17" t="e">
        <f t="shared" si="10"/>
        <v>#VALUE!</v>
      </c>
    </row>
    <row r="18" spans="2:101">
      <c r="B18" t="str">
        <f>'Fig. 7'!C19</f>
        <v>Pd(100)</v>
      </c>
      <c r="C18">
        <v>45.454549999999998</v>
      </c>
      <c r="D18">
        <v>6.62</v>
      </c>
      <c r="E18">
        <f>'Fig. 7'!D19</f>
        <v>-1.5674699999999999</v>
      </c>
      <c r="F18">
        <f>'Fig. 7'!E19</f>
        <v>-0.68945599999999996</v>
      </c>
      <c r="G18">
        <v>4</v>
      </c>
      <c r="H18">
        <v>0</v>
      </c>
      <c r="J18">
        <f t="shared" si="11"/>
        <v>-5.4686339999999998</v>
      </c>
      <c r="L18" s="231">
        <f t="shared" si="33"/>
        <v>-0.6907479999999997</v>
      </c>
      <c r="M18" s="228"/>
      <c r="N18" s="228">
        <f>'Fig. 7'!I19</f>
        <v>-1.5547899999999999</v>
      </c>
      <c r="O18" s="228">
        <f>'Fig. 7'!J19</f>
        <v>-1.3643670000000001</v>
      </c>
      <c r="P18" s="228"/>
      <c r="Q18">
        <v>4</v>
      </c>
      <c r="R18">
        <v>1</v>
      </c>
      <c r="T18">
        <f t="shared" si="0"/>
        <v>-4.8116630000000002</v>
      </c>
      <c r="V18" s="231">
        <f t="shared" si="12"/>
        <v>-1.366909333333334</v>
      </c>
      <c r="W18" s="228"/>
      <c r="X18" s="238" t="str">
        <f>'Fig. 7'!M19</f>
        <v>Rh(100)</v>
      </c>
      <c r="Y18" s="228">
        <f t="shared" si="36"/>
        <v>35.526319999999998</v>
      </c>
      <c r="Z18" s="232">
        <f>'Fig. 7'!N19</f>
        <v>-1.95377</v>
      </c>
      <c r="AA18" s="232">
        <f>'Fig. 7'!O19</f>
        <v>-2.1514072</v>
      </c>
      <c r="AB18" s="228">
        <v>6.67</v>
      </c>
      <c r="AC18">
        <v>4</v>
      </c>
      <c r="AD18">
        <v>2</v>
      </c>
      <c r="AE18">
        <f t="shared" si="34"/>
        <v>-4.1752228000000002</v>
      </c>
      <c r="AG18" s="231">
        <f t="shared" si="14"/>
        <v>-2.151176533333333</v>
      </c>
      <c r="AH18" s="228"/>
      <c r="AI18" s="238" t="str">
        <f>'Fig. 7'!R19</f>
        <v>Rh(100)</v>
      </c>
      <c r="AJ18" s="228">
        <f t="shared" si="15"/>
        <v>35.526319999999998</v>
      </c>
      <c r="AK18" s="232">
        <f>'Fig. 7'!S19</f>
        <v>-2.2938900000000002</v>
      </c>
      <c r="AL18" s="232">
        <f>'Fig. 7'!T19</f>
        <v>-2.5065536000000002</v>
      </c>
      <c r="AM18" s="228">
        <v>6.67</v>
      </c>
      <c r="AN18">
        <v>4</v>
      </c>
      <c r="AO18">
        <v>3</v>
      </c>
      <c r="AP18">
        <f t="shared" si="16"/>
        <v>-4.0716163999999999</v>
      </c>
      <c r="AR18" s="231">
        <f t="shared" si="17"/>
        <v>-2.5061932666666671</v>
      </c>
      <c r="AT18" s="237" t="str">
        <f>'Fig. 7'!AB19</f>
        <v>Rh(100)</v>
      </c>
      <c r="AU18" s="232">
        <f>'Fig. 7'!AC19</f>
        <v>-1.22254</v>
      </c>
      <c r="AV18" s="232">
        <f>'Fig. 7'!AD19</f>
        <v>-1.1243403599999999</v>
      </c>
      <c r="AW18">
        <f t="shared" si="18"/>
        <v>35.526319999999998</v>
      </c>
      <c r="AX18" s="228">
        <v>6.67</v>
      </c>
      <c r="AY18">
        <v>5</v>
      </c>
      <c r="AZ18">
        <v>1</v>
      </c>
      <c r="BA18">
        <v>4</v>
      </c>
      <c r="BB18">
        <v>2</v>
      </c>
      <c r="BC18">
        <f t="shared" si="19"/>
        <v>0.66666666666666663</v>
      </c>
      <c r="BD18">
        <f t="shared" si="20"/>
        <v>0.4</v>
      </c>
      <c r="BE18">
        <f t="shared" si="21"/>
        <v>0.26666666666666661</v>
      </c>
      <c r="BF18">
        <f t="shared" si="22"/>
        <v>1.9256351999999999</v>
      </c>
      <c r="BG18">
        <f t="shared" si="23"/>
        <v>-3.1481751999999998</v>
      </c>
      <c r="BI18" s="231">
        <f t="shared" si="24"/>
        <v>-1.1106232444444442</v>
      </c>
      <c r="BK18" s="232" t="str">
        <f>'Fig. 7'!AG19</f>
        <v>Rh(100)</v>
      </c>
      <c r="BL18" s="232">
        <f>'Fig. 7'!AH19</f>
        <v>-1.6559900000000001</v>
      </c>
      <c r="BM18" s="232">
        <f>'Fig. 7'!AI19</f>
        <v>-1.3168304</v>
      </c>
      <c r="BN18">
        <f t="shared" si="25"/>
        <v>35.526319999999998</v>
      </c>
      <c r="BO18" s="228">
        <v>6.67</v>
      </c>
      <c r="BP18">
        <v>5</v>
      </c>
      <c r="BQ18">
        <v>3</v>
      </c>
      <c r="BR18">
        <v>0</v>
      </c>
      <c r="BS18">
        <v>0</v>
      </c>
      <c r="BT18">
        <f t="shared" si="26"/>
        <v>0.33333333333333331</v>
      </c>
      <c r="BU18">
        <f t="shared" si="27"/>
        <v>0</v>
      </c>
      <c r="BV18">
        <f t="shared" si="1"/>
        <v>0.33333333333333331</v>
      </c>
      <c r="BW18">
        <f t="shared" si="2"/>
        <v>2.0735440000000001</v>
      </c>
      <c r="BX18">
        <f t="shared" si="3"/>
        <v>-3.7295340000000001</v>
      </c>
      <c r="BZ18" s="231">
        <f t="shared" si="28"/>
        <v>-1.4519565555555558</v>
      </c>
      <c r="CA18" s="228">
        <f t="shared" si="29"/>
        <v>0.20403344444444427</v>
      </c>
      <c r="CB18">
        <f t="shared" si="4"/>
        <v>4.1629646451864122E-2</v>
      </c>
      <c r="CC18">
        <f t="shared" si="5"/>
        <v>0.11502923427216008</v>
      </c>
      <c r="CE18" s="237" t="str">
        <f>'Fig. 7'!BB19</f>
        <v>Ir(111)</v>
      </c>
      <c r="CF18" s="237" t="str">
        <f>'Fig. 7'!AL19</f>
        <v>Pd(100)</v>
      </c>
      <c r="CG18" s="232">
        <f>'Fig. 7'!AM19</f>
        <v>-1.09202</v>
      </c>
      <c r="CH18">
        <f t="shared" si="6"/>
        <v>0</v>
      </c>
      <c r="CI18" s="228">
        <v>6.67</v>
      </c>
      <c r="CJ18">
        <v>5</v>
      </c>
      <c r="CK18">
        <v>2</v>
      </c>
      <c r="CL18">
        <v>4</v>
      </c>
      <c r="CM18">
        <v>1</v>
      </c>
      <c r="CN18">
        <f t="shared" si="7"/>
        <v>0.5</v>
      </c>
      <c r="CO18">
        <f t="shared" si="30"/>
        <v>0.2</v>
      </c>
      <c r="CP18">
        <v>0.3</v>
      </c>
      <c r="CQ18">
        <f t="shared" si="31"/>
        <v>0.3</v>
      </c>
      <c r="CR18">
        <f t="shared" si="35"/>
        <v>0.93379999999999985</v>
      </c>
      <c r="CS18" t="e">
        <f t="shared" si="8"/>
        <v>#VALUE!</v>
      </c>
      <c r="CU18" s="231">
        <f t="shared" si="32"/>
        <v>-2.5917005555555561</v>
      </c>
      <c r="CV18" t="e">
        <f t="shared" si="9"/>
        <v>#VALUE!</v>
      </c>
      <c r="CW18" t="e">
        <f t="shared" si="10"/>
        <v>#VALUE!</v>
      </c>
    </row>
    <row r="19" spans="2:101">
      <c r="B19" t="str">
        <f>'Fig. 7'!C20</f>
        <v>Ag(100)</v>
      </c>
      <c r="C19">
        <v>87.097710000000006</v>
      </c>
      <c r="D19">
        <v>6.62</v>
      </c>
      <c r="E19">
        <f>'Fig. 7'!D20</f>
        <v>1.96194</v>
      </c>
      <c r="F19">
        <f>'Fig. 7'!E20</f>
        <v>2.6419967999999998</v>
      </c>
      <c r="G19">
        <v>4</v>
      </c>
      <c r="H19">
        <v>0</v>
      </c>
      <c r="J19">
        <f t="shared" si="11"/>
        <v>-5.2706768000000004</v>
      </c>
      <c r="L19" s="231">
        <f t="shared" si="33"/>
        <v>2.6407048000000009</v>
      </c>
      <c r="M19" s="228"/>
      <c r="N19" s="228">
        <f>'Fig. 7'!I20</f>
        <v>0.78805000000000003</v>
      </c>
      <c r="O19" s="228">
        <f>'Fig. 7'!J20</f>
        <v>1.1342226</v>
      </c>
      <c r="P19" s="228"/>
      <c r="Q19">
        <v>4</v>
      </c>
      <c r="R19">
        <v>1</v>
      </c>
      <c r="T19">
        <f t="shared" si="0"/>
        <v>-4.9674126000000012</v>
      </c>
      <c r="V19" s="231">
        <f t="shared" si="12"/>
        <v>1.1316802666666668</v>
      </c>
      <c r="W19" s="228"/>
      <c r="X19" s="238" t="str">
        <f>'Fig. 7'!M20</f>
        <v>Pd(100)</v>
      </c>
      <c r="Y19" s="228">
        <f t="shared" si="36"/>
        <v>45.454549999999998</v>
      </c>
      <c r="Z19" s="232">
        <f>'Fig. 7'!N20</f>
        <v>-1.44364</v>
      </c>
      <c r="AA19" s="232">
        <f>'Fig. 7'!O20</f>
        <v>-1.754278</v>
      </c>
      <c r="AB19" s="228">
        <v>6.67</v>
      </c>
      <c r="AC19">
        <v>4</v>
      </c>
      <c r="AD19">
        <v>2</v>
      </c>
      <c r="AE19">
        <f t="shared" si="34"/>
        <v>-4.0622220000000002</v>
      </c>
      <c r="AG19" s="231">
        <f t="shared" si="14"/>
        <v>-1.7540473333333333</v>
      </c>
      <c r="AH19" s="228"/>
      <c r="AI19" s="238" t="str">
        <f>'Fig. 7'!R20</f>
        <v>Pd(100)</v>
      </c>
      <c r="AJ19" s="228">
        <f t="shared" si="15"/>
        <v>45.454549999999998</v>
      </c>
      <c r="AK19" s="232">
        <f>'Fig. 7'!S20</f>
        <v>-2.0459100000000001</v>
      </c>
      <c r="AL19" s="232">
        <f>'Fig. 7'!T20</f>
        <v>-2.3079890000000001</v>
      </c>
      <c r="AM19" s="228">
        <v>6.67</v>
      </c>
      <c r="AN19">
        <v>4</v>
      </c>
      <c r="AO19">
        <v>3</v>
      </c>
      <c r="AP19">
        <f t="shared" si="16"/>
        <v>-4.0222010000000008</v>
      </c>
      <c r="AR19" s="231">
        <f t="shared" si="17"/>
        <v>-2.307628666666667</v>
      </c>
      <c r="AT19" s="237" t="str">
        <f>'Fig. 7'!AB20</f>
        <v>Pd(100)</v>
      </c>
      <c r="AU19" s="232">
        <f>'Fig. 7'!AC20</f>
        <v>-0.67183000000000004</v>
      </c>
      <c r="AV19" s="232">
        <f>'Fig. 7'!AD20</f>
        <v>-0.85627815000000096</v>
      </c>
      <c r="AW19">
        <f t="shared" si="18"/>
        <v>45.454549999999998</v>
      </c>
      <c r="AX19" s="228">
        <v>6.67</v>
      </c>
      <c r="AY19">
        <v>5</v>
      </c>
      <c r="AZ19">
        <v>1</v>
      </c>
      <c r="BA19">
        <v>4</v>
      </c>
      <c r="BB19">
        <v>2</v>
      </c>
      <c r="BC19">
        <f t="shared" si="19"/>
        <v>0.66666666666666663</v>
      </c>
      <c r="BD19">
        <f t="shared" si="20"/>
        <v>0.4</v>
      </c>
      <c r="BE19">
        <f t="shared" si="21"/>
        <v>0.26666666666666661</v>
      </c>
      <c r="BF19">
        <f t="shared" si="22"/>
        <v>2.1903879999999996</v>
      </c>
      <c r="BG19">
        <f t="shared" si="23"/>
        <v>-2.8622179999999995</v>
      </c>
      <c r="BI19" s="231">
        <f t="shared" si="24"/>
        <v>-0.84587044444444448</v>
      </c>
      <c r="BK19" s="232" t="str">
        <f>'Fig. 7'!AG20</f>
        <v>Pd(100)</v>
      </c>
      <c r="BL19" s="232">
        <f>'Fig. 7'!AH20</f>
        <v>-1.06294</v>
      </c>
      <c r="BM19" s="232">
        <f>'Fig. 7'!AI20</f>
        <v>-1.0189835</v>
      </c>
      <c r="BN19">
        <f t="shared" si="25"/>
        <v>45.454549999999998</v>
      </c>
      <c r="BO19" s="228">
        <v>6.67</v>
      </c>
      <c r="BP19">
        <v>5</v>
      </c>
      <c r="BQ19">
        <v>3</v>
      </c>
      <c r="BR19">
        <v>0</v>
      </c>
      <c r="BS19">
        <v>0</v>
      </c>
      <c r="BT19">
        <f t="shared" si="26"/>
        <v>0.33333333333333331</v>
      </c>
      <c r="BU19">
        <f t="shared" si="27"/>
        <v>0</v>
      </c>
      <c r="BV19">
        <f t="shared" si="1"/>
        <v>0.33333333333333331</v>
      </c>
      <c r="BW19">
        <f t="shared" si="2"/>
        <v>2.4044850000000002</v>
      </c>
      <c r="BX19">
        <f t="shared" si="3"/>
        <v>-3.4674250000000004</v>
      </c>
      <c r="BZ19" s="231">
        <f t="shared" si="28"/>
        <v>-1.1210155555555557</v>
      </c>
      <c r="CA19" s="228">
        <f t="shared" si="29"/>
        <v>5.8075555555555658E-2</v>
      </c>
      <c r="CB19">
        <f t="shared" si="4"/>
        <v>3.3727701530864317E-3</v>
      </c>
      <c r="CC19">
        <f t="shared" si="5"/>
        <v>1.932173892249996E-3</v>
      </c>
      <c r="CE19" s="237" t="str">
        <f>'Fig. 7'!BB20</f>
        <v>Pt(111)</v>
      </c>
      <c r="CF19" s="237" t="str">
        <f>'Fig. 7'!AL20</f>
        <v>Ag(100)</v>
      </c>
      <c r="CG19" s="232">
        <f>'Fig. 7'!AM20</f>
        <v>1.53905</v>
      </c>
      <c r="CH19">
        <f t="shared" si="6"/>
        <v>0</v>
      </c>
      <c r="CI19" s="228">
        <v>6.67</v>
      </c>
      <c r="CJ19">
        <v>5</v>
      </c>
      <c r="CK19">
        <v>2</v>
      </c>
      <c r="CL19">
        <v>4</v>
      </c>
      <c r="CM19">
        <v>1</v>
      </c>
      <c r="CN19">
        <f t="shared" si="7"/>
        <v>0.5</v>
      </c>
      <c r="CO19">
        <f t="shared" si="30"/>
        <v>0.2</v>
      </c>
      <c r="CP19">
        <v>0.3</v>
      </c>
      <c r="CQ19">
        <f t="shared" si="31"/>
        <v>0.3</v>
      </c>
      <c r="CR19">
        <f t="shared" si="35"/>
        <v>0.93379999999999985</v>
      </c>
      <c r="CS19" t="e">
        <f t="shared" si="8"/>
        <v>#VALUE!</v>
      </c>
      <c r="CU19" s="231">
        <f t="shared" si="32"/>
        <v>-2.5917005555555561</v>
      </c>
      <c r="CV19" t="e">
        <f t="shared" si="9"/>
        <v>#VALUE!</v>
      </c>
      <c r="CW19" t="e">
        <f t="shared" si="10"/>
        <v>#VALUE!</v>
      </c>
    </row>
    <row r="20" spans="2:101">
      <c r="B20" t="str">
        <f>'Fig. 7'!C21</f>
        <v>Pt(100)</v>
      </c>
      <c r="C20">
        <v>43.859650000000002</v>
      </c>
      <c r="D20">
        <v>6.62</v>
      </c>
      <c r="E20">
        <f>'Fig. 7'!D21</f>
        <v>-1.3183400000000001</v>
      </c>
      <c r="F20">
        <f>'Fig. 7'!E21</f>
        <v>-0.817048</v>
      </c>
      <c r="G20">
        <v>4</v>
      </c>
      <c r="H20">
        <v>0</v>
      </c>
      <c r="J20">
        <f t="shared" si="11"/>
        <v>-5.0919120000000007</v>
      </c>
      <c r="L20" s="231">
        <f t="shared" si="33"/>
        <v>-0.81833999999999918</v>
      </c>
      <c r="M20" s="228"/>
      <c r="N20" s="228">
        <f>'Fig. 7'!I21</f>
        <v>-1.75447</v>
      </c>
      <c r="O20" s="228">
        <f>'Fig. 7'!J21</f>
        <v>-1.4600610000000001</v>
      </c>
      <c r="P20" s="228"/>
      <c r="Q20">
        <v>4</v>
      </c>
      <c r="R20">
        <v>1</v>
      </c>
      <c r="T20">
        <f t="shared" si="0"/>
        <v>-4.9156490000000002</v>
      </c>
      <c r="V20" s="231">
        <f t="shared" si="12"/>
        <v>-1.4626033333333339</v>
      </c>
      <c r="W20" s="228"/>
      <c r="X20" s="238" t="str">
        <f>'Fig. 7'!M21</f>
        <v>Ag(100)</v>
      </c>
      <c r="Y20" s="228">
        <f t="shared" si="36"/>
        <v>87.097710000000006</v>
      </c>
      <c r="Z20" s="232">
        <f>'Fig. 7'!N21</f>
        <v>6.2939999999999996E-2</v>
      </c>
      <c r="AA20" s="232">
        <f>'Fig. 7'!O21</f>
        <v>-8.8551599999999703E-2</v>
      </c>
      <c r="AB20" s="228">
        <v>6.67</v>
      </c>
      <c r="AC20">
        <v>4</v>
      </c>
      <c r="AD20">
        <v>2</v>
      </c>
      <c r="AE20">
        <f t="shared" si="34"/>
        <v>-4.2213684000000002</v>
      </c>
      <c r="AG20" s="231">
        <f t="shared" si="14"/>
        <v>-8.8320933333332796E-2</v>
      </c>
      <c r="AH20" s="228"/>
      <c r="AI20" s="238" t="str">
        <f>'Fig. 7'!R21</f>
        <v>Ag(100)</v>
      </c>
      <c r="AJ20" s="228">
        <f t="shared" si="15"/>
        <v>87.097710000000006</v>
      </c>
      <c r="AK20" s="232">
        <f>'Fig. 7'!S21</f>
        <v>-1.4265300000000001</v>
      </c>
      <c r="AL20" s="232">
        <f>'Fig. 7'!T21</f>
        <v>-1.4751258</v>
      </c>
      <c r="AM20" s="228">
        <v>6.67</v>
      </c>
      <c r="AN20">
        <v>4</v>
      </c>
      <c r="AO20">
        <v>3</v>
      </c>
      <c r="AP20">
        <f t="shared" si="16"/>
        <v>-4.2356842000000015</v>
      </c>
      <c r="AR20" s="231">
        <f t="shared" si="17"/>
        <v>-1.4747654666666667</v>
      </c>
      <c r="AT20" s="237" t="str">
        <f>'Fig. 7'!AB21</f>
        <v>Ag(100)</v>
      </c>
      <c r="AU20" s="232">
        <f>'Fig. 7'!AC21</f>
        <v>-1.268E-2</v>
      </c>
      <c r="AV20" s="232">
        <f>'Fig. 7'!AD21</f>
        <v>0.26808716999999999</v>
      </c>
      <c r="AW20">
        <f t="shared" si="18"/>
        <v>87.097710000000006</v>
      </c>
      <c r="AX20" s="228">
        <v>6.67</v>
      </c>
      <c r="AY20">
        <v>5</v>
      </c>
      <c r="AZ20">
        <v>1</v>
      </c>
      <c r="BA20">
        <v>4</v>
      </c>
      <c r="BB20">
        <v>2</v>
      </c>
      <c r="BC20">
        <f t="shared" si="19"/>
        <v>0.66666666666666663</v>
      </c>
      <c r="BD20">
        <f t="shared" si="20"/>
        <v>0.4</v>
      </c>
      <c r="BE20">
        <f t="shared" si="21"/>
        <v>0.26666666666666661</v>
      </c>
      <c r="BF20">
        <f t="shared" si="22"/>
        <v>3.3008722666666666</v>
      </c>
      <c r="BG20">
        <f t="shared" si="23"/>
        <v>-3.3135522666666666</v>
      </c>
      <c r="BI20" s="231">
        <f t="shared" si="24"/>
        <v>0.26461382222222252</v>
      </c>
      <c r="BK20" s="232" t="str">
        <f>'Fig. 7'!AG21</f>
        <v>Ag(100)</v>
      </c>
      <c r="BL20" s="232">
        <f>'Fig. 7'!AH21</f>
        <v>0.26865</v>
      </c>
      <c r="BM20" s="232">
        <f>'Fig. 7'!AI21</f>
        <v>0.2303113</v>
      </c>
      <c r="BN20">
        <f t="shared" si="25"/>
        <v>87.097710000000006</v>
      </c>
      <c r="BO20" s="228">
        <v>6.67</v>
      </c>
      <c r="BP20">
        <v>5</v>
      </c>
      <c r="BQ20">
        <v>3</v>
      </c>
      <c r="BR20">
        <v>0</v>
      </c>
      <c r="BS20">
        <v>0</v>
      </c>
      <c r="BT20">
        <f t="shared" si="26"/>
        <v>0.33333333333333331</v>
      </c>
      <c r="BU20">
        <f t="shared" si="27"/>
        <v>0</v>
      </c>
      <c r="BV20">
        <f t="shared" si="1"/>
        <v>0.33333333333333331</v>
      </c>
      <c r="BW20">
        <f t="shared" si="2"/>
        <v>3.7925903333333335</v>
      </c>
      <c r="BX20">
        <f t="shared" si="3"/>
        <v>-3.5239403333333335</v>
      </c>
      <c r="BZ20" s="231">
        <f t="shared" si="28"/>
        <v>0.26708977777777765</v>
      </c>
      <c r="CA20" s="228">
        <f t="shared" si="29"/>
        <v>1.5602222222223516E-3</v>
      </c>
      <c r="CB20">
        <f t="shared" si="4"/>
        <v>2.4342933827164531E-6</v>
      </c>
      <c r="CC20">
        <f t="shared" si="5"/>
        <v>1.4698559176900003E-3</v>
      </c>
      <c r="CE20" s="237" t="str">
        <f>'Fig. 7'!BB21</f>
        <v>Au(111)</v>
      </c>
      <c r="CF20" s="237" t="str">
        <f>'Fig. 7'!AL21</f>
        <v>Pt(100)</v>
      </c>
      <c r="CG20" s="232">
        <f>'Fig. 7'!AM21</f>
        <v>-1.2991999999999999</v>
      </c>
      <c r="CH20">
        <f t="shared" si="6"/>
        <v>0</v>
      </c>
      <c r="CI20" s="228">
        <v>6.67</v>
      </c>
      <c r="CJ20">
        <v>5</v>
      </c>
      <c r="CK20">
        <v>2</v>
      </c>
      <c r="CL20">
        <v>4</v>
      </c>
      <c r="CM20">
        <v>1</v>
      </c>
      <c r="CN20">
        <f t="shared" si="7"/>
        <v>0.5</v>
      </c>
      <c r="CO20">
        <f t="shared" si="30"/>
        <v>0.2</v>
      </c>
      <c r="CP20">
        <v>0.3</v>
      </c>
      <c r="CQ20">
        <f t="shared" si="31"/>
        <v>0.3</v>
      </c>
      <c r="CR20">
        <f t="shared" si="35"/>
        <v>0.93379999999999985</v>
      </c>
      <c r="CS20" t="e">
        <f t="shared" si="8"/>
        <v>#VALUE!</v>
      </c>
      <c r="CU20" s="231">
        <f t="shared" si="32"/>
        <v>-2.5917005555555561</v>
      </c>
      <c r="CV20" t="e">
        <f t="shared" si="9"/>
        <v>#VALUE!</v>
      </c>
      <c r="CW20" t="e">
        <f t="shared" si="10"/>
        <v>#VALUE!</v>
      </c>
    </row>
    <row r="21" spans="2:101" s="233" customFormat="1">
      <c r="B21" s="233" t="str">
        <f>'Fig. 7'!C22</f>
        <v>Au(100)</v>
      </c>
      <c r="C21" s="233">
        <v>75.922150000000002</v>
      </c>
      <c r="D21" s="233">
        <v>6.62</v>
      </c>
      <c r="E21" s="233">
        <f>'Fig. 7'!D22</f>
        <v>1.6609</v>
      </c>
      <c r="F21" s="233">
        <f>'Fig. 7'!E22</f>
        <v>1.747952</v>
      </c>
      <c r="G21" s="233">
        <v>4</v>
      </c>
      <c r="H21" s="233">
        <v>0</v>
      </c>
      <c r="J21" s="233">
        <f t="shared" si="11"/>
        <v>-4.6776720000000003</v>
      </c>
      <c r="L21" s="234">
        <f t="shared" si="33"/>
        <v>1.7466600000000003</v>
      </c>
      <c r="M21" s="235"/>
      <c r="N21" s="235">
        <f>'Fig. 7'!I22</f>
        <v>0.47928999999999999</v>
      </c>
      <c r="O21" s="235">
        <f>'Fig. 7'!J22</f>
        <v>0.46368900000000002</v>
      </c>
      <c r="P21" s="235"/>
      <c r="Q21" s="233">
        <v>4</v>
      </c>
      <c r="R21" s="233">
        <v>1</v>
      </c>
      <c r="T21" s="233">
        <f t="shared" si="0"/>
        <v>-4.6056390000000018</v>
      </c>
      <c r="V21" s="234">
        <f t="shared" si="12"/>
        <v>0.46114666666666704</v>
      </c>
      <c r="W21" s="235"/>
      <c r="X21" s="238" t="str">
        <f>'Fig. 7'!M22</f>
        <v>Pt(100)</v>
      </c>
      <c r="Y21" s="228">
        <f t="shared" si="36"/>
        <v>43.859650000000002</v>
      </c>
      <c r="Z21" s="232">
        <f>'Fig. 7'!N22</f>
        <v>-2.04718</v>
      </c>
      <c r="AA21" s="232">
        <f>'Fig. 7'!O22</f>
        <v>-1.818074</v>
      </c>
      <c r="AB21" s="228">
        <v>6.67</v>
      </c>
      <c r="AC21">
        <v>4</v>
      </c>
      <c r="AD21">
        <v>2</v>
      </c>
      <c r="AE21">
        <f t="shared" si="34"/>
        <v>-4.6019660000000009</v>
      </c>
      <c r="AF21"/>
      <c r="AG21" s="231">
        <f t="shared" si="14"/>
        <v>-1.8178433333333328</v>
      </c>
      <c r="AH21" s="228"/>
      <c r="AI21" s="238" t="str">
        <f>'Fig. 7'!R22</f>
        <v>Pt(100)</v>
      </c>
      <c r="AJ21" s="228">
        <f t="shared" si="15"/>
        <v>43.859650000000002</v>
      </c>
      <c r="AK21" s="232">
        <f>'Fig. 7'!S22</f>
        <v>-2.3919299999999999</v>
      </c>
      <c r="AL21" s="232">
        <f>'Fig. 7'!T22</f>
        <v>-2.3398870000000001</v>
      </c>
      <c r="AM21" s="228">
        <v>6.67</v>
      </c>
      <c r="AN21">
        <v>4</v>
      </c>
      <c r="AO21">
        <v>3</v>
      </c>
      <c r="AP21">
        <f t="shared" si="16"/>
        <v>-4.3363230000000001</v>
      </c>
      <c r="AQ21"/>
      <c r="AR21" s="231">
        <f t="shared" si="17"/>
        <v>-2.339526666666667</v>
      </c>
      <c r="AS21"/>
      <c r="AT21" s="237" t="str">
        <f>'Fig. 7'!AB22</f>
        <v>Pt(100)</v>
      </c>
      <c r="AU21" s="232">
        <f>'Fig. 7'!AC22</f>
        <v>-0.96196999999999999</v>
      </c>
      <c r="AV21" s="232">
        <f>'Fig. 7'!AD22</f>
        <v>-0.89934044999999996</v>
      </c>
      <c r="AW21">
        <f t="shared" si="18"/>
        <v>43.859650000000002</v>
      </c>
      <c r="AX21" s="228">
        <v>6.67</v>
      </c>
      <c r="AY21">
        <v>5</v>
      </c>
      <c r="AZ21">
        <v>1</v>
      </c>
      <c r="BA21">
        <v>4</v>
      </c>
      <c r="BB21">
        <v>2</v>
      </c>
      <c r="BC21">
        <f t="shared" si="19"/>
        <v>0.66666666666666663</v>
      </c>
      <c r="BD21">
        <f t="shared" si="20"/>
        <v>0.4</v>
      </c>
      <c r="BE21">
        <f t="shared" si="21"/>
        <v>0.26666666666666661</v>
      </c>
      <c r="BF21">
        <f t="shared" si="22"/>
        <v>2.1478573333333335</v>
      </c>
      <c r="BG21">
        <f t="shared" si="23"/>
        <v>-3.1098273333333335</v>
      </c>
      <c r="BH21"/>
      <c r="BI21" s="231">
        <f t="shared" si="24"/>
        <v>-0.88840111111111053</v>
      </c>
      <c r="BJ21"/>
      <c r="BK21" s="232" t="str">
        <f>'Fig. 7'!AG22</f>
        <v>Pt(100)</v>
      </c>
      <c r="BL21" s="232">
        <f>'Fig. 7'!AH22</f>
        <v>-1.1660200000000001</v>
      </c>
      <c r="BM21" s="232">
        <f>'Fig. 7'!AI22</f>
        <v>-1.0668305</v>
      </c>
      <c r="BN21">
        <f t="shared" si="25"/>
        <v>43.859650000000002</v>
      </c>
      <c r="BO21" s="228">
        <v>6.67</v>
      </c>
      <c r="BP21">
        <v>5</v>
      </c>
      <c r="BQ21">
        <v>3</v>
      </c>
      <c r="BR21">
        <v>0</v>
      </c>
      <c r="BS21">
        <v>0</v>
      </c>
      <c r="BT21">
        <f t="shared" si="26"/>
        <v>0.33333333333333331</v>
      </c>
      <c r="BU21">
        <f t="shared" si="27"/>
        <v>0</v>
      </c>
      <c r="BV21">
        <f t="shared" si="1"/>
        <v>0.33333333333333331</v>
      </c>
      <c r="BW21">
        <f t="shared" si="2"/>
        <v>2.3513216666666672</v>
      </c>
      <c r="BX21">
        <f t="shared" si="3"/>
        <v>-3.5173416666666673</v>
      </c>
      <c r="BY21"/>
      <c r="BZ21" s="231">
        <f t="shared" si="28"/>
        <v>-1.1741788888888887</v>
      </c>
      <c r="CA21" s="228">
        <f t="shared" si="29"/>
        <v>8.1588888888886046E-3</v>
      </c>
      <c r="CB21">
        <f t="shared" si="4"/>
        <v>6.6567467901229929E-5</v>
      </c>
      <c r="CC21">
        <f t="shared" si="5"/>
        <v>9.8385569102500091E-3</v>
      </c>
      <c r="CD21" s="246"/>
      <c r="CE21" s="237" t="str">
        <f>'Fig. 7'!BB22</f>
        <v>Co(211)</v>
      </c>
      <c r="CF21" s="237" t="str">
        <f>'Fig. 7'!AL22</f>
        <v>Au(100)</v>
      </c>
      <c r="CG21" s="232">
        <f>'Fig. 7'!AM22</f>
        <v>0.87114000000000003</v>
      </c>
      <c r="CH21">
        <f t="shared" si="6"/>
        <v>0</v>
      </c>
      <c r="CI21" s="228">
        <v>6.67</v>
      </c>
      <c r="CJ21">
        <v>5</v>
      </c>
      <c r="CK21">
        <v>2</v>
      </c>
      <c r="CL21">
        <v>4</v>
      </c>
      <c r="CM21">
        <v>1</v>
      </c>
      <c r="CN21">
        <f t="shared" si="7"/>
        <v>0.5</v>
      </c>
      <c r="CO21">
        <f t="shared" si="30"/>
        <v>0.2</v>
      </c>
      <c r="CP21">
        <v>0.3</v>
      </c>
      <c r="CQ21">
        <f t="shared" si="31"/>
        <v>0.3</v>
      </c>
      <c r="CR21">
        <f t="shared" si="35"/>
        <v>0.93379999999999985</v>
      </c>
      <c r="CS21" t="e">
        <f t="shared" si="8"/>
        <v>#VALUE!</v>
      </c>
      <c r="CT21"/>
      <c r="CU21" s="231">
        <f t="shared" si="32"/>
        <v>-2.5917005555555561</v>
      </c>
      <c r="CV21" t="e">
        <f t="shared" si="9"/>
        <v>#VALUE!</v>
      </c>
      <c r="CW21" t="e">
        <f t="shared" si="10"/>
        <v>#VALUE!</v>
      </c>
    </row>
    <row r="22" spans="2:101">
      <c r="N22" s="228"/>
      <c r="O22" s="228"/>
      <c r="P22" s="228"/>
      <c r="Q22" s="228"/>
      <c r="R22" s="228"/>
      <c r="S22" s="228"/>
      <c r="X22" s="238" t="str">
        <f>'Fig. 7'!M23</f>
        <v>Au(100)</v>
      </c>
      <c r="Y22" s="228">
        <f t="shared" si="36"/>
        <v>75.922150000000002</v>
      </c>
      <c r="Z22" s="236">
        <f>'Fig. 7'!N23</f>
        <v>-0.61346999999999996</v>
      </c>
      <c r="AA22" s="236">
        <f>'Fig. 7'!O23</f>
        <v>-0.53557399999999999</v>
      </c>
      <c r="AB22" s="235">
        <v>6.67</v>
      </c>
      <c r="AC22" s="233">
        <v>4</v>
      </c>
      <c r="AD22" s="233">
        <v>2</v>
      </c>
      <c r="AE22">
        <f t="shared" si="34"/>
        <v>-4.4507560000000002</v>
      </c>
      <c r="AG22" s="231">
        <f t="shared" si="14"/>
        <v>-0.53534333333333306</v>
      </c>
      <c r="AI22" s="238" t="str">
        <f>'Fig. 7'!R23</f>
        <v>Au(100)</v>
      </c>
      <c r="AJ22" s="228">
        <f t="shared" si="15"/>
        <v>75.922150000000002</v>
      </c>
      <c r="AK22" s="232">
        <f>'Fig. 7'!S23</f>
        <v>-1.71719</v>
      </c>
      <c r="AL22" s="232">
        <f>'Fig. 7'!T23</f>
        <v>-1.698637</v>
      </c>
      <c r="AM22" s="228">
        <v>6.67</v>
      </c>
      <c r="AN22">
        <v>4</v>
      </c>
      <c r="AO22">
        <v>3</v>
      </c>
      <c r="AP22">
        <f>AK22 - (0.1*((AN22-AO22)/(AN22+1))*AJ22+0.2*((AO22+1)/(AN22+1))*AM22)</f>
        <v>-4.3028330000000006</v>
      </c>
      <c r="AR22" s="231">
        <f>0.1*(AN22-AO22)/(AN22+1)*AJ22+0.2*(AO22+1)/(AN22+1)*AM22+$AQ$2</f>
        <v>-1.6982766666666667</v>
      </c>
      <c r="AT22" s="237" t="str">
        <f>'Fig. 7'!AB23</f>
        <v>Au(100)</v>
      </c>
      <c r="AU22" s="232">
        <f>'Fig. 7'!AC23</f>
        <v>-4.9299999999999997E-2</v>
      </c>
      <c r="AV22" s="232">
        <f>'Fig. 7'!AD23</f>
        <v>-3.3652950000000501E-2</v>
      </c>
      <c r="AW22">
        <f t="shared" si="18"/>
        <v>75.922150000000002</v>
      </c>
      <c r="AX22" s="228">
        <v>6.67</v>
      </c>
      <c r="AY22">
        <v>5</v>
      </c>
      <c r="AZ22">
        <v>1</v>
      </c>
      <c r="BA22">
        <v>4</v>
      </c>
      <c r="BB22">
        <v>2</v>
      </c>
      <c r="BC22">
        <f t="shared" si="19"/>
        <v>0.66666666666666663</v>
      </c>
      <c r="BD22">
        <f t="shared" si="20"/>
        <v>0.4</v>
      </c>
      <c r="BE22">
        <f t="shared" si="21"/>
        <v>0.26666666666666661</v>
      </c>
      <c r="BF22">
        <f t="shared" si="22"/>
        <v>3.002857333333333</v>
      </c>
      <c r="BG22">
        <f t="shared" si="23"/>
        <v>-3.0521573333333332</v>
      </c>
      <c r="BI22" s="231">
        <f t="shared" si="24"/>
        <v>-3.3401111111110993E-2</v>
      </c>
      <c r="BK22" s="232" t="str">
        <f>'Fig. 7'!AG23</f>
        <v>Au(100)</v>
      </c>
      <c r="BL22" s="232">
        <f>'Fig. 7'!AH23</f>
        <v>-0.11917</v>
      </c>
      <c r="BM22" s="232">
        <f>'Fig. 7'!AI23</f>
        <v>-0.10495549999999999</v>
      </c>
      <c r="BN22">
        <f t="shared" si="25"/>
        <v>75.922150000000002</v>
      </c>
      <c r="BO22" s="228">
        <v>6.67</v>
      </c>
      <c r="BP22">
        <v>5</v>
      </c>
      <c r="BQ22">
        <v>3</v>
      </c>
      <c r="BR22">
        <v>0</v>
      </c>
      <c r="BS22">
        <v>0</v>
      </c>
      <c r="BT22">
        <f t="shared" si="26"/>
        <v>0.33333333333333331</v>
      </c>
      <c r="BU22">
        <f t="shared" si="27"/>
        <v>0</v>
      </c>
      <c r="BV22">
        <f t="shared" si="1"/>
        <v>0.33333333333333331</v>
      </c>
      <c r="BW22">
        <f t="shared" si="2"/>
        <v>3.4200716666666668</v>
      </c>
      <c r="BX22">
        <f t="shared" si="3"/>
        <v>-3.5392416666666668</v>
      </c>
      <c r="BZ22" s="231">
        <f t="shared" si="28"/>
        <v>-0.10542888888888902</v>
      </c>
      <c r="CA22" s="228">
        <f t="shared" si="29"/>
        <v>1.3741111111110982E-2</v>
      </c>
      <c r="CB22">
        <f t="shared" si="4"/>
        <v>1.8881813456789767E-4</v>
      </c>
      <c r="CC22">
        <f t="shared" si="5"/>
        <v>2.0205201025000013E-4</v>
      </c>
      <c r="CE22" s="237" t="str">
        <f>'Fig. 7'!BB23</f>
        <v>Cu(211)</v>
      </c>
      <c r="CF22" s="237" t="str">
        <f>'Fig. 7'!AL23</f>
        <v>Ag(111)</v>
      </c>
      <c r="CG22" s="232">
        <f>'Fig. 7'!AM23</f>
        <v>1.87</v>
      </c>
      <c r="CH22">
        <f t="shared" si="6"/>
        <v>0</v>
      </c>
      <c r="CI22" s="228">
        <v>6.67</v>
      </c>
      <c r="CJ22">
        <v>5</v>
      </c>
      <c r="CK22">
        <v>2</v>
      </c>
      <c r="CL22">
        <v>4</v>
      </c>
      <c r="CM22">
        <v>1</v>
      </c>
      <c r="CN22">
        <f t="shared" si="7"/>
        <v>0.5</v>
      </c>
      <c r="CO22">
        <f t="shared" si="30"/>
        <v>0.2</v>
      </c>
      <c r="CP22">
        <v>0.3</v>
      </c>
      <c r="CQ22">
        <f t="shared" si="31"/>
        <v>0.3</v>
      </c>
      <c r="CR22">
        <f t="shared" si="35"/>
        <v>0.93379999999999985</v>
      </c>
      <c r="CS22" t="e">
        <f t="shared" si="8"/>
        <v>#VALUE!</v>
      </c>
      <c r="CU22" s="231">
        <f t="shared" si="32"/>
        <v>-2.5917005555555561</v>
      </c>
      <c r="CV22" t="e">
        <f t="shared" si="9"/>
        <v>#VALUE!</v>
      </c>
      <c r="CW22" t="e">
        <f t="shared" si="10"/>
        <v>#VALUE!</v>
      </c>
    </row>
    <row r="23" spans="2:101">
      <c r="N23" s="228"/>
      <c r="O23" s="228"/>
      <c r="P23" s="228"/>
      <c r="Q23" s="228"/>
      <c r="R23" s="228"/>
      <c r="S23" s="228"/>
      <c r="AT23" s="237"/>
      <c r="BK23" s="232"/>
      <c r="BZ23" s="228" t="s">
        <v>956</v>
      </c>
      <c r="CA23" s="228"/>
      <c r="CB23">
        <f>SUM(CB2:CB22)*(1/COUNT(CB2:CB22))</f>
        <v>5.337184216468082E-2</v>
      </c>
      <c r="CC23">
        <f>SUM(CC2:CC22)*(1/COUNT(CC2:CC22))</f>
        <v>5.3222645758378553E-2</v>
      </c>
      <c r="CE23" s="232"/>
      <c r="CU23" s="228" t="s">
        <v>956</v>
      </c>
      <c r="CV23" t="e">
        <f>SUM(CV2:CV22)*(1/COUNT(CV2:CV22))</f>
        <v>#VALUE!</v>
      </c>
      <c r="CW23" t="e">
        <f>SUM(CW2:CW22)*(1/COUNT(CW2:CW22))</f>
        <v>#VALUE!</v>
      </c>
    </row>
    <row r="24" spans="2:101">
      <c r="N24" s="228"/>
      <c r="O24" s="228"/>
      <c r="P24" s="228"/>
      <c r="Q24" s="228"/>
      <c r="R24" s="228"/>
      <c r="S24" s="228"/>
    </row>
    <row r="25" spans="2:101">
      <c r="N25" s="228"/>
      <c r="O25" s="228"/>
      <c r="P25" s="228"/>
      <c r="Q25" s="228"/>
      <c r="R25" s="228"/>
      <c r="S25" s="228"/>
    </row>
    <row r="26" spans="2:101">
      <c r="N26" s="228"/>
      <c r="O26" s="228"/>
      <c r="P26" s="228"/>
      <c r="Q26" s="228"/>
      <c r="R26" s="228"/>
      <c r="S26" s="228"/>
    </row>
    <row r="27" spans="2:101">
      <c r="N27" s="228"/>
      <c r="O27" s="228"/>
      <c r="P27" s="228"/>
      <c r="Q27" s="228"/>
      <c r="R27" s="228"/>
      <c r="S27" s="228"/>
    </row>
    <row r="28" spans="2:101">
      <c r="N28" s="228"/>
      <c r="O28" s="228"/>
      <c r="P28" s="228"/>
      <c r="Q28" s="228"/>
      <c r="R28" s="228"/>
      <c r="S28" s="228"/>
    </row>
    <row r="29" spans="2:101">
      <c r="N29" s="228"/>
      <c r="O29" s="228"/>
      <c r="P29" s="228"/>
      <c r="Q29" s="228"/>
      <c r="R29" s="228"/>
      <c r="S29" s="228"/>
    </row>
    <row r="30" spans="2:101">
      <c r="N30" s="228"/>
      <c r="O30" s="228"/>
      <c r="P30" s="228"/>
      <c r="Q30" s="228"/>
      <c r="R30" s="228"/>
      <c r="S30" s="228"/>
    </row>
    <row r="31" spans="2:101">
      <c r="N31" s="228"/>
      <c r="O31" s="228"/>
      <c r="P31" s="228"/>
      <c r="Q31" s="228"/>
      <c r="R31" s="228"/>
      <c r="S31" s="228"/>
    </row>
    <row r="32" spans="2:101">
      <c r="N32" s="228"/>
      <c r="O32" s="228"/>
      <c r="P32" s="228"/>
      <c r="Q32" s="228"/>
      <c r="R32" s="228"/>
      <c r="S32" s="228"/>
    </row>
    <row r="33" spans="14:19">
      <c r="N33" s="228"/>
      <c r="O33" s="228"/>
      <c r="P33" s="228"/>
      <c r="Q33" s="228"/>
      <c r="R33" s="228"/>
      <c r="S33" s="228"/>
    </row>
    <row r="34" spans="14:19">
      <c r="N34" s="228"/>
      <c r="O34" s="228"/>
      <c r="P34" s="228"/>
      <c r="Q34" s="228"/>
      <c r="R34" s="228"/>
      <c r="S34" s="228"/>
    </row>
    <row r="35" spans="14:19">
      <c r="N35" s="228"/>
      <c r="O35" s="228"/>
      <c r="P35" s="228"/>
      <c r="Q35" s="228"/>
      <c r="R35" s="228"/>
      <c r="S35" s="228"/>
    </row>
    <row r="36" spans="14:19">
      <c r="N36" s="228"/>
      <c r="O36" s="228"/>
      <c r="P36" s="228"/>
      <c r="Q36" s="228"/>
      <c r="R36" s="228"/>
      <c r="S36" s="228"/>
    </row>
    <row r="37" spans="14:19">
      <c r="N37" s="228"/>
      <c r="O37" s="228"/>
      <c r="P37" s="228"/>
      <c r="Q37" s="228"/>
      <c r="R37" s="228"/>
      <c r="S37" s="2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EFCF-E358-6243-AED6-3AC15147E9BC}">
  <dimension ref="A1:T73"/>
  <sheetViews>
    <sheetView workbookViewId="0">
      <selection activeCell="I42" sqref="I42"/>
    </sheetView>
  </sheetViews>
  <sheetFormatPr baseColWidth="10" defaultRowHeight="15"/>
  <cols>
    <col min="2" max="2" width="8.6640625" bestFit="1" customWidth="1"/>
    <col min="3" max="3" width="12.6640625" bestFit="1" customWidth="1"/>
    <col min="4" max="4" width="5.5" bestFit="1" customWidth="1"/>
    <col min="5" max="5" width="6.1640625" bestFit="1" customWidth="1"/>
    <col min="6" max="6" width="4.33203125" customWidth="1"/>
    <col min="7" max="7" width="6.1640625" bestFit="1" customWidth="1"/>
    <col min="8" max="8" width="5.33203125" bestFit="1" customWidth="1"/>
    <col min="9" max="9" width="7.1640625" bestFit="1" customWidth="1"/>
  </cols>
  <sheetData>
    <row r="1" spans="1:16">
      <c r="A1" s="228">
        <f>'Fig. 7'!BQ1</f>
        <v>0</v>
      </c>
      <c r="B1" s="228" t="str">
        <f>'Fig. 7'!BR1</f>
        <v>ENH2</v>
      </c>
      <c r="C1" s="228">
        <f>'Fig. 7'!BS1</f>
        <v>0</v>
      </c>
      <c r="D1" s="228"/>
      <c r="E1" s="228"/>
      <c r="F1" s="228"/>
      <c r="G1" s="228"/>
    </row>
    <row r="2" spans="1:16">
      <c r="A2" s="228" t="str">
        <f>'Fig. 7'!BQ2</f>
        <v>Surfaces</v>
      </c>
      <c r="B2" s="228" t="str">
        <f>'Fig. 7'!BR2</f>
        <v>DFTcal</v>
      </c>
      <c r="C2" s="228" t="str">
        <f>'Fig. 7'!BS2</f>
        <v>predicted</v>
      </c>
      <c r="D2" s="244" t="s">
        <v>959</v>
      </c>
      <c r="E2" s="244" t="s">
        <v>960</v>
      </c>
      <c r="F2" s="244" t="s">
        <v>961</v>
      </c>
      <c r="G2" s="244" t="s">
        <v>942</v>
      </c>
      <c r="H2" s="228" t="s">
        <v>962</v>
      </c>
      <c r="I2" s="228" t="s">
        <v>947</v>
      </c>
      <c r="J2" s="228" t="s">
        <v>952</v>
      </c>
      <c r="K2" s="228" t="s">
        <v>951</v>
      </c>
      <c r="L2" s="228" t="s">
        <v>944</v>
      </c>
      <c r="M2" s="228" t="s">
        <v>963</v>
      </c>
      <c r="N2" s="228" t="s">
        <v>964</v>
      </c>
      <c r="O2" s="228" t="s">
        <v>965</v>
      </c>
      <c r="P2" s="228" t="s">
        <v>966</v>
      </c>
    </row>
    <row r="3" spans="1:16">
      <c r="A3" s="228" t="str">
        <f>'Fig. 7'!BQ3</f>
        <v>Sc(111)</v>
      </c>
      <c r="B3" s="228">
        <f>'Fig. 7'!BR3</f>
        <v>-2.1837800000000001</v>
      </c>
      <c r="C3" s="228">
        <f>'Fig. 7'!BS3</f>
        <v>-1.90905875</v>
      </c>
      <c r="D3" s="244" t="s">
        <v>17</v>
      </c>
      <c r="E3" s="244">
        <v>111</v>
      </c>
      <c r="F3" s="244">
        <v>7.33</v>
      </c>
      <c r="G3" s="244">
        <v>6.62</v>
      </c>
      <c r="H3" s="244">
        <v>4</v>
      </c>
      <c r="I3" s="244">
        <v>2</v>
      </c>
      <c r="J3">
        <f>$R$37</f>
        <v>0.4</v>
      </c>
      <c r="K3">
        <f>(0.1*(J3)*G3+0.2*(1-J3)*F3)</f>
        <v>1.1444000000000001</v>
      </c>
      <c r="L3" s="228">
        <f>B3-K3</f>
        <v>-3.3281800000000001</v>
      </c>
      <c r="M3">
        <f>AVERAGE(L24,L36)</f>
        <v>-3.663355000000001</v>
      </c>
      <c r="N3" s="228">
        <f>$M$3+K3</f>
        <v>-2.5189550000000009</v>
      </c>
      <c r="O3">
        <f>(C3-B3)^2</f>
        <v>7.5471765201562513E-2</v>
      </c>
      <c r="P3">
        <f>(N3-B3)^2</f>
        <v>0.1123422806250006</v>
      </c>
    </row>
    <row r="4" spans="1:16">
      <c r="A4" s="228" t="str">
        <f>'Fig. 7'!BQ4</f>
        <v>Ti(111)</v>
      </c>
      <c r="B4" s="228">
        <f>'Fig. 7'!BR4</f>
        <v>-2.0143599999999999</v>
      </c>
      <c r="C4" s="228">
        <f>'Fig. 7'!BS4</f>
        <v>-1.8147597499999999</v>
      </c>
      <c r="D4" s="244" t="s">
        <v>18</v>
      </c>
      <c r="E4" s="244">
        <v>111</v>
      </c>
      <c r="F4" s="244">
        <v>7.33</v>
      </c>
      <c r="G4" s="244">
        <v>10.39</v>
      </c>
      <c r="H4" s="244">
        <v>4</v>
      </c>
      <c r="I4" s="244">
        <v>2</v>
      </c>
      <c r="J4">
        <f t="shared" ref="J4:J36" si="0">$R$37</f>
        <v>0.4</v>
      </c>
      <c r="K4">
        <f t="shared" ref="K4:K36" si="1">(0.1*(J4)*G4+0.2*(1-J4)*F4)</f>
        <v>1.2951999999999999</v>
      </c>
      <c r="L4" s="228">
        <f t="shared" ref="L4:L36" si="2">B4-K4</f>
        <v>-3.3095599999999998</v>
      </c>
      <c r="N4" s="228">
        <f t="shared" ref="N4:N36" si="3">$M$3+K4</f>
        <v>-2.3681550000000011</v>
      </c>
      <c r="O4">
        <f t="shared" ref="O4:O36" si="4">(C4-B4)^2</f>
        <v>3.9840259800062512E-2</v>
      </c>
      <c r="P4">
        <f t="shared" ref="P4:P36" si="5">(N4-B4)^2</f>
        <v>0.12517090202500084</v>
      </c>
    </row>
    <row r="5" spans="1:16">
      <c r="A5" s="228" t="str">
        <f>'Fig. 7'!BQ5</f>
        <v>V(111)</v>
      </c>
      <c r="B5" s="228">
        <f>'Fig. 7'!BR5</f>
        <v>-1.72973</v>
      </c>
      <c r="C5" s="228">
        <f>'Fig. 7'!BS5</f>
        <v>-1.6910645</v>
      </c>
      <c r="D5" s="244" t="s">
        <v>19</v>
      </c>
      <c r="E5" s="244">
        <v>111</v>
      </c>
      <c r="F5" s="244">
        <v>7.33</v>
      </c>
      <c r="G5" s="244">
        <v>15.34</v>
      </c>
      <c r="H5" s="244">
        <v>4</v>
      </c>
      <c r="I5" s="244">
        <v>2</v>
      </c>
      <c r="J5">
        <f t="shared" si="0"/>
        <v>0.4</v>
      </c>
      <c r="K5">
        <f t="shared" si="1"/>
        <v>1.4932000000000001</v>
      </c>
      <c r="L5" s="228">
        <f t="shared" si="2"/>
        <v>-3.2229299999999999</v>
      </c>
      <c r="N5" s="228">
        <f t="shared" si="3"/>
        <v>-2.1701550000000012</v>
      </c>
      <c r="O5">
        <f t="shared" si="4"/>
        <v>1.4950208902500014E-3</v>
      </c>
      <c r="P5">
        <f t="shared" si="5"/>
        <v>0.19397418062500105</v>
      </c>
    </row>
    <row r="6" spans="1:16">
      <c r="A6" s="228" t="str">
        <f>'Fig. 7'!BQ6</f>
        <v>Cr(111)</v>
      </c>
      <c r="B6" s="228">
        <f>'Fig. 7'!BR6</f>
        <v>-1.6918899999999999</v>
      </c>
      <c r="C6" s="228">
        <f>'Fig. 7'!BS6</f>
        <v>-1.5323312499999999</v>
      </c>
      <c r="D6" s="244" t="s">
        <v>20</v>
      </c>
      <c r="E6" s="244">
        <v>111</v>
      </c>
      <c r="F6" s="244">
        <v>7.33</v>
      </c>
      <c r="G6" s="244">
        <v>21.69</v>
      </c>
      <c r="H6" s="244">
        <v>4</v>
      </c>
      <c r="I6" s="244">
        <v>2</v>
      </c>
      <c r="J6">
        <f t="shared" si="0"/>
        <v>0.4</v>
      </c>
      <c r="K6">
        <f t="shared" si="1"/>
        <v>1.7472000000000003</v>
      </c>
      <c r="L6" s="228">
        <f t="shared" si="2"/>
        <v>-3.4390900000000002</v>
      </c>
      <c r="N6" s="228">
        <f t="shared" si="3"/>
        <v>-1.9161550000000007</v>
      </c>
      <c r="O6">
        <f t="shared" si="4"/>
        <v>2.5458994701562491E-2</v>
      </c>
      <c r="P6">
        <f t="shared" si="5"/>
        <v>5.0294790225000371E-2</v>
      </c>
    </row>
    <row r="7" spans="1:16">
      <c r="A7" s="228" t="str">
        <f>'Fig. 7'!BQ7</f>
        <v>Fe(111)</v>
      </c>
      <c r="B7" s="228">
        <f>'Fig. 7'!BR7</f>
        <v>-1.02973</v>
      </c>
      <c r="C7" s="228">
        <f>'Fig. 7'!BS7</f>
        <v>-1.200183</v>
      </c>
      <c r="D7" s="244" t="s">
        <v>40</v>
      </c>
      <c r="E7" s="244">
        <v>111</v>
      </c>
      <c r="F7" s="244">
        <v>7.33</v>
      </c>
      <c r="G7" s="244">
        <v>34.97</v>
      </c>
      <c r="H7" s="244">
        <v>4</v>
      </c>
      <c r="I7" s="244">
        <v>2</v>
      </c>
      <c r="J7">
        <f t="shared" si="0"/>
        <v>0.4</v>
      </c>
      <c r="K7">
        <f t="shared" si="1"/>
        <v>2.2784000000000004</v>
      </c>
      <c r="L7" s="228">
        <f t="shared" si="2"/>
        <v>-3.3081300000000002</v>
      </c>
      <c r="N7" s="228">
        <f t="shared" si="3"/>
        <v>-1.3849550000000006</v>
      </c>
      <c r="O7">
        <f t="shared" si="4"/>
        <v>2.9054225208999987E-2</v>
      </c>
      <c r="P7">
        <f t="shared" si="5"/>
        <v>0.1261848006250004</v>
      </c>
    </row>
    <row r="8" spans="1:16">
      <c r="A8" s="228" t="str">
        <f>'Fig. 7'!BQ8</f>
        <v>Co(111)</v>
      </c>
      <c r="B8" s="228">
        <f>'Fig. 7'!BR8</f>
        <v>-0.65708999999999995</v>
      </c>
      <c r="C8" s="228">
        <f>'Fig. 7'!BS8</f>
        <v>-0.99737224999999996</v>
      </c>
      <c r="D8" s="244" t="s">
        <v>22</v>
      </c>
      <c r="E8" s="244">
        <v>111</v>
      </c>
      <c r="F8" s="244">
        <v>7.33</v>
      </c>
      <c r="G8" s="244">
        <v>43.09</v>
      </c>
      <c r="H8" s="244">
        <v>4</v>
      </c>
      <c r="I8" s="244">
        <v>2</v>
      </c>
      <c r="J8">
        <f t="shared" si="0"/>
        <v>0.4</v>
      </c>
      <c r="K8">
        <f t="shared" si="1"/>
        <v>2.6032000000000002</v>
      </c>
      <c r="L8" s="228">
        <f t="shared" si="2"/>
        <v>-3.2602900000000004</v>
      </c>
      <c r="N8" s="228">
        <f t="shared" si="3"/>
        <v>-1.0601550000000008</v>
      </c>
      <c r="O8">
        <f t="shared" si="4"/>
        <v>0.11579200966506251</v>
      </c>
      <c r="P8">
        <f t="shared" si="5"/>
        <v>0.16246139422500072</v>
      </c>
    </row>
    <row r="9" spans="1:16">
      <c r="A9" s="228" t="str">
        <f>'Fig. 7'!BQ9</f>
        <v>Ni(111)</v>
      </c>
      <c r="B9" s="228">
        <f>'Fig. 7'!BR9</f>
        <v>-0.70811000000000002</v>
      </c>
      <c r="C9" s="228">
        <f>'Fig. 7'!BS9</f>
        <v>-0.76559949999999999</v>
      </c>
      <c r="D9" s="244" t="s">
        <v>9</v>
      </c>
      <c r="E9" s="244">
        <v>111</v>
      </c>
      <c r="F9" s="244">
        <v>7.33</v>
      </c>
      <c r="G9" s="244">
        <v>52.36</v>
      </c>
      <c r="H9" s="244">
        <v>4</v>
      </c>
      <c r="I9" s="244">
        <v>2</v>
      </c>
      <c r="J9">
        <f t="shared" si="0"/>
        <v>0.4</v>
      </c>
      <c r="K9">
        <f t="shared" si="1"/>
        <v>2.9740000000000002</v>
      </c>
      <c r="L9" s="228">
        <f t="shared" si="2"/>
        <v>-3.6821100000000002</v>
      </c>
      <c r="N9" s="228">
        <f t="shared" si="3"/>
        <v>-0.68935500000000083</v>
      </c>
      <c r="O9">
        <f t="shared" si="4"/>
        <v>3.3050426102499966E-3</v>
      </c>
      <c r="P9">
        <f t="shared" si="5"/>
        <v>3.5175002499996955E-4</v>
      </c>
    </row>
    <row r="10" spans="1:16">
      <c r="A10" s="228" t="str">
        <f>'Fig. 7'!BQ10</f>
        <v>Cu(111)</v>
      </c>
      <c r="B10" s="228">
        <f>'Fig. 7'!BR10</f>
        <v>-0.32973000000000002</v>
      </c>
      <c r="C10" s="228">
        <f>'Fig. 7'!BS10</f>
        <v>-0.48239474999999998</v>
      </c>
      <c r="D10" s="244" t="s">
        <v>10</v>
      </c>
      <c r="E10" s="244">
        <v>111</v>
      </c>
      <c r="F10" s="244">
        <v>7.33</v>
      </c>
      <c r="G10" s="244">
        <v>63.68</v>
      </c>
      <c r="H10" s="244">
        <v>4</v>
      </c>
      <c r="I10" s="244">
        <v>2</v>
      </c>
      <c r="J10">
        <f t="shared" si="0"/>
        <v>0.4</v>
      </c>
      <c r="K10">
        <f t="shared" si="1"/>
        <v>3.4268000000000005</v>
      </c>
      <c r="L10" s="228">
        <f t="shared" si="2"/>
        <v>-3.7565300000000006</v>
      </c>
      <c r="N10" s="228">
        <f t="shared" si="3"/>
        <v>-0.23655500000000051</v>
      </c>
      <c r="O10">
        <f t="shared" si="4"/>
        <v>2.3306525892562487E-2</v>
      </c>
      <c r="P10">
        <f t="shared" si="5"/>
        <v>8.681580624999909E-3</v>
      </c>
    </row>
    <row r="11" spans="1:16">
      <c r="A11" s="228" t="str">
        <f>'Fig. 7'!BQ11</f>
        <v>Y(111)</v>
      </c>
      <c r="B11" s="228">
        <f>'Fig. 7'!BR11</f>
        <v>-1.9892300000000001</v>
      </c>
      <c r="C11" s="228">
        <f>'Fig. 7'!BS11</f>
        <v>-1.89007375</v>
      </c>
      <c r="D11" s="244" t="s">
        <v>41</v>
      </c>
      <c r="E11" s="244">
        <v>111</v>
      </c>
      <c r="F11" s="244">
        <v>7.33</v>
      </c>
      <c r="G11" s="244">
        <v>7.38</v>
      </c>
      <c r="H11" s="244">
        <v>4</v>
      </c>
      <c r="I11" s="244">
        <v>2</v>
      </c>
      <c r="J11">
        <f t="shared" si="0"/>
        <v>0.4</v>
      </c>
      <c r="K11">
        <f t="shared" si="1"/>
        <v>1.1748000000000001</v>
      </c>
      <c r="L11" s="228">
        <f t="shared" si="2"/>
        <v>-3.1640300000000003</v>
      </c>
      <c r="N11" s="228">
        <f t="shared" si="3"/>
        <v>-2.4885550000000007</v>
      </c>
      <c r="O11">
        <f t="shared" si="4"/>
        <v>9.8319619140625116E-3</v>
      </c>
      <c r="P11">
        <f t="shared" si="5"/>
        <v>0.24932545562500069</v>
      </c>
    </row>
    <row r="12" spans="1:16">
      <c r="A12" s="228" t="str">
        <f>'Fig. 7'!BQ12</f>
        <v>Zr(111)</v>
      </c>
      <c r="B12" s="228">
        <f>'Fig. 7'!BR12</f>
        <v>-2.0269300000000001</v>
      </c>
      <c r="C12" s="228">
        <f>'Fig. 7'!BS12</f>
        <v>-1.7737480000000001</v>
      </c>
      <c r="D12" s="244" t="s">
        <v>42</v>
      </c>
      <c r="E12" s="244">
        <v>111</v>
      </c>
      <c r="F12" s="244">
        <v>7.33</v>
      </c>
      <c r="G12" s="244">
        <v>12.03</v>
      </c>
      <c r="H12" s="244">
        <v>4</v>
      </c>
      <c r="I12" s="244">
        <v>2</v>
      </c>
      <c r="J12">
        <f t="shared" si="0"/>
        <v>0.4</v>
      </c>
      <c r="K12">
        <f t="shared" si="1"/>
        <v>1.3608</v>
      </c>
      <c r="L12" s="228">
        <f t="shared" si="2"/>
        <v>-3.3877300000000004</v>
      </c>
      <c r="N12" s="228">
        <f t="shared" si="3"/>
        <v>-2.3025550000000008</v>
      </c>
      <c r="O12">
        <f t="shared" si="4"/>
        <v>6.4101125124000013E-2</v>
      </c>
      <c r="P12">
        <f t="shared" si="5"/>
        <v>7.5969140625000375E-2</v>
      </c>
    </row>
    <row r="13" spans="1:16">
      <c r="A13" s="228" t="str">
        <f>'Fig. 7'!BQ13</f>
        <v>Nb(111)</v>
      </c>
      <c r="B13" s="228">
        <f>'Fig. 7'!BR13</f>
        <v>-1.6918899999999999</v>
      </c>
      <c r="C13" s="228">
        <f>'Fig. 7'!BS13</f>
        <v>-1.683875</v>
      </c>
      <c r="D13" s="244" t="s">
        <v>43</v>
      </c>
      <c r="E13" s="244">
        <v>111</v>
      </c>
      <c r="F13" s="244">
        <v>7.33</v>
      </c>
      <c r="G13" s="244">
        <v>15.63</v>
      </c>
      <c r="H13" s="244">
        <v>4</v>
      </c>
      <c r="I13" s="244">
        <v>2</v>
      </c>
      <c r="J13">
        <f t="shared" si="0"/>
        <v>0.4</v>
      </c>
      <c r="K13">
        <f t="shared" si="1"/>
        <v>1.5048000000000001</v>
      </c>
      <c r="L13" s="228">
        <f t="shared" si="2"/>
        <v>-3.1966900000000003</v>
      </c>
      <c r="N13" s="228">
        <f t="shared" si="3"/>
        <v>-2.1585550000000007</v>
      </c>
      <c r="O13">
        <f t="shared" si="4"/>
        <v>6.4240224999998134E-5</v>
      </c>
      <c r="P13">
        <f t="shared" si="5"/>
        <v>0.21777622222500073</v>
      </c>
    </row>
    <row r="14" spans="1:16">
      <c r="A14" s="228" t="str">
        <f>'Fig. 7'!BQ14</f>
        <v>Mo(111)</v>
      </c>
      <c r="B14" s="228">
        <f>'Fig. 7'!BR14</f>
        <v>-1.5783799999999999</v>
      </c>
      <c r="C14" s="228">
        <f>'Fig. 7'!BS14</f>
        <v>-1.298638</v>
      </c>
      <c r="D14" s="244" t="s">
        <v>44</v>
      </c>
      <c r="E14" s="244">
        <v>111</v>
      </c>
      <c r="F14" s="244">
        <v>7.33</v>
      </c>
      <c r="G14" s="244">
        <v>31.03</v>
      </c>
      <c r="H14" s="244">
        <v>4</v>
      </c>
      <c r="I14" s="244">
        <v>2</v>
      </c>
      <c r="J14">
        <f t="shared" si="0"/>
        <v>0.4</v>
      </c>
      <c r="K14">
        <f t="shared" si="1"/>
        <v>2.1208</v>
      </c>
      <c r="L14" s="228">
        <f t="shared" si="2"/>
        <v>-3.6991800000000001</v>
      </c>
      <c r="N14" s="228">
        <f t="shared" si="3"/>
        <v>-1.542555000000001</v>
      </c>
      <c r="O14">
        <f t="shared" si="4"/>
        <v>7.825558656399996E-2</v>
      </c>
      <c r="P14">
        <f t="shared" si="5"/>
        <v>1.2834306249999202E-3</v>
      </c>
    </row>
    <row r="15" spans="1:16">
      <c r="A15" s="228" t="str">
        <f>'Fig. 7'!BQ15</f>
        <v>Ru(111)</v>
      </c>
      <c r="B15" s="228">
        <f>'Fig. 7'!BR15</f>
        <v>-0.95870999999999995</v>
      </c>
      <c r="C15" s="228">
        <f>'Fig. 7'!BS15</f>
        <v>-1.34722725</v>
      </c>
      <c r="D15" s="244" t="s">
        <v>45</v>
      </c>
      <c r="E15" s="244">
        <v>111</v>
      </c>
      <c r="F15" s="244">
        <v>7.33</v>
      </c>
      <c r="G15" s="244">
        <v>29.09</v>
      </c>
      <c r="H15" s="244">
        <v>4</v>
      </c>
      <c r="I15" s="244">
        <v>2</v>
      </c>
      <c r="J15">
        <f t="shared" si="0"/>
        <v>0.4</v>
      </c>
      <c r="K15">
        <f t="shared" si="1"/>
        <v>2.0432000000000001</v>
      </c>
      <c r="L15" s="228">
        <f t="shared" si="2"/>
        <v>-3.0019100000000001</v>
      </c>
      <c r="N15" s="228">
        <f t="shared" si="3"/>
        <v>-1.6201550000000009</v>
      </c>
      <c r="O15">
        <f t="shared" si="4"/>
        <v>0.15094565354756254</v>
      </c>
      <c r="P15">
        <f t="shared" si="5"/>
        <v>0.43750948802500128</v>
      </c>
    </row>
    <row r="16" spans="1:16">
      <c r="A16" s="228" t="str">
        <f>'Fig. 7'!BQ16</f>
        <v>Rh(111)</v>
      </c>
      <c r="B16" s="228">
        <f>'Fig. 7'!BR16</f>
        <v>-0.75763000000000003</v>
      </c>
      <c r="C16" s="228">
        <f>'Fig. 7'!BS16</f>
        <v>-1.186342</v>
      </c>
      <c r="D16" s="244" t="s">
        <v>11</v>
      </c>
      <c r="E16" s="244">
        <v>111</v>
      </c>
      <c r="F16" s="244">
        <v>7.33</v>
      </c>
      <c r="G16" s="244">
        <v>35.53</v>
      </c>
      <c r="H16" s="244">
        <v>4</v>
      </c>
      <c r="I16" s="244">
        <v>2</v>
      </c>
      <c r="J16">
        <f t="shared" si="0"/>
        <v>0.4</v>
      </c>
      <c r="K16">
        <f t="shared" si="1"/>
        <v>2.3008000000000002</v>
      </c>
      <c r="L16" s="228">
        <f t="shared" si="2"/>
        <v>-3.0584300000000004</v>
      </c>
      <c r="N16" s="228">
        <f t="shared" si="3"/>
        <v>-1.3625550000000008</v>
      </c>
      <c r="O16">
        <f t="shared" si="4"/>
        <v>0.18379397894399999</v>
      </c>
      <c r="P16">
        <f t="shared" si="5"/>
        <v>0.36593425562500098</v>
      </c>
    </row>
    <row r="17" spans="1:16">
      <c r="A17" s="228" t="str">
        <f>'Fig. 7'!BQ17</f>
        <v>Pd(111)</v>
      </c>
      <c r="B17" s="228">
        <f>'Fig. 7'!BR17</f>
        <v>-0.32973000000000002</v>
      </c>
      <c r="C17" s="228">
        <f>'Fig. 7'!BS17</f>
        <v>-0.93813625</v>
      </c>
      <c r="D17" s="244" t="s">
        <v>12</v>
      </c>
      <c r="E17" s="244">
        <v>111</v>
      </c>
      <c r="F17" s="244">
        <v>7.33</v>
      </c>
      <c r="G17" s="244">
        <v>45.45</v>
      </c>
      <c r="H17" s="244">
        <v>4</v>
      </c>
      <c r="I17" s="244">
        <v>2</v>
      </c>
      <c r="J17">
        <f t="shared" si="0"/>
        <v>0.4</v>
      </c>
      <c r="K17">
        <f t="shared" si="1"/>
        <v>2.6976000000000004</v>
      </c>
      <c r="L17" s="228">
        <f t="shared" si="2"/>
        <v>-3.0273300000000005</v>
      </c>
      <c r="N17" s="228">
        <f t="shared" si="3"/>
        <v>-0.96575500000000059</v>
      </c>
      <c r="O17">
        <f t="shared" si="4"/>
        <v>0.37015816503906257</v>
      </c>
      <c r="P17">
        <f t="shared" si="5"/>
        <v>0.40452780062500066</v>
      </c>
    </row>
    <row r="18" spans="1:16">
      <c r="A18" s="228" t="str">
        <f>'Fig. 7'!BQ18</f>
        <v>Ag(111)</v>
      </c>
      <c r="B18" s="228">
        <f>'Fig. 7'!BR18</f>
        <v>0.14324000000000001</v>
      </c>
      <c r="C18" s="228">
        <f>'Fig. 7'!BS18</f>
        <v>0.10294275</v>
      </c>
      <c r="D18" s="244" t="s">
        <v>13</v>
      </c>
      <c r="E18" s="244">
        <v>111</v>
      </c>
      <c r="F18" s="244">
        <v>7.33</v>
      </c>
      <c r="G18" s="244">
        <v>87.1</v>
      </c>
      <c r="H18" s="244">
        <v>4</v>
      </c>
      <c r="I18" s="244">
        <v>2</v>
      </c>
      <c r="J18">
        <f t="shared" si="0"/>
        <v>0.4</v>
      </c>
      <c r="K18">
        <f t="shared" si="1"/>
        <v>4.3635999999999999</v>
      </c>
      <c r="L18" s="228">
        <f t="shared" si="2"/>
        <v>-4.2203600000000003</v>
      </c>
      <c r="N18" s="228">
        <f t="shared" si="3"/>
        <v>0.7002449999999989</v>
      </c>
      <c r="O18">
        <f t="shared" si="4"/>
        <v>1.6238683575625005E-3</v>
      </c>
      <c r="P18">
        <f t="shared" si="5"/>
        <v>0.31025457002499873</v>
      </c>
    </row>
    <row r="19" spans="1:16">
      <c r="A19" s="228" t="str">
        <f>'Fig. 7'!BQ19</f>
        <v>Ta(111)</v>
      </c>
      <c r="B19" s="228">
        <f>'Fig. 7'!BR19</f>
        <v>-1.86216</v>
      </c>
      <c r="C19" s="228">
        <f>'Fig. 7'!BS19</f>
        <v>-1.6578332499999999</v>
      </c>
      <c r="D19" s="244" t="s">
        <v>46</v>
      </c>
      <c r="E19" s="244">
        <v>111</v>
      </c>
      <c r="F19" s="244">
        <v>7.33</v>
      </c>
      <c r="G19" s="244">
        <v>16.670000000000002</v>
      </c>
      <c r="H19" s="244">
        <v>4</v>
      </c>
      <c r="I19" s="244">
        <v>2</v>
      </c>
      <c r="J19">
        <f t="shared" si="0"/>
        <v>0.4</v>
      </c>
      <c r="K19">
        <f t="shared" si="1"/>
        <v>1.5464000000000002</v>
      </c>
      <c r="L19" s="228">
        <f t="shared" si="2"/>
        <v>-3.4085600000000005</v>
      </c>
      <c r="N19" s="228">
        <f t="shared" si="3"/>
        <v>-2.1169550000000008</v>
      </c>
      <c r="O19">
        <f t="shared" si="4"/>
        <v>4.1749420765562546E-2</v>
      </c>
      <c r="P19">
        <f t="shared" si="5"/>
        <v>6.4920492025000387E-2</v>
      </c>
    </row>
    <row r="20" spans="1:16">
      <c r="A20" s="228" t="str">
        <f>'Fig. 7'!BQ20</f>
        <v>W(111)</v>
      </c>
      <c r="B20" s="228">
        <f>'Fig. 7'!BR20</f>
        <v>-1.7675700000000001</v>
      </c>
      <c r="C20" s="228">
        <f>'Fig. 7'!BS20</f>
        <v>-1.693144</v>
      </c>
      <c r="D20" s="244" t="s">
        <v>47</v>
      </c>
      <c r="E20" s="244">
        <v>111</v>
      </c>
      <c r="F20" s="244">
        <v>7.33</v>
      </c>
      <c r="G20" s="244">
        <v>15.25</v>
      </c>
      <c r="H20" s="244">
        <v>4</v>
      </c>
      <c r="I20" s="244">
        <v>2</v>
      </c>
      <c r="J20">
        <f t="shared" si="0"/>
        <v>0.4</v>
      </c>
      <c r="K20">
        <f t="shared" si="1"/>
        <v>1.4896</v>
      </c>
      <c r="L20" s="228">
        <f t="shared" si="2"/>
        <v>-3.2571700000000003</v>
      </c>
      <c r="N20" s="228">
        <f t="shared" si="3"/>
        <v>-2.1737550000000008</v>
      </c>
      <c r="O20">
        <f t="shared" si="4"/>
        <v>5.5392294760000151E-3</v>
      </c>
      <c r="P20">
        <f t="shared" si="5"/>
        <v>0.16498625422500054</v>
      </c>
    </row>
    <row r="21" spans="1:16">
      <c r="A21" s="228" t="str">
        <f>'Fig. 7'!BQ21</f>
        <v>Re(111)</v>
      </c>
      <c r="B21" s="228">
        <f>'Fig. 7'!BR21</f>
        <v>-1.2756799999999999</v>
      </c>
      <c r="C21" s="228">
        <f>'Fig. 7'!BS21</f>
        <v>-1.4297632499999999</v>
      </c>
      <c r="D21" s="244" t="s">
        <v>48</v>
      </c>
      <c r="E21" s="244">
        <v>111</v>
      </c>
      <c r="F21" s="244">
        <v>7.33</v>
      </c>
      <c r="G21" s="244">
        <v>25.79</v>
      </c>
      <c r="H21" s="244">
        <v>4</v>
      </c>
      <c r="I21" s="244">
        <v>2</v>
      </c>
      <c r="J21">
        <f t="shared" si="0"/>
        <v>0.4</v>
      </c>
      <c r="K21">
        <f t="shared" si="1"/>
        <v>1.9112</v>
      </c>
      <c r="L21" s="228">
        <f t="shared" si="2"/>
        <v>-3.1868799999999999</v>
      </c>
      <c r="N21" s="228">
        <f t="shared" si="3"/>
        <v>-1.752155000000001</v>
      </c>
      <c r="O21">
        <f t="shared" si="4"/>
        <v>2.3741647930562503E-2</v>
      </c>
      <c r="P21">
        <f t="shared" si="5"/>
        <v>0.22702842562500103</v>
      </c>
    </row>
    <row r="22" spans="1:16">
      <c r="A22" s="228" t="str">
        <f>'Fig. 7'!BQ22</f>
        <v>Ir(111)</v>
      </c>
      <c r="B22" s="228">
        <f>'Fig. 7'!BR22</f>
        <v>-0.74505999999999994</v>
      </c>
      <c r="C22" s="228">
        <f>'Fig. 7'!BS22</f>
        <v>-1.1540455000000001</v>
      </c>
      <c r="D22" s="244" t="s">
        <v>25</v>
      </c>
      <c r="E22" s="244">
        <v>111</v>
      </c>
      <c r="F22" s="244">
        <v>7.33</v>
      </c>
      <c r="G22" s="244">
        <v>36.82</v>
      </c>
      <c r="H22" s="244">
        <v>4</v>
      </c>
      <c r="I22" s="244">
        <v>2</v>
      </c>
      <c r="J22">
        <f t="shared" si="0"/>
        <v>0.4</v>
      </c>
      <c r="K22">
        <f t="shared" si="1"/>
        <v>2.3524000000000003</v>
      </c>
      <c r="L22" s="228">
        <f t="shared" si="2"/>
        <v>-3.0974600000000003</v>
      </c>
      <c r="N22" s="228">
        <f t="shared" si="3"/>
        <v>-1.3109550000000008</v>
      </c>
      <c r="O22">
        <f t="shared" si="4"/>
        <v>0.16726913921025008</v>
      </c>
      <c r="P22">
        <f t="shared" si="5"/>
        <v>0.32023715102500094</v>
      </c>
    </row>
    <row r="23" spans="1:16">
      <c r="A23" s="228" t="str">
        <f>'Fig. 7'!BQ23</f>
        <v>Pt(111)</v>
      </c>
      <c r="B23" s="228">
        <f>'Fig. 7'!BR23</f>
        <v>-0.42431999999999997</v>
      </c>
      <c r="C23" s="228">
        <f>'Fig. 7'!BS23</f>
        <v>-0.97800874999999998</v>
      </c>
      <c r="D23" s="244" t="s">
        <v>14</v>
      </c>
      <c r="E23" s="244">
        <v>111</v>
      </c>
      <c r="F23" s="244">
        <v>7.33</v>
      </c>
      <c r="G23" s="244">
        <v>43.86</v>
      </c>
      <c r="H23" s="244">
        <v>4</v>
      </c>
      <c r="I23" s="244">
        <v>2</v>
      </c>
      <c r="J23">
        <f t="shared" si="0"/>
        <v>0.4</v>
      </c>
      <c r="K23">
        <f t="shared" si="1"/>
        <v>2.6340000000000003</v>
      </c>
      <c r="L23" s="228">
        <f t="shared" si="2"/>
        <v>-3.0583200000000001</v>
      </c>
      <c r="N23" s="228">
        <f t="shared" si="3"/>
        <v>-1.0293550000000007</v>
      </c>
      <c r="O23">
        <f t="shared" si="4"/>
        <v>0.30657123187656254</v>
      </c>
      <c r="P23">
        <f t="shared" si="5"/>
        <v>0.36606735122500078</v>
      </c>
    </row>
    <row r="24" spans="1:16">
      <c r="A24" s="228" t="str">
        <f>'Fig. 7'!BQ24</f>
        <v>Au(111)</v>
      </c>
      <c r="B24" s="228">
        <f>'Fig. 7'!BR24</f>
        <v>0.44595000000000001</v>
      </c>
      <c r="C24" s="228">
        <f>'Fig. 7'!BS24</f>
        <v>-0.17644625</v>
      </c>
      <c r="D24" s="244" t="s">
        <v>15</v>
      </c>
      <c r="E24" s="244">
        <v>111</v>
      </c>
      <c r="F24" s="244">
        <v>7.33</v>
      </c>
      <c r="G24" s="244">
        <v>75.92</v>
      </c>
      <c r="H24" s="244">
        <v>4</v>
      </c>
      <c r="I24" s="244">
        <v>2</v>
      </c>
      <c r="J24">
        <f t="shared" si="0"/>
        <v>0.4</v>
      </c>
      <c r="K24">
        <f t="shared" si="1"/>
        <v>3.9164000000000008</v>
      </c>
      <c r="L24" s="228">
        <f t="shared" si="2"/>
        <v>-3.4704500000000009</v>
      </c>
      <c r="N24" s="228">
        <f t="shared" si="3"/>
        <v>0.25304499999999974</v>
      </c>
      <c r="O24">
        <f t="shared" si="4"/>
        <v>0.38737709201406251</v>
      </c>
      <c r="P24">
        <f t="shared" si="5"/>
        <v>3.7212339025000103E-2</v>
      </c>
    </row>
    <row r="25" spans="1:16">
      <c r="A25" s="228" t="str">
        <f>'Fig. 7'!BQ25</f>
        <v>Sc(111)</v>
      </c>
      <c r="B25" s="228">
        <f>'Fig. 7'!BR25</f>
        <v>-2.5054099999999999</v>
      </c>
      <c r="C25" s="228">
        <f>'Fig. 7'!BS25</f>
        <v>-2.2090587500000001</v>
      </c>
      <c r="D25" s="244" t="s">
        <v>17</v>
      </c>
      <c r="E25" s="244">
        <v>111</v>
      </c>
      <c r="F25" s="244">
        <v>7.33</v>
      </c>
      <c r="G25" s="244">
        <v>6.62</v>
      </c>
      <c r="H25" s="244">
        <v>4</v>
      </c>
      <c r="I25" s="244">
        <v>2</v>
      </c>
      <c r="J25">
        <f t="shared" si="0"/>
        <v>0.4</v>
      </c>
      <c r="K25">
        <f t="shared" si="1"/>
        <v>1.1444000000000001</v>
      </c>
      <c r="L25" s="228">
        <f t="shared" si="2"/>
        <v>-3.64981</v>
      </c>
      <c r="N25" s="228">
        <f t="shared" si="3"/>
        <v>-2.5189550000000009</v>
      </c>
      <c r="O25">
        <f t="shared" si="4"/>
        <v>8.7824063376562414E-2</v>
      </c>
      <c r="P25">
        <f t="shared" si="5"/>
        <v>1.8346702500002786E-4</v>
      </c>
    </row>
    <row r="26" spans="1:16">
      <c r="A26" s="228" t="str">
        <f>'Fig. 7'!BQ26</f>
        <v>Ti(211)</v>
      </c>
      <c r="B26" s="228">
        <f>'Fig. 7'!BR26</f>
        <v>-2.5432399999999999</v>
      </c>
      <c r="C26" s="228">
        <f>'Fig. 7'!BS26</f>
        <v>-2.1147597500000002</v>
      </c>
      <c r="D26" s="244" t="s">
        <v>18</v>
      </c>
      <c r="E26" s="244">
        <v>211</v>
      </c>
      <c r="F26" s="244">
        <v>5.5</v>
      </c>
      <c r="G26" s="244">
        <v>10.39</v>
      </c>
      <c r="H26" s="244">
        <v>4</v>
      </c>
      <c r="I26" s="244">
        <v>2</v>
      </c>
      <c r="J26">
        <f t="shared" si="0"/>
        <v>0.4</v>
      </c>
      <c r="K26">
        <f t="shared" si="1"/>
        <v>1.0756000000000001</v>
      </c>
      <c r="L26" s="228">
        <f t="shared" si="2"/>
        <v>-3.6188400000000001</v>
      </c>
      <c r="N26" s="228">
        <f t="shared" si="3"/>
        <v>-2.5877550000000009</v>
      </c>
      <c r="O26">
        <f t="shared" si="4"/>
        <v>0.18359532464006231</v>
      </c>
      <c r="P26">
        <f t="shared" si="5"/>
        <v>1.9815852250000864E-3</v>
      </c>
    </row>
    <row r="27" spans="1:16">
      <c r="A27" s="228" t="str">
        <f>'Fig. 7'!BQ27</f>
        <v>Cu(211)</v>
      </c>
      <c r="B27" s="228">
        <f>'Fig. 7'!BR27</f>
        <v>-0.93513999999999997</v>
      </c>
      <c r="C27" s="228">
        <f>'Fig. 7'!BS27</f>
        <v>-0.78239475000000003</v>
      </c>
      <c r="D27" s="244" t="s">
        <v>10</v>
      </c>
      <c r="E27" s="244">
        <v>211</v>
      </c>
      <c r="F27" s="244">
        <v>5.5</v>
      </c>
      <c r="G27" s="244">
        <v>63.68</v>
      </c>
      <c r="H27" s="244">
        <v>4</v>
      </c>
      <c r="I27" s="244">
        <v>2</v>
      </c>
      <c r="J27">
        <f t="shared" si="0"/>
        <v>0.4</v>
      </c>
      <c r="K27">
        <f t="shared" si="1"/>
        <v>3.2072000000000003</v>
      </c>
      <c r="L27" s="228">
        <f t="shared" si="2"/>
        <v>-4.1423399999999999</v>
      </c>
      <c r="N27" s="228">
        <f t="shared" si="3"/>
        <v>-0.45615500000000075</v>
      </c>
      <c r="O27">
        <f t="shared" si="4"/>
        <v>2.3331111397562481E-2</v>
      </c>
      <c r="P27">
        <f t="shared" si="5"/>
        <v>0.22942663022499926</v>
      </c>
    </row>
    <row r="28" spans="1:16">
      <c r="A28" s="228" t="str">
        <f>'Fig. 7'!BQ28</f>
        <v>Y(211)</v>
      </c>
      <c r="B28" s="228">
        <f>'Fig. 7'!BR28</f>
        <v>-2.56216</v>
      </c>
      <c r="C28" s="228">
        <f>'Fig. 7'!BS28</f>
        <v>-2.1900737499999998</v>
      </c>
      <c r="D28" s="244" t="s">
        <v>41</v>
      </c>
      <c r="E28" s="244">
        <v>211</v>
      </c>
      <c r="F28" s="244">
        <v>5.5</v>
      </c>
      <c r="G28" s="244">
        <v>7.38</v>
      </c>
      <c r="H28" s="244">
        <v>4</v>
      </c>
      <c r="I28" s="244">
        <v>2</v>
      </c>
      <c r="J28">
        <f t="shared" si="0"/>
        <v>0.4</v>
      </c>
      <c r="K28">
        <f t="shared" si="1"/>
        <v>0.95520000000000005</v>
      </c>
      <c r="L28" s="228">
        <f t="shared" si="2"/>
        <v>-3.51736</v>
      </c>
      <c r="N28" s="228">
        <f t="shared" si="3"/>
        <v>-2.708155000000001</v>
      </c>
      <c r="O28">
        <f t="shared" si="4"/>
        <v>0.13844817743906263</v>
      </c>
      <c r="P28">
        <f t="shared" si="5"/>
        <v>2.1314540025000286E-2</v>
      </c>
    </row>
    <row r="29" spans="1:16">
      <c r="A29" s="228" t="str">
        <f>'Fig. 7'!BQ29</f>
        <v>Zr(211)</v>
      </c>
      <c r="B29" s="228">
        <f>'Fig. 7'!BR29</f>
        <v>-2.4486500000000002</v>
      </c>
      <c r="C29" s="228">
        <f>'Fig. 7'!BS29</f>
        <v>-2.0737480000000001</v>
      </c>
      <c r="D29" s="244" t="s">
        <v>42</v>
      </c>
      <c r="E29" s="244">
        <v>211</v>
      </c>
      <c r="F29" s="244">
        <v>5.5</v>
      </c>
      <c r="G29" s="244">
        <v>12.03</v>
      </c>
      <c r="H29" s="244">
        <v>4</v>
      </c>
      <c r="I29" s="244">
        <v>2</v>
      </c>
      <c r="J29">
        <f t="shared" si="0"/>
        <v>0.4</v>
      </c>
      <c r="K29">
        <f t="shared" si="1"/>
        <v>1.1412</v>
      </c>
      <c r="L29" s="228">
        <f t="shared" si="2"/>
        <v>-3.5898500000000002</v>
      </c>
      <c r="N29" s="228">
        <f t="shared" si="3"/>
        <v>-2.522155000000001</v>
      </c>
      <c r="O29">
        <f t="shared" si="4"/>
        <v>0.14055150960400006</v>
      </c>
      <c r="P29">
        <f t="shared" si="5"/>
        <v>5.4029850250001208E-3</v>
      </c>
    </row>
    <row r="30" spans="1:16">
      <c r="A30" s="228" t="str">
        <f>'Fig. 7'!BQ30</f>
        <v>Ru(211)</v>
      </c>
      <c r="B30" s="228">
        <f>'Fig. 7'!BR30</f>
        <v>-1.80541</v>
      </c>
      <c r="C30" s="228">
        <f>'Fig. 7'!BS30</f>
        <v>-1.64722725</v>
      </c>
      <c r="D30" s="244" t="s">
        <v>45</v>
      </c>
      <c r="E30" s="244">
        <v>211</v>
      </c>
      <c r="F30" s="244">
        <v>5.5</v>
      </c>
      <c r="G30" s="244">
        <v>29.09</v>
      </c>
      <c r="H30" s="244">
        <v>4</v>
      </c>
      <c r="I30" s="244">
        <v>2</v>
      </c>
      <c r="J30">
        <f t="shared" si="0"/>
        <v>0.4</v>
      </c>
      <c r="K30">
        <f t="shared" si="1"/>
        <v>1.8236000000000001</v>
      </c>
      <c r="L30" s="228">
        <f t="shared" si="2"/>
        <v>-3.6290100000000001</v>
      </c>
      <c r="N30" s="228">
        <f t="shared" si="3"/>
        <v>-1.8397550000000009</v>
      </c>
      <c r="O30">
        <f t="shared" si="4"/>
        <v>2.5021782397562479E-2</v>
      </c>
      <c r="P30">
        <f t="shared" si="5"/>
        <v>1.1795790250000659E-3</v>
      </c>
    </row>
    <row r="31" spans="1:16">
      <c r="A31" s="228" t="str">
        <f>'Fig. 7'!BQ31</f>
        <v>Rh(211)</v>
      </c>
      <c r="B31" s="228">
        <f>'Fig. 7'!BR31</f>
        <v>-1.52162</v>
      </c>
      <c r="C31" s="228">
        <f>'Fig. 7'!BS31</f>
        <v>-1.4863420000000001</v>
      </c>
      <c r="D31" s="244" t="s">
        <v>11</v>
      </c>
      <c r="E31" s="244">
        <v>211</v>
      </c>
      <c r="F31" s="244">
        <v>5.5</v>
      </c>
      <c r="G31" s="244">
        <v>35.53</v>
      </c>
      <c r="H31" s="244">
        <v>4</v>
      </c>
      <c r="I31" s="244">
        <v>2</v>
      </c>
      <c r="J31">
        <f t="shared" si="0"/>
        <v>0.4</v>
      </c>
      <c r="K31">
        <f t="shared" si="1"/>
        <v>2.0811999999999999</v>
      </c>
      <c r="L31" s="228">
        <f t="shared" si="2"/>
        <v>-3.6028199999999999</v>
      </c>
      <c r="N31" s="228">
        <f t="shared" si="3"/>
        <v>-1.5821550000000011</v>
      </c>
      <c r="O31">
        <f t="shared" si="4"/>
        <v>1.2445372839999943E-3</v>
      </c>
      <c r="P31">
        <f t="shared" si="5"/>
        <v>3.6644862250001351E-3</v>
      </c>
    </row>
    <row r="32" spans="1:16">
      <c r="A32" s="228" t="str">
        <f>'Fig. 7'!BQ32</f>
        <v>Pd(211)</v>
      </c>
      <c r="B32" s="228">
        <f>'Fig. 7'!BR32</f>
        <v>-0.87838000000000005</v>
      </c>
      <c r="C32" s="228">
        <f>'Fig. 7'!BS32</f>
        <v>-1.2381362499999999</v>
      </c>
      <c r="D32" s="244" t="s">
        <v>12</v>
      </c>
      <c r="E32" s="244">
        <v>211</v>
      </c>
      <c r="F32" s="244">
        <v>5.5</v>
      </c>
      <c r="G32" s="244">
        <v>45.45</v>
      </c>
      <c r="H32" s="244">
        <v>4</v>
      </c>
      <c r="I32" s="244">
        <v>2</v>
      </c>
      <c r="J32">
        <f t="shared" si="0"/>
        <v>0.4</v>
      </c>
      <c r="K32">
        <f t="shared" si="1"/>
        <v>2.4780000000000006</v>
      </c>
      <c r="L32" s="228">
        <f t="shared" si="2"/>
        <v>-3.3563800000000006</v>
      </c>
      <c r="N32" s="228">
        <f t="shared" si="3"/>
        <v>-1.1853550000000004</v>
      </c>
      <c r="O32">
        <f t="shared" si="4"/>
        <v>0.12942455941406242</v>
      </c>
      <c r="P32">
        <f t="shared" si="5"/>
        <v>9.4233650625000207E-2</v>
      </c>
    </row>
    <row r="33" spans="1:20">
      <c r="A33" s="228" t="str">
        <f>'Fig. 7'!BQ33</f>
        <v>Ag(211)</v>
      </c>
      <c r="B33" s="228">
        <f>'Fig. 7'!BR33</f>
        <v>-0.31080999999999998</v>
      </c>
      <c r="C33" s="228">
        <f>'Fig. 7'!BS33</f>
        <v>-0.19705724999999999</v>
      </c>
      <c r="D33" s="244" t="s">
        <v>13</v>
      </c>
      <c r="E33" s="244">
        <v>211</v>
      </c>
      <c r="F33" s="244">
        <v>5.5</v>
      </c>
      <c r="G33" s="244">
        <v>87.1</v>
      </c>
      <c r="H33" s="244">
        <v>4</v>
      </c>
      <c r="I33" s="244">
        <v>2</v>
      </c>
      <c r="J33">
        <f t="shared" si="0"/>
        <v>0.4</v>
      </c>
      <c r="K33">
        <f t="shared" si="1"/>
        <v>4.1440000000000001</v>
      </c>
      <c r="L33" s="228">
        <f t="shared" si="2"/>
        <v>-4.4548100000000002</v>
      </c>
      <c r="N33" s="228">
        <f t="shared" si="3"/>
        <v>0.4806449999999991</v>
      </c>
      <c r="O33">
        <f t="shared" si="4"/>
        <v>1.2939688132562497E-2</v>
      </c>
      <c r="P33">
        <f t="shared" si="5"/>
        <v>0.62640101702499862</v>
      </c>
    </row>
    <row r="34" spans="1:20">
      <c r="A34" s="228" t="str">
        <f>'Fig. 7'!BQ34</f>
        <v>W(211)</v>
      </c>
      <c r="B34" s="228">
        <f>'Fig. 7'!BR34</f>
        <v>-2.5054099999999999</v>
      </c>
      <c r="C34" s="228">
        <f>'Fig. 7'!BS34</f>
        <v>-1.993144</v>
      </c>
      <c r="D34" s="244" t="s">
        <v>47</v>
      </c>
      <c r="E34" s="244">
        <v>211</v>
      </c>
      <c r="F34" s="244">
        <v>5.5</v>
      </c>
      <c r="G34" s="244">
        <v>15.25</v>
      </c>
      <c r="H34" s="244">
        <v>4</v>
      </c>
      <c r="I34" s="244">
        <v>2</v>
      </c>
      <c r="J34">
        <f t="shared" si="0"/>
        <v>0.4</v>
      </c>
      <c r="K34">
        <f t="shared" si="1"/>
        <v>1.27</v>
      </c>
      <c r="L34" s="228">
        <f t="shared" si="2"/>
        <v>-3.7754099999999999</v>
      </c>
      <c r="N34" s="228">
        <f t="shared" si="3"/>
        <v>-2.393355000000001</v>
      </c>
      <c r="O34">
        <f t="shared" si="4"/>
        <v>0.2624164547559999</v>
      </c>
      <c r="P34">
        <f t="shared" si="5"/>
        <v>1.2556323024999755E-2</v>
      </c>
    </row>
    <row r="35" spans="1:20">
      <c r="A35" s="228" t="str">
        <f>'Fig. 7'!BQ35</f>
        <v>Pt(211)</v>
      </c>
      <c r="B35" s="228">
        <f>'Fig. 7'!BR35</f>
        <v>-1.10541</v>
      </c>
      <c r="C35" s="228">
        <f>'Fig. 7'!BS35</f>
        <v>-1.2780087499999999</v>
      </c>
      <c r="D35" s="244" t="s">
        <v>14</v>
      </c>
      <c r="E35" s="244">
        <v>211</v>
      </c>
      <c r="F35" s="244">
        <v>5.5</v>
      </c>
      <c r="G35" s="244">
        <v>43.86</v>
      </c>
      <c r="H35" s="244">
        <v>4</v>
      </c>
      <c r="I35" s="244">
        <v>2</v>
      </c>
      <c r="J35">
        <f t="shared" si="0"/>
        <v>0.4</v>
      </c>
      <c r="K35">
        <f t="shared" si="1"/>
        <v>2.4144000000000005</v>
      </c>
      <c r="L35" s="228">
        <f t="shared" si="2"/>
        <v>-3.5198100000000005</v>
      </c>
      <c r="N35" s="228">
        <f t="shared" si="3"/>
        <v>-1.2489550000000005</v>
      </c>
      <c r="O35">
        <f t="shared" si="4"/>
        <v>2.979032850156247E-2</v>
      </c>
      <c r="P35">
        <f t="shared" si="5"/>
        <v>2.0605167025000138E-2</v>
      </c>
    </row>
    <row r="36" spans="1:20">
      <c r="A36" s="228" t="str">
        <f>'Fig. 7'!BQ36</f>
        <v>Au(211)</v>
      </c>
      <c r="B36" s="228">
        <f>'Fig. 7'!BR36</f>
        <v>-0.15945999999999999</v>
      </c>
      <c r="C36" s="228">
        <f>'Fig. 7'!BS36</f>
        <v>-0.47644625000000002</v>
      </c>
      <c r="D36" s="244" t="s">
        <v>15</v>
      </c>
      <c r="E36" s="244">
        <v>211</v>
      </c>
      <c r="F36" s="244">
        <v>5.5</v>
      </c>
      <c r="G36" s="244">
        <v>75.92</v>
      </c>
      <c r="H36" s="244">
        <v>4</v>
      </c>
      <c r="I36" s="244">
        <v>2</v>
      </c>
      <c r="J36">
        <f t="shared" si="0"/>
        <v>0.4</v>
      </c>
      <c r="K36">
        <f t="shared" si="1"/>
        <v>3.6968000000000005</v>
      </c>
      <c r="L36" s="228">
        <f t="shared" si="2"/>
        <v>-3.8562600000000007</v>
      </c>
      <c r="N36" s="228">
        <f t="shared" si="3"/>
        <v>3.3444999999999503E-2</v>
      </c>
      <c r="O36">
        <f t="shared" si="4"/>
        <v>0.10048028268906252</v>
      </c>
      <c r="P36">
        <f t="shared" si="5"/>
        <v>3.7212339024999805E-2</v>
      </c>
      <c r="Q36" s="228" t="s">
        <v>967</v>
      </c>
      <c r="R36" s="228" t="s">
        <v>968</v>
      </c>
      <c r="S36" s="228" t="s">
        <v>947</v>
      </c>
      <c r="T36" s="228" t="s">
        <v>946</v>
      </c>
    </row>
    <row r="37" spans="1:20">
      <c r="A37" s="228"/>
      <c r="B37" s="228"/>
      <c r="C37" s="228"/>
      <c r="O37">
        <f>AVERAGE(O3:O36)</f>
        <v>9.5288647193841919E-2</v>
      </c>
      <c r="P37">
        <f>AVERAGE(P3:P36)</f>
        <v>0.14931340661911793</v>
      </c>
      <c r="Q37">
        <f>ABS(O37-P37)</f>
        <v>5.4024759425276014E-2</v>
      </c>
      <c r="R37">
        <f>(T37-S37)/(T37+1)</f>
        <v>0.4</v>
      </c>
      <c r="S37">
        <v>2</v>
      </c>
      <c r="T37">
        <v>4</v>
      </c>
    </row>
    <row r="38" spans="1:20">
      <c r="A38" s="228"/>
      <c r="B38" s="228"/>
      <c r="C38" s="228"/>
    </row>
    <row r="39" spans="1:20">
      <c r="A39" s="228" t="s">
        <v>971</v>
      </c>
      <c r="B39" s="228"/>
      <c r="C39" s="228"/>
    </row>
    <row r="40" spans="1:20">
      <c r="A40" t="str">
        <f>'Fig. 7'!BW2</f>
        <v>Surfaces</v>
      </c>
      <c r="B40" t="str">
        <f>'Fig. 7'!BX2</f>
        <v>DFTcal</v>
      </c>
      <c r="C40" t="str">
        <f>'Fig. 7'!BY2</f>
        <v>predicted</v>
      </c>
      <c r="D40" s="244" t="s">
        <v>961</v>
      </c>
      <c r="E40" s="244" t="s">
        <v>942</v>
      </c>
      <c r="F40" s="228" t="s">
        <v>946</v>
      </c>
      <c r="G40" s="228" t="s">
        <v>955</v>
      </c>
      <c r="H40" s="228" t="s">
        <v>952</v>
      </c>
      <c r="I40" s="228" t="s">
        <v>951</v>
      </c>
      <c r="J40" s="228" t="s">
        <v>944</v>
      </c>
      <c r="K40" s="228" t="s">
        <v>970</v>
      </c>
      <c r="L40" s="228" t="s">
        <v>964</v>
      </c>
    </row>
    <row r="41" spans="1:20">
      <c r="A41" t="str">
        <f>'Fig. 7'!BW3</f>
        <v>La(PtM111)</v>
      </c>
      <c r="B41">
        <f>'Fig. 7'!BX3</f>
        <v>-2.96828</v>
      </c>
      <c r="C41">
        <f>'Fig. 7'!BY3</f>
        <v>-2.9938879161637999</v>
      </c>
      <c r="D41" s="244">
        <v>3.5</v>
      </c>
      <c r="E41" s="244">
        <v>8.18</v>
      </c>
      <c r="F41">
        <v>1</v>
      </c>
      <c r="G41">
        <v>0</v>
      </c>
      <c r="H41">
        <f>(F41-G41)/(F41+1)</f>
        <v>0.5</v>
      </c>
      <c r="I41">
        <f>0.1*$H$41*E41+0.2*(1-$H$41)*$D$41</f>
        <v>0.75900000000000012</v>
      </c>
      <c r="J41">
        <f>B41-I41</f>
        <v>-3.7272800000000004</v>
      </c>
      <c r="K41">
        <f>AVERAGE(J63)</f>
        <v>-5.5175599999999996</v>
      </c>
      <c r="L41">
        <f>I41+$K$41</f>
        <v>-4.7585599999999992</v>
      </c>
    </row>
    <row r="42" spans="1:20">
      <c r="A42" t="str">
        <f>'Fig. 7'!BW4</f>
        <v>Sc(PtM111)</v>
      </c>
      <c r="B42">
        <f>'Fig. 7'!BX4</f>
        <v>-2.5596999999999999</v>
      </c>
      <c r="C42">
        <f>'Fig. 7'!BY4</f>
        <v>-2.9121663987107</v>
      </c>
      <c r="D42" s="244"/>
      <c r="E42" s="244">
        <v>6.62</v>
      </c>
      <c r="I42">
        <f>0.1*$H$41*E42+0.2*(1-$H$41)*$D$41</f>
        <v>0.68100000000000005</v>
      </c>
      <c r="J42">
        <f>B42-I42</f>
        <v>-3.2406999999999999</v>
      </c>
      <c r="L42">
        <f>I42+$K$41</f>
        <v>-4.8365599999999995</v>
      </c>
    </row>
    <row r="43" spans="1:20">
      <c r="A43" t="str">
        <f>'Fig. 7'!BW5</f>
        <v>Y(PtM111)</v>
      </c>
      <c r="B43">
        <f>'Fig. 7'!BX5</f>
        <v>-2.4869400000000002</v>
      </c>
      <c r="C43">
        <f>'Fig. 7'!BY5</f>
        <v>-2.95335804626716</v>
      </c>
      <c r="D43" s="244"/>
      <c r="E43" s="244">
        <v>7.38</v>
      </c>
      <c r="I43">
        <f t="shared" ref="I43:I73" si="6">0.1*$H$41*E43+0.2*(1-$H$41)*$D$41</f>
        <v>0.71900000000000008</v>
      </c>
      <c r="J43">
        <f t="shared" ref="J43:J73" si="7">B43-I43</f>
        <v>-3.20594</v>
      </c>
      <c r="L43">
        <f t="shared" ref="L43:L73" si="8">I43+$K$41</f>
        <v>-4.7985599999999993</v>
      </c>
    </row>
    <row r="44" spans="1:20">
      <c r="A44" t="str">
        <f>'Fig. 7'!BW6</f>
        <v>Ti(PtM111)</v>
      </c>
      <c r="B44">
        <f>'Fig. 7'!BX6</f>
        <v>-3.1194000000000002</v>
      </c>
      <c r="C44">
        <f>'Fig. 7'!BY6</f>
        <v>-3.09234537172585</v>
      </c>
      <c r="D44" s="244"/>
      <c r="E44" s="244">
        <v>10.39</v>
      </c>
      <c r="I44">
        <f t="shared" si="6"/>
        <v>0.86950000000000016</v>
      </c>
      <c r="J44">
        <f t="shared" si="7"/>
        <v>-3.9889000000000001</v>
      </c>
      <c r="L44">
        <f t="shared" si="8"/>
        <v>-4.6480599999999992</v>
      </c>
    </row>
    <row r="45" spans="1:20">
      <c r="A45" t="str">
        <f>'Fig. 7'!BW7</f>
        <v>Hf(PtM111)</v>
      </c>
      <c r="B45">
        <f>'Fig. 7'!BX7</f>
        <v>-2.95709</v>
      </c>
      <c r="C45">
        <f>'Fig. 7'!BY7</f>
        <v>-3.1665720343186301</v>
      </c>
      <c r="D45" s="244"/>
      <c r="E45" s="244">
        <v>12.31</v>
      </c>
      <c r="I45">
        <f t="shared" si="6"/>
        <v>0.96550000000000002</v>
      </c>
      <c r="J45">
        <f t="shared" si="7"/>
        <v>-3.92259</v>
      </c>
      <c r="L45">
        <f t="shared" si="8"/>
        <v>-4.5520599999999991</v>
      </c>
    </row>
    <row r="46" spans="1:20">
      <c r="A46" t="str">
        <f>'Fig. 7'!BW8</f>
        <v>Zr(PtM111)</v>
      </c>
      <c r="B46">
        <f>'Fig. 7'!BX8</f>
        <v>-2.82836</v>
      </c>
      <c r="C46">
        <f>'Fig. 7'!BY8</f>
        <v>-3.15635514240665</v>
      </c>
      <c r="D46" s="244"/>
      <c r="E46" s="244">
        <v>12.03</v>
      </c>
      <c r="I46">
        <f t="shared" si="6"/>
        <v>0.95150000000000001</v>
      </c>
      <c r="J46">
        <f t="shared" si="7"/>
        <v>-3.7798600000000002</v>
      </c>
      <c r="L46">
        <f t="shared" si="8"/>
        <v>-4.5660599999999993</v>
      </c>
    </row>
    <row r="47" spans="1:20">
      <c r="A47" t="str">
        <f>'Fig. 7'!BW9</f>
        <v>V(PtM111)</v>
      </c>
      <c r="B47">
        <f>'Fig. 7'!BX9</f>
        <v>-3.38246</v>
      </c>
      <c r="C47">
        <f>'Fig. 7'!BY9</f>
        <v>-3.2687997381661602</v>
      </c>
      <c r="D47" s="244"/>
      <c r="E47" s="244">
        <v>15.34</v>
      </c>
      <c r="I47">
        <f t="shared" si="6"/>
        <v>1.117</v>
      </c>
      <c r="J47">
        <f t="shared" si="7"/>
        <v>-4.49946</v>
      </c>
      <c r="L47">
        <f t="shared" si="8"/>
        <v>-4.4005599999999996</v>
      </c>
    </row>
    <row r="48" spans="1:20">
      <c r="A48" t="str">
        <f>'Fig. 7'!BW10</f>
        <v>Ta(PtM111)</v>
      </c>
      <c r="B48">
        <f>'Fig. 7'!BX10</f>
        <v>-3.2761200000000001</v>
      </c>
      <c r="C48">
        <f>'Fig. 7'!BY10</f>
        <v>-3.3091984215539001</v>
      </c>
      <c r="D48" s="244"/>
      <c r="E48" s="244">
        <v>16.670000000000002</v>
      </c>
      <c r="I48">
        <f t="shared" si="6"/>
        <v>1.1835000000000002</v>
      </c>
      <c r="J48">
        <f t="shared" si="7"/>
        <v>-4.4596200000000001</v>
      </c>
      <c r="L48">
        <f t="shared" si="8"/>
        <v>-4.3340599999999991</v>
      </c>
    </row>
    <row r="49" spans="1:12">
      <c r="A49" t="str">
        <f>'Fig. 7'!BW11</f>
        <v>Nb(PtM111)</v>
      </c>
      <c r="B49">
        <f>'Fig. 7'!BX11</f>
        <v>-3.2089599999999998</v>
      </c>
      <c r="C49">
        <f>'Fig. 7'!BY11</f>
        <v>-3.27774173495225</v>
      </c>
      <c r="D49" s="244"/>
      <c r="E49" s="244">
        <v>15.63</v>
      </c>
      <c r="I49">
        <f t="shared" si="6"/>
        <v>1.1315000000000002</v>
      </c>
      <c r="J49">
        <f t="shared" si="7"/>
        <v>-4.3404600000000002</v>
      </c>
      <c r="L49">
        <f t="shared" si="8"/>
        <v>-4.3860599999999996</v>
      </c>
    </row>
    <row r="50" spans="1:12">
      <c r="A50" t="str">
        <f>'Fig. 7'!BW12</f>
        <v>Cr(PtM111)</v>
      </c>
      <c r="B50">
        <f>'Fig. 7'!BX12</f>
        <v>-3.4440300000000001</v>
      </c>
      <c r="C50">
        <f>'Fig. 7'!BY12</f>
        <v>-3.4440300000000001</v>
      </c>
      <c r="D50" s="244"/>
      <c r="E50" s="244">
        <v>21.69</v>
      </c>
      <c r="I50">
        <f t="shared" si="6"/>
        <v>1.4345000000000001</v>
      </c>
      <c r="J50">
        <f t="shared" si="7"/>
        <v>-4.8785300000000005</v>
      </c>
      <c r="L50">
        <f t="shared" si="8"/>
        <v>-4.0830599999999997</v>
      </c>
    </row>
    <row r="51" spans="1:12">
      <c r="A51" t="str">
        <f>'Fig. 7'!BW13</f>
        <v>W(PtM111)</v>
      </c>
      <c r="B51">
        <f>'Fig. 7'!BX13</f>
        <v>-3.34328</v>
      </c>
      <c r="C51">
        <f>'Fig. 7'!BY13</f>
        <v>-3.2661912628322498</v>
      </c>
      <c r="D51" s="244"/>
      <c r="E51" s="244">
        <v>15.25</v>
      </c>
      <c r="I51">
        <f t="shared" si="6"/>
        <v>1.1125</v>
      </c>
      <c r="J51">
        <f t="shared" si="7"/>
        <v>-4.4557799999999999</v>
      </c>
      <c r="L51">
        <f t="shared" si="8"/>
        <v>-4.4050599999999998</v>
      </c>
    </row>
    <row r="52" spans="1:12">
      <c r="A52" t="str">
        <f>'Fig. 7'!BW14</f>
        <v>Tc(PtM111)</v>
      </c>
      <c r="B52">
        <f>'Fig. 7'!BX14</f>
        <v>-3.44963</v>
      </c>
      <c r="C52">
        <f>'Fig. 7'!BY14</f>
        <v>-3.5387501383764501</v>
      </c>
      <c r="D52" s="244"/>
      <c r="E52" s="244">
        <v>25.79</v>
      </c>
      <c r="I52">
        <f t="shared" si="6"/>
        <v>1.6395000000000002</v>
      </c>
      <c r="J52">
        <f t="shared" si="7"/>
        <v>-5.0891299999999999</v>
      </c>
      <c r="L52">
        <f t="shared" si="8"/>
        <v>-3.8780599999999996</v>
      </c>
    </row>
    <row r="53" spans="1:12">
      <c r="A53" t="str">
        <f>'Fig. 7'!BW15</f>
        <v>Re(PtM111)</v>
      </c>
      <c r="B53">
        <f>'Fig. 7'!BX15</f>
        <v>-3.3600699999999999</v>
      </c>
      <c r="C53">
        <f>'Fig. 7'!BY15</f>
        <v>-3.5387501383764501</v>
      </c>
      <c r="D53" s="244"/>
      <c r="E53" s="244">
        <v>25.79</v>
      </c>
      <c r="I53">
        <f t="shared" si="6"/>
        <v>1.6395000000000002</v>
      </c>
      <c r="J53">
        <f t="shared" si="7"/>
        <v>-4.9995700000000003</v>
      </c>
      <c r="L53">
        <f t="shared" si="8"/>
        <v>-3.8780599999999996</v>
      </c>
    </row>
    <row r="54" spans="1:12">
      <c r="A54" t="str">
        <f>'Fig. 7'!BW16</f>
        <v>Cr(PtM111)</v>
      </c>
      <c r="B54">
        <f>'Fig. 7'!BX16</f>
        <v>-3.4440300000000001</v>
      </c>
      <c r="C54">
        <f>'Fig. 7'!BY16</f>
        <v>-3.4190428574585598</v>
      </c>
      <c r="D54" s="244"/>
      <c r="E54" s="244">
        <v>21.69</v>
      </c>
      <c r="I54">
        <f t="shared" si="6"/>
        <v>1.4345000000000001</v>
      </c>
      <c r="J54">
        <f t="shared" si="7"/>
        <v>-4.8785300000000005</v>
      </c>
      <c r="L54">
        <f t="shared" si="8"/>
        <v>-4.0830599999999997</v>
      </c>
    </row>
    <row r="55" spans="1:12">
      <c r="A55" t="str">
        <f>'Fig. 7'!BW17</f>
        <v>Mo(PtM111)</v>
      </c>
      <c r="B55">
        <f>'Fig. 7'!BX17</f>
        <v>-3.2201499999999998</v>
      </c>
      <c r="C55">
        <f>'Fig. 7'!BY17</f>
        <v>-3.2175234087503899</v>
      </c>
      <c r="D55" s="244"/>
      <c r="E55" s="244">
        <v>31.03</v>
      </c>
      <c r="I55">
        <f t="shared" si="6"/>
        <v>1.9015000000000002</v>
      </c>
      <c r="J55">
        <f t="shared" si="7"/>
        <v>-5.1216499999999998</v>
      </c>
      <c r="L55">
        <f t="shared" si="8"/>
        <v>-3.6160599999999992</v>
      </c>
    </row>
    <row r="56" spans="1:12">
      <c r="A56" t="str">
        <f>'Fig. 7'!BW18</f>
        <v>Tc(PtM111)</v>
      </c>
      <c r="B56">
        <f>'Fig. 7'!BX18</f>
        <v>-3.44963</v>
      </c>
      <c r="C56">
        <f>'Fig. 7'!BY18</f>
        <v>-3.3243227190821099</v>
      </c>
      <c r="D56" s="244"/>
      <c r="E56" s="244">
        <v>25.79</v>
      </c>
      <c r="I56">
        <f t="shared" si="6"/>
        <v>1.6395000000000002</v>
      </c>
      <c r="J56">
        <f t="shared" si="7"/>
        <v>-5.0891299999999999</v>
      </c>
      <c r="L56">
        <f t="shared" si="8"/>
        <v>-3.8780599999999996</v>
      </c>
    </row>
    <row r="57" spans="1:12">
      <c r="A57" t="str">
        <f>'Fig. 7'!BW19</f>
        <v>Re(PtM111)</v>
      </c>
      <c r="B57">
        <f>'Fig. 7'!BX19</f>
        <v>-3.3600699999999999</v>
      </c>
      <c r="C57">
        <f>'Fig. 7'!BY19</f>
        <v>-3.3243227190821099</v>
      </c>
      <c r="D57" s="244"/>
      <c r="E57" s="244">
        <v>25.79</v>
      </c>
      <c r="I57">
        <f t="shared" si="6"/>
        <v>1.6395000000000002</v>
      </c>
      <c r="J57">
        <f t="shared" si="7"/>
        <v>-4.9995700000000003</v>
      </c>
      <c r="L57">
        <f t="shared" si="8"/>
        <v>-3.8780599999999996</v>
      </c>
    </row>
    <row r="58" spans="1:12">
      <c r="A58" t="str">
        <f>'Fig. 7'!BW20</f>
        <v>Mn(PtM111)</v>
      </c>
      <c r="B58">
        <f>'Fig. 7'!BX20</f>
        <v>-3.25373</v>
      </c>
      <c r="C58">
        <f>'Fig. 7'!BY20</f>
        <v>-3.2065415263187398</v>
      </c>
      <c r="D58" s="244"/>
      <c r="E58" s="244">
        <v>31.61</v>
      </c>
      <c r="I58">
        <f t="shared" si="6"/>
        <v>1.9305000000000001</v>
      </c>
      <c r="J58">
        <f t="shared" si="7"/>
        <v>-5.1842300000000003</v>
      </c>
      <c r="L58">
        <f t="shared" si="8"/>
        <v>-3.5870599999999992</v>
      </c>
    </row>
    <row r="59" spans="1:12">
      <c r="A59" t="str">
        <f>'Fig. 7'!BW21</f>
        <v>Ru(PtM111)</v>
      </c>
      <c r="B59">
        <f>'Fig. 7'!BX21</f>
        <v>-3.34328</v>
      </c>
      <c r="C59">
        <f>'Fig. 7'!BY21</f>
        <v>-3.2555080796748301</v>
      </c>
      <c r="D59" s="244"/>
      <c r="E59" s="244">
        <v>29.09</v>
      </c>
      <c r="I59">
        <f t="shared" si="6"/>
        <v>1.8045000000000002</v>
      </c>
      <c r="J59">
        <f t="shared" si="7"/>
        <v>-5.14778</v>
      </c>
      <c r="L59">
        <f t="shared" si="8"/>
        <v>-3.7130599999999996</v>
      </c>
    </row>
    <row r="60" spans="1:12">
      <c r="A60" t="str">
        <f>'Fig. 7'!BW22</f>
        <v>Os(PtM111)</v>
      </c>
      <c r="B60">
        <f>'Fig. 7'!BX22</f>
        <v>-3.25373</v>
      </c>
      <c r="C60">
        <f>'Fig. 7'!BY22</f>
        <v>-3.2555080796748301</v>
      </c>
      <c r="D60" s="244"/>
      <c r="E60" s="244">
        <v>29.09</v>
      </c>
      <c r="I60">
        <f t="shared" si="6"/>
        <v>1.8045000000000002</v>
      </c>
      <c r="J60">
        <f t="shared" si="7"/>
        <v>-5.05823</v>
      </c>
      <c r="L60">
        <f t="shared" si="8"/>
        <v>-3.7130599999999996</v>
      </c>
    </row>
    <row r="61" spans="1:12">
      <c r="A61" t="str">
        <f>'Fig. 7'!BW23</f>
        <v>Fe(PtM111)</v>
      </c>
      <c r="B61">
        <f>'Fig. 7'!BX23</f>
        <v>-3.16418</v>
      </c>
      <c r="C61">
        <f>'Fig. 7'!BY23</f>
        <v>-3.1453880196205701</v>
      </c>
      <c r="D61" s="244"/>
      <c r="E61" s="244">
        <v>34.97</v>
      </c>
      <c r="I61">
        <f t="shared" si="6"/>
        <v>2.0985</v>
      </c>
      <c r="J61">
        <f t="shared" si="7"/>
        <v>-5.2626799999999996</v>
      </c>
      <c r="L61">
        <f t="shared" si="8"/>
        <v>-3.4190599999999995</v>
      </c>
    </row>
    <row r="62" spans="1:12">
      <c r="A62" t="str">
        <f>'Fig. 7'!BW24</f>
        <v>Ir(PtM111)</v>
      </c>
      <c r="B62">
        <f>'Fig. 7'!BX24</f>
        <v>-3.07463</v>
      </c>
      <c r="C62">
        <f>'Fig. 7'!BY24</f>
        <v>-3.11353273896867</v>
      </c>
      <c r="D62" s="244"/>
      <c r="E62" s="244">
        <v>36.82</v>
      </c>
      <c r="I62">
        <f t="shared" si="6"/>
        <v>2.1910000000000003</v>
      </c>
      <c r="J62">
        <f t="shared" si="7"/>
        <v>-5.2656299999999998</v>
      </c>
      <c r="L62">
        <f t="shared" si="8"/>
        <v>-3.3265599999999993</v>
      </c>
    </row>
    <row r="63" spans="1:12">
      <c r="A63" t="str">
        <f>'Fig. 7'!BW25</f>
        <v>Co(PtM111)</v>
      </c>
      <c r="B63">
        <f>'Fig. 7'!BX25</f>
        <v>-3.0130599999999998</v>
      </c>
      <c r="C63">
        <f>'Fig. 7'!BY25</f>
        <v>-3.0130599999999998</v>
      </c>
      <c r="D63" s="244"/>
      <c r="E63" s="244">
        <v>43.09</v>
      </c>
      <c r="I63">
        <f t="shared" si="6"/>
        <v>2.5045000000000002</v>
      </c>
      <c r="J63">
        <f t="shared" si="7"/>
        <v>-5.5175599999999996</v>
      </c>
      <c r="L63">
        <f t="shared" si="8"/>
        <v>-3.0130599999999994</v>
      </c>
    </row>
    <row r="64" spans="1:12">
      <c r="A64" t="str">
        <f>'Fig. 7'!BW26</f>
        <v>Rh(PtM111)</v>
      </c>
      <c r="B64">
        <f>'Fig. 7'!BX26</f>
        <v>-2.9291</v>
      </c>
      <c r="C64">
        <f>'Fig. 7'!BY26</f>
        <v>-3.1357105642465601</v>
      </c>
      <c r="D64" s="244"/>
      <c r="E64" s="244">
        <v>35.53</v>
      </c>
      <c r="I64">
        <f t="shared" si="6"/>
        <v>2.1265000000000001</v>
      </c>
      <c r="J64">
        <f t="shared" si="7"/>
        <v>-5.0556000000000001</v>
      </c>
      <c r="L64">
        <f t="shared" si="8"/>
        <v>-3.3910599999999995</v>
      </c>
    </row>
    <row r="65" spans="1:12">
      <c r="A65" t="str">
        <f>'Fig. 7'!BW27</f>
        <v>Pt(PtM111)</v>
      </c>
      <c r="B65">
        <f>'Fig. 7'!BX27</f>
        <v>-2.9346999999999999</v>
      </c>
      <c r="C65">
        <f>'Fig. 7'!BY27</f>
        <v>-3.0013693216140398</v>
      </c>
      <c r="D65" s="244"/>
      <c r="E65" s="244">
        <v>43.86</v>
      </c>
      <c r="I65">
        <f t="shared" si="6"/>
        <v>2.5430000000000001</v>
      </c>
      <c r="J65">
        <f t="shared" si="7"/>
        <v>-5.4777000000000005</v>
      </c>
      <c r="L65">
        <f t="shared" si="8"/>
        <v>-2.9745599999999994</v>
      </c>
    </row>
    <row r="66" spans="1:12">
      <c r="A66" t="str">
        <f>'Fig. 7'!BW28</f>
        <v>Pd(PtM111)</v>
      </c>
      <c r="B66">
        <f>'Fig. 7'!BX28</f>
        <v>-2.8955199999999999</v>
      </c>
      <c r="C66">
        <f>'Fig. 7'!BY28</f>
        <v>-2.97774423268128</v>
      </c>
      <c r="D66" s="244"/>
      <c r="E66" s="244">
        <v>45.45</v>
      </c>
      <c r="I66">
        <f t="shared" si="6"/>
        <v>2.6225000000000005</v>
      </c>
      <c r="J66">
        <f t="shared" si="7"/>
        <v>-5.5180199999999999</v>
      </c>
      <c r="L66">
        <f t="shared" si="8"/>
        <v>-2.8950599999999991</v>
      </c>
    </row>
    <row r="67" spans="1:12">
      <c r="A67" t="str">
        <f>'Fig. 7'!BW29</f>
        <v>Ni(PtM111)</v>
      </c>
      <c r="B67">
        <f>'Fig. 7'!BX29</f>
        <v>-2.8451499999999998</v>
      </c>
      <c r="C67">
        <f>'Fig. 7'!BY29</f>
        <v>-2.88172472705069</v>
      </c>
      <c r="D67" s="244"/>
      <c r="E67" s="244">
        <v>52.36</v>
      </c>
      <c r="I67">
        <f t="shared" si="6"/>
        <v>2.9680000000000004</v>
      </c>
      <c r="J67">
        <f t="shared" si="7"/>
        <v>-5.8131500000000003</v>
      </c>
      <c r="L67">
        <f t="shared" si="8"/>
        <v>-2.5495599999999992</v>
      </c>
    </row>
    <row r="68" spans="1:12">
      <c r="A68" t="str">
        <f>'Fig. 7'!BW30</f>
        <v>Au(PtM111)</v>
      </c>
      <c r="B68">
        <f>'Fig. 7'!BX30</f>
        <v>-2.7052200000000002</v>
      </c>
      <c r="C68">
        <f>'Fig. 7'!BY30</f>
        <v>-2.94632692845058</v>
      </c>
      <c r="D68" s="244"/>
      <c r="E68" s="244">
        <v>75.92</v>
      </c>
      <c r="I68">
        <f t="shared" si="6"/>
        <v>4.1459999999999999</v>
      </c>
      <c r="J68">
        <f t="shared" si="7"/>
        <v>-6.8512199999999996</v>
      </c>
      <c r="L68">
        <f t="shared" si="8"/>
        <v>-1.3715599999999997</v>
      </c>
    </row>
    <row r="69" spans="1:12">
      <c r="A69" t="str">
        <f>'Fig. 7'!BW31</f>
        <v>Ag(PtM111)</v>
      </c>
      <c r="B69">
        <f>'Fig. 7'!BX31</f>
        <v>-2.5988799999999999</v>
      </c>
      <c r="C69">
        <f>'Fig. 7'!BY31</f>
        <v>-2.7532604388188702</v>
      </c>
      <c r="D69" s="244"/>
      <c r="E69" s="244">
        <v>87.1</v>
      </c>
      <c r="I69">
        <f t="shared" si="6"/>
        <v>4.7049999999999992</v>
      </c>
      <c r="J69">
        <f t="shared" si="7"/>
        <v>-7.3038799999999995</v>
      </c>
      <c r="L69">
        <f t="shared" si="8"/>
        <v>-0.81256000000000039</v>
      </c>
    </row>
    <row r="70" spans="1:12">
      <c r="A70" t="str">
        <f>'Fig. 7'!BW32</f>
        <v>Cu(PtM111)</v>
      </c>
      <c r="B70">
        <f>'Fig. 7'!BX32</f>
        <v>-2.49254</v>
      </c>
      <c r="C70">
        <f>'Fig. 7'!BY32</f>
        <v>-2.7417607100024899</v>
      </c>
      <c r="D70" s="244"/>
      <c r="E70" s="244">
        <v>63.68</v>
      </c>
      <c r="I70">
        <f t="shared" si="6"/>
        <v>3.5340000000000003</v>
      </c>
      <c r="J70">
        <f t="shared" si="7"/>
        <v>-6.0265400000000007</v>
      </c>
      <c r="L70">
        <f t="shared" si="8"/>
        <v>-1.9835599999999993</v>
      </c>
    </row>
    <row r="71" spans="1:12">
      <c r="A71" t="str">
        <f>'Fig. 7'!BW33</f>
        <v>Hg(PtM111)</v>
      </c>
      <c r="B71">
        <f>'Fig. 7'!BX33</f>
        <v>-2.6828400000000001</v>
      </c>
      <c r="C71">
        <f>'Fig. 7'!BY33</f>
        <v>-2.64977616625549</v>
      </c>
      <c r="D71" s="244"/>
      <c r="E71" s="244">
        <v>72</v>
      </c>
      <c r="I71">
        <f t="shared" si="6"/>
        <v>3.95</v>
      </c>
      <c r="J71">
        <f t="shared" si="7"/>
        <v>-6.6328399999999998</v>
      </c>
      <c r="L71">
        <f t="shared" si="8"/>
        <v>-1.5675599999999994</v>
      </c>
    </row>
    <row r="72" spans="1:12">
      <c r="A72" t="str">
        <f>'Fig. 7'!BW34</f>
        <v>Cd(PtM111)</v>
      </c>
      <c r="B72">
        <f>'Fig. 7'!BX34</f>
        <v>-2.6268699999999998</v>
      </c>
      <c r="C72">
        <f>'Fig. 7'!BY34</f>
        <v>-2.5179066269685402</v>
      </c>
      <c r="D72" s="244"/>
      <c r="E72" s="244">
        <v>85.21</v>
      </c>
      <c r="I72">
        <f t="shared" si="6"/>
        <v>4.6104999999999992</v>
      </c>
      <c r="J72">
        <f t="shared" si="7"/>
        <v>-7.2373699999999985</v>
      </c>
      <c r="L72">
        <f t="shared" si="8"/>
        <v>-0.90706000000000042</v>
      </c>
    </row>
    <row r="73" spans="1:12">
      <c r="A73" t="str">
        <f>'Fig. 7'!BW35</f>
        <v>Zn(PtM111)</v>
      </c>
      <c r="B73">
        <f>'Fig. 7'!BX35</f>
        <v>-2.5764900000000002</v>
      </c>
      <c r="C73">
        <f>'Fig. 7'!BY35</f>
        <v>-2.4986044970093202</v>
      </c>
      <c r="D73" s="244"/>
      <c r="E73" s="244">
        <v>87.27</v>
      </c>
      <c r="I73">
        <f t="shared" si="6"/>
        <v>4.7134999999999998</v>
      </c>
      <c r="J73">
        <f t="shared" si="7"/>
        <v>-7.2899899999999995</v>
      </c>
      <c r="L73">
        <f t="shared" si="8"/>
        <v>-0.80405999999999977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Fig. 1</vt:lpstr>
      <vt:lpstr>Fig. 2</vt:lpstr>
      <vt:lpstr>Fig. 3</vt:lpstr>
      <vt:lpstr>Fig. 4</vt:lpstr>
      <vt:lpstr>Fig. 5</vt:lpstr>
      <vt:lpstr>Fig. 6</vt:lpstr>
      <vt:lpstr>Fig. 7</vt:lpstr>
      <vt:lpstr>Sheet1</vt:lpstr>
      <vt:lpstr>Sheet3</vt:lpstr>
      <vt:lpstr>fig7_clean</vt:lpstr>
      <vt:lpstr>Supplementary Fig. 1</vt:lpstr>
      <vt:lpstr>Supplementary Fig. 2</vt:lpstr>
      <vt:lpstr>Supplementary Fig. 3</vt:lpstr>
      <vt:lpstr>Supplementary Fig. 4</vt:lpstr>
      <vt:lpstr>Supplementary Fig. 5</vt:lpstr>
      <vt:lpstr>Supplementary Fig. 6</vt:lpstr>
      <vt:lpstr>Supplementary Fig. 7</vt:lpstr>
      <vt:lpstr>Supplementary Fig. 8</vt:lpstr>
      <vt:lpstr>Supplementary Fig. 11</vt:lpstr>
      <vt:lpstr>Supplementary Fig. 12</vt:lpstr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  <vt:lpstr>Supplementary Table 16</vt:lpstr>
      <vt:lpstr>Supplementary Table 17</vt:lpstr>
      <vt:lpstr>Supplementary Table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李博</dc:creator>
  <cp:lastModifiedBy>Microsoft Office User</cp:lastModifiedBy>
  <dcterms:created xsi:type="dcterms:W3CDTF">2019-12-22T02:23:00Z</dcterms:created>
  <dcterms:modified xsi:type="dcterms:W3CDTF">2024-08-07T00:14:50Z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