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Documents/_00_grad school/2019/_01_Research/_10_sandia_Meoh_Model/graaf_data/"/>
    </mc:Choice>
  </mc:AlternateContent>
  <xr:revisionPtr revIDLastSave="0" documentId="13_ncr:1_{6F2DECC8-0602-934A-AAB0-77D1AFF6043D}" xr6:coauthVersionLast="47" xr6:coauthVersionMax="47" xr10:uidLastSave="{00000000-0000-0000-0000-000000000000}"/>
  <bookViews>
    <workbookView xWindow="26860" yWindow="460" windowWidth="320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 s="1"/>
  <c r="T3" i="1"/>
  <c r="U3" i="1"/>
  <c r="V3" i="1"/>
  <c r="W3" i="1"/>
  <c r="X3" i="1"/>
  <c r="Q4" i="1"/>
  <c r="R4" i="1" s="1"/>
  <c r="S4" i="1" s="1"/>
  <c r="T4" i="1"/>
  <c r="W4" i="1" s="1"/>
  <c r="U4" i="1"/>
  <c r="X4" i="1" s="1"/>
  <c r="V4" i="1"/>
  <c r="Q5" i="1"/>
  <c r="R5" i="1"/>
  <c r="S5" i="1" s="1"/>
  <c r="T5" i="1"/>
  <c r="U5" i="1"/>
  <c r="V5" i="1"/>
  <c r="W5" i="1"/>
  <c r="X5" i="1"/>
  <c r="Q6" i="1"/>
  <c r="R6" i="1" s="1"/>
  <c r="S6" i="1" s="1"/>
  <c r="T6" i="1"/>
  <c r="W6" i="1" s="1"/>
  <c r="U6" i="1"/>
  <c r="X6" i="1" s="1"/>
  <c r="V6" i="1"/>
  <c r="Q7" i="1"/>
  <c r="R7" i="1"/>
  <c r="S7" i="1" s="1"/>
  <c r="T7" i="1"/>
  <c r="U7" i="1"/>
  <c r="V7" i="1"/>
  <c r="W7" i="1"/>
  <c r="X7" i="1"/>
  <c r="Q8" i="1"/>
  <c r="R8" i="1" s="1"/>
  <c r="S8" i="1" s="1"/>
  <c r="T8" i="1"/>
  <c r="W8" i="1" s="1"/>
  <c r="U8" i="1"/>
  <c r="X8" i="1" s="1"/>
  <c r="V8" i="1"/>
  <c r="Q9" i="1"/>
  <c r="R9" i="1"/>
  <c r="S9" i="1" s="1"/>
  <c r="T9" i="1"/>
  <c r="U9" i="1"/>
  <c r="V9" i="1"/>
  <c r="W9" i="1"/>
  <c r="X9" i="1"/>
  <c r="Q10" i="1"/>
  <c r="R10" i="1" s="1"/>
  <c r="S10" i="1" s="1"/>
  <c r="T10" i="1"/>
  <c r="W10" i="1" s="1"/>
  <c r="U10" i="1"/>
  <c r="X10" i="1" s="1"/>
  <c r="V10" i="1"/>
  <c r="Q11" i="1"/>
  <c r="R11" i="1"/>
  <c r="S11" i="1" s="1"/>
  <c r="T11" i="1"/>
  <c r="U11" i="1"/>
  <c r="V11" i="1"/>
  <c r="W11" i="1"/>
  <c r="X11" i="1"/>
  <c r="Q12" i="1"/>
  <c r="R12" i="1" s="1"/>
  <c r="S12" i="1" s="1"/>
  <c r="T12" i="1"/>
  <c r="W12" i="1" s="1"/>
  <c r="U12" i="1"/>
  <c r="X12" i="1" s="1"/>
  <c r="V12" i="1"/>
  <c r="Q13" i="1"/>
  <c r="R13" i="1"/>
  <c r="S13" i="1" s="1"/>
  <c r="T13" i="1"/>
  <c r="U13" i="1"/>
  <c r="V13" i="1"/>
  <c r="W13" i="1"/>
  <c r="X13" i="1"/>
  <c r="Q14" i="1"/>
  <c r="R14" i="1" s="1"/>
  <c r="S14" i="1" s="1"/>
  <c r="T14" i="1"/>
  <c r="W14" i="1" s="1"/>
  <c r="U14" i="1"/>
  <c r="X14" i="1" s="1"/>
  <c r="V14" i="1"/>
  <c r="Q15" i="1"/>
  <c r="R15" i="1"/>
  <c r="S15" i="1" s="1"/>
  <c r="T15" i="1"/>
  <c r="U15" i="1"/>
  <c r="V15" i="1"/>
  <c r="W15" i="1"/>
  <c r="X15" i="1"/>
  <c r="Q16" i="1"/>
  <c r="R16" i="1" s="1"/>
  <c r="S16" i="1" s="1"/>
  <c r="T16" i="1"/>
  <c r="W16" i="1" s="1"/>
  <c r="U16" i="1"/>
  <c r="X16" i="1" s="1"/>
  <c r="V16" i="1"/>
  <c r="Q17" i="1"/>
  <c r="R17" i="1"/>
  <c r="S17" i="1" s="1"/>
  <c r="T17" i="1"/>
  <c r="U17" i="1"/>
  <c r="V17" i="1"/>
  <c r="W17" i="1"/>
  <c r="X17" i="1"/>
  <c r="Q18" i="1"/>
  <c r="R18" i="1" s="1"/>
  <c r="S18" i="1" s="1"/>
  <c r="T18" i="1"/>
  <c r="W18" i="1" s="1"/>
  <c r="U18" i="1"/>
  <c r="X18" i="1" s="1"/>
  <c r="V18" i="1"/>
  <c r="Q19" i="1"/>
  <c r="R19" i="1"/>
  <c r="S19" i="1" s="1"/>
  <c r="T19" i="1"/>
  <c r="U19" i="1"/>
  <c r="V19" i="1"/>
  <c r="W19" i="1"/>
  <c r="X19" i="1"/>
  <c r="Q20" i="1"/>
  <c r="R20" i="1" s="1"/>
  <c r="S20" i="1" s="1"/>
  <c r="T20" i="1"/>
  <c r="W20" i="1" s="1"/>
  <c r="U20" i="1"/>
  <c r="X20" i="1" s="1"/>
  <c r="V20" i="1"/>
  <c r="Q21" i="1"/>
  <c r="R21" i="1"/>
  <c r="S21" i="1" s="1"/>
  <c r="T21" i="1"/>
  <c r="U21" i="1"/>
  <c r="V21" i="1"/>
  <c r="W21" i="1"/>
  <c r="X21" i="1"/>
  <c r="Q22" i="1"/>
  <c r="R22" i="1" s="1"/>
  <c r="S22" i="1" s="1"/>
  <c r="T22" i="1"/>
  <c r="W22" i="1" s="1"/>
  <c r="U22" i="1"/>
  <c r="X22" i="1" s="1"/>
  <c r="V22" i="1"/>
  <c r="Q23" i="1"/>
  <c r="R23" i="1"/>
  <c r="S23" i="1" s="1"/>
  <c r="T23" i="1"/>
  <c r="U23" i="1"/>
  <c r="V23" i="1"/>
  <c r="W23" i="1"/>
  <c r="X23" i="1"/>
  <c r="Q24" i="1"/>
  <c r="R24" i="1" s="1"/>
  <c r="S24" i="1" s="1"/>
  <c r="T24" i="1"/>
  <c r="W24" i="1" s="1"/>
  <c r="U24" i="1"/>
  <c r="X24" i="1" s="1"/>
  <c r="V24" i="1"/>
  <c r="Q25" i="1"/>
  <c r="R25" i="1"/>
  <c r="S25" i="1" s="1"/>
  <c r="T25" i="1"/>
  <c r="U25" i="1"/>
  <c r="V25" i="1"/>
  <c r="W25" i="1"/>
  <c r="X25" i="1"/>
  <c r="Q26" i="1"/>
  <c r="R26" i="1" s="1"/>
  <c r="S26" i="1" s="1"/>
  <c r="T26" i="1"/>
  <c r="W26" i="1" s="1"/>
  <c r="U26" i="1"/>
  <c r="X26" i="1" s="1"/>
  <c r="V26" i="1"/>
  <c r="Q27" i="1"/>
  <c r="R27" i="1"/>
  <c r="S27" i="1" s="1"/>
  <c r="T27" i="1"/>
  <c r="U27" i="1"/>
  <c r="V27" i="1"/>
  <c r="W27" i="1"/>
  <c r="X27" i="1"/>
  <c r="Q28" i="1"/>
  <c r="R28" i="1" s="1"/>
  <c r="S28" i="1" s="1"/>
  <c r="T28" i="1"/>
  <c r="W28" i="1" s="1"/>
  <c r="U28" i="1"/>
  <c r="X28" i="1" s="1"/>
  <c r="V28" i="1"/>
  <c r="Q29" i="1"/>
  <c r="R29" i="1"/>
  <c r="S29" i="1" s="1"/>
  <c r="T29" i="1"/>
  <c r="U29" i="1"/>
  <c r="V29" i="1"/>
  <c r="W29" i="1"/>
  <c r="X29" i="1"/>
  <c r="Q30" i="1"/>
  <c r="R30" i="1" s="1"/>
  <c r="S30" i="1" s="1"/>
  <c r="T30" i="1"/>
  <c r="W30" i="1" s="1"/>
  <c r="U30" i="1"/>
  <c r="X30" i="1" s="1"/>
  <c r="V30" i="1"/>
  <c r="Q2" i="1"/>
  <c r="R2" i="1"/>
  <c r="V2" i="1"/>
  <c r="U2" i="1"/>
  <c r="X2" i="1" s="1"/>
  <c r="T2" i="1"/>
  <c r="W2" i="1" s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</calcChain>
</file>

<file path=xl/sharedStrings.xml><?xml version="1.0" encoding="utf-8"?>
<sst xmlns="http://schemas.openxmlformats.org/spreadsheetml/2006/main" count="24" uniqueCount="24">
  <si>
    <t>run</t>
  </si>
  <si>
    <t>p (bar)</t>
  </si>
  <si>
    <t>Yco</t>
  </si>
  <si>
    <t>Yco2</t>
  </si>
  <si>
    <t>Yh2</t>
  </si>
  <si>
    <t>10^6 * V (M^3/s)</t>
  </si>
  <si>
    <t>T(K)</t>
  </si>
  <si>
    <t>feed Yco</t>
  </si>
  <si>
    <t>feed Yco2</t>
  </si>
  <si>
    <t>Ych3oh</t>
  </si>
  <si>
    <t>Yh2o</t>
  </si>
  <si>
    <t>Yrest</t>
  </si>
  <si>
    <t>feed Yh2</t>
  </si>
  <si>
    <t>wcat (g)</t>
  </si>
  <si>
    <t>CO2/(CO+CO2)</t>
  </si>
  <si>
    <t>feed</t>
  </si>
  <si>
    <t>Volume flow at T and P (m^3/s)</t>
  </si>
  <si>
    <t>Residence Time (s)</t>
  </si>
  <si>
    <t>Residence Time / Cat Weight (s/kg)</t>
  </si>
  <si>
    <t>MeOH ROP (mol/s)</t>
  </si>
  <si>
    <t>H2O ROP (mol/s)</t>
  </si>
  <si>
    <t xml:space="preserve">Sites </t>
  </si>
  <si>
    <t>MeOH TOF (mol/site/s)</t>
  </si>
  <si>
    <t>H2O TOF (mol/site/s)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</si>
</sst>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."/>
    <numFmt numFmtId="165" formatCode="0.0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165" fontId="0" fillId="0" borderId="2" xfId="0" applyNumberFormat="1" applyBorder="1"/>
    <xf numFmtId="11" fontId="1" fillId="0" borderId="0" xfId="0" applyNumberFormat="1" applyFont="1" applyAlignment="1">
      <alignment horizontal="left" vertical="top" wrapText="1"/>
    </xf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workbookViewId="0">
      <selection activeCell="Y11" sqref="Y11"/>
    </sheetView>
  </sheetViews>
  <sheetFormatPr baseColWidth="10" defaultRowHeight="15" x14ac:dyDescent="0.2"/>
  <cols>
    <col min="2" max="2" width="7.6640625" customWidth="1"/>
    <col min="3" max="3" width="13.33203125" customWidth="1"/>
    <col min="4" max="4" width="14.1640625" customWidth="1"/>
    <col min="5" max="9" width="14.33203125" customWidth="1"/>
    <col min="10" max="14" width="16.1640625" customWidth="1"/>
    <col min="15" max="15" width="15.1640625" customWidth="1"/>
    <col min="17" max="17" width="24.5" bestFit="1" customWidth="1"/>
    <col min="18" max="18" width="14.6640625" bestFit="1" customWidth="1"/>
    <col min="19" max="19" width="27.1640625" bestFit="1" customWidth="1"/>
    <col min="20" max="20" width="15" bestFit="1" customWidth="1"/>
    <col min="21" max="21" width="13.6640625" bestFit="1" customWidth="1"/>
    <col min="22" max="22" width="12.1640625" bestFit="1" customWidth="1"/>
    <col min="23" max="23" width="18.1640625" bestFit="1" customWidth="1"/>
    <col min="24" max="24" width="16.83203125" bestFit="1" customWidth="1"/>
  </cols>
  <sheetData>
    <row r="1" spans="1:24" x14ac:dyDescent="0.2">
      <c r="A1" t="s">
        <v>15</v>
      </c>
      <c r="B1" s="2" t="s">
        <v>0</v>
      </c>
      <c r="C1" s="2" t="s">
        <v>1</v>
      </c>
      <c r="D1" s="2" t="s">
        <v>6</v>
      </c>
      <c r="E1" s="2" t="s">
        <v>5</v>
      </c>
      <c r="F1" s="2" t="s">
        <v>7</v>
      </c>
      <c r="G1" s="2" t="s">
        <v>8</v>
      </c>
      <c r="H1" s="2" t="s">
        <v>12</v>
      </c>
      <c r="I1" s="2" t="s">
        <v>14</v>
      </c>
      <c r="J1" s="2" t="s">
        <v>2</v>
      </c>
      <c r="K1" s="2" t="s">
        <v>3</v>
      </c>
      <c r="L1" s="2" t="s">
        <v>4</v>
      </c>
      <c r="M1" s="2" t="s">
        <v>9</v>
      </c>
      <c r="N1" s="2" t="s">
        <v>10</v>
      </c>
      <c r="O1" s="2" t="s">
        <v>11</v>
      </c>
      <c r="P1" s="2" t="s">
        <v>13</v>
      </c>
      <c r="Q1" s="7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</row>
    <row r="2" spans="1:24" ht="16" x14ac:dyDescent="0.2">
      <c r="A2" s="6">
        <v>1</v>
      </c>
      <c r="B2" s="3">
        <v>1</v>
      </c>
      <c r="C2" s="3">
        <v>15.3</v>
      </c>
      <c r="D2" s="3">
        <v>483.5</v>
      </c>
      <c r="E2" s="3">
        <v>6</v>
      </c>
      <c r="F2" s="3">
        <v>6.5000000000000002E-2</v>
      </c>
      <c r="G2" s="3">
        <v>0.26100000000000001</v>
      </c>
      <c r="H2" s="3">
        <v>0.67400000000000004</v>
      </c>
      <c r="I2" s="4">
        <f>G2/(F2+G2)</f>
        <v>0.80061349693251538</v>
      </c>
      <c r="J2" s="3">
        <v>6.7500000000000004E-2</v>
      </c>
      <c r="K2" s="3">
        <v>0.25530000000000003</v>
      </c>
      <c r="L2" s="3">
        <v>0.66749999999999998</v>
      </c>
      <c r="M2" s="3">
        <v>4.4000000000000003E-3</v>
      </c>
      <c r="N2" s="3">
        <v>5.3E-3</v>
      </c>
      <c r="O2" s="3">
        <v>0</v>
      </c>
      <c r="P2" s="5">
        <v>4.24</v>
      </c>
      <c r="Q2" s="10">
        <f>(10^-6)*(1.01325*E2*D2)/(C2*298)</f>
        <v>6.4469848006316604E-7</v>
      </c>
      <c r="R2" s="6">
        <f>(((3.5*10^-2)^2*PI()*(7*10^-2))/2)/Q2</f>
        <v>208.92834276492357</v>
      </c>
      <c r="S2" s="11">
        <f>R2/(P2*10^-3)</f>
        <v>49275.552538897064</v>
      </c>
      <c r="T2" s="12">
        <f>M2*((1.01325*10^5*E2*10^-6)/(8.3145*298))</f>
        <v>1.0796130799230422E-6</v>
      </c>
      <c r="U2">
        <f>N2*(1.01325*10^5*E2*10^-6)/(8.3145*298)</f>
        <v>1.300443028089119E-6</v>
      </c>
      <c r="V2">
        <f>0.00030835*P2</f>
        <v>1.3074040000000001E-3</v>
      </c>
      <c r="W2">
        <f>T2/V2</f>
        <v>8.2576853055600424E-4</v>
      </c>
      <c r="X2">
        <f>U2/V2</f>
        <v>9.9467572998791407E-4</v>
      </c>
    </row>
    <row r="3" spans="1:24" ht="16" x14ac:dyDescent="0.2">
      <c r="A3" s="6">
        <v>1</v>
      </c>
      <c r="B3" s="3">
        <v>2</v>
      </c>
      <c r="C3" s="3">
        <v>15</v>
      </c>
      <c r="D3" s="3">
        <v>483.5</v>
      </c>
      <c r="E3" s="3">
        <v>14.95</v>
      </c>
      <c r="F3" s="3">
        <v>6.5000000000000002E-2</v>
      </c>
      <c r="G3" s="3">
        <v>0.26100000000000001</v>
      </c>
      <c r="H3" s="3">
        <v>0.67400000000000004</v>
      </c>
      <c r="I3" s="4">
        <f t="shared" ref="I3:I30" si="0">G3/(F3+G3)</f>
        <v>0.80061349693251538</v>
      </c>
      <c r="J3" s="3">
        <v>6.6500000000000004E-2</v>
      </c>
      <c r="K3" s="3">
        <v>0.2581</v>
      </c>
      <c r="L3" s="3">
        <v>0.67049999999999998</v>
      </c>
      <c r="M3" s="3">
        <v>2.3999999999999998E-3</v>
      </c>
      <c r="N3" s="3">
        <v>2.5000000000000001E-3</v>
      </c>
      <c r="O3" s="3">
        <v>0</v>
      </c>
      <c r="P3" s="5">
        <v>4.24</v>
      </c>
      <c r="Q3" s="10">
        <f t="shared" ref="Q3:Q30" si="1">(10^-6)*(1.01325*E3*D3)/(C3*298)</f>
        <v>1.6385011870805368E-6</v>
      </c>
      <c r="R3" s="6">
        <f t="shared" ref="R3:R30" si="2">(((3.5*10^-2)^2*PI()*(7*10^-2))/2)/Q3</f>
        <v>82.206705789857779</v>
      </c>
      <c r="S3" s="11">
        <f t="shared" ref="S3:S30" si="3">R3/(P3*10^-3)</f>
        <v>19388.374007041926</v>
      </c>
      <c r="T3" s="12">
        <f t="shared" ref="T3:T30" si="4">M3*((1.01325*10^5*E3*10^-6)/(8.3145*298))</f>
        <v>1.4672923222590437E-6</v>
      </c>
      <c r="U3">
        <f t="shared" ref="U3:U30" si="5">N3*(1.01325*10^5*E3*10^-6)/(8.3145*298)</f>
        <v>1.5284295023531705E-6</v>
      </c>
      <c r="V3">
        <f t="shared" ref="V3:V30" si="6">0.00030835*P3</f>
        <v>1.3074040000000001E-3</v>
      </c>
      <c r="W3">
        <f t="shared" ref="W3:W30" si="7">T3/V3</f>
        <v>1.1222945028920238E-3</v>
      </c>
      <c r="X3">
        <f t="shared" ref="X3:X30" si="8">U3/V3</f>
        <v>1.1690567738458582E-3</v>
      </c>
    </row>
    <row r="4" spans="1:24" ht="16" x14ac:dyDescent="0.2">
      <c r="A4" s="6">
        <v>1</v>
      </c>
      <c r="B4" s="3">
        <v>3</v>
      </c>
      <c r="C4" s="3">
        <v>30</v>
      </c>
      <c r="D4" s="3">
        <v>483.5</v>
      </c>
      <c r="E4" s="3">
        <v>6.01</v>
      </c>
      <c r="F4" s="3">
        <v>6.5000000000000002E-2</v>
      </c>
      <c r="G4" s="3">
        <v>0.26100000000000001</v>
      </c>
      <c r="H4" s="3">
        <v>0.67400000000000004</v>
      </c>
      <c r="I4" s="4">
        <f t="shared" si="0"/>
        <v>0.80061349693251538</v>
      </c>
      <c r="J4" s="3">
        <v>6.7000000000000004E-2</v>
      </c>
      <c r="K4" s="3">
        <v>0.25380000000000003</v>
      </c>
      <c r="L4" s="3">
        <v>0.66359999999999997</v>
      </c>
      <c r="M4" s="3">
        <v>7.7999999999999996E-3</v>
      </c>
      <c r="N4" s="3">
        <v>7.7999999999999996E-3</v>
      </c>
      <c r="O4" s="3">
        <v>0</v>
      </c>
      <c r="P4" s="5">
        <v>4.24</v>
      </c>
      <c r="Q4" s="10">
        <f t="shared" si="1"/>
        <v>3.2934421854026838E-7</v>
      </c>
      <c r="R4" s="6">
        <f t="shared" si="2"/>
        <v>408.98178088465022</v>
      </c>
      <c r="S4" s="11">
        <f t="shared" si="3"/>
        <v>96457.967189775984</v>
      </c>
      <c r="T4" s="12">
        <f t="shared" si="4"/>
        <v>1.91704931669062E-6</v>
      </c>
      <c r="U4">
        <f t="shared" si="5"/>
        <v>1.9170493166906196E-6</v>
      </c>
      <c r="V4">
        <f t="shared" si="6"/>
        <v>1.3074040000000001E-3</v>
      </c>
      <c r="W4">
        <f t="shared" si="7"/>
        <v>1.4663021657350137E-3</v>
      </c>
      <c r="X4">
        <f t="shared" si="8"/>
        <v>1.4663021657350134E-3</v>
      </c>
    </row>
    <row r="5" spans="1:24" ht="16" x14ac:dyDescent="0.2">
      <c r="A5" s="6">
        <v>1</v>
      </c>
      <c r="B5" s="3">
        <v>4</v>
      </c>
      <c r="C5" s="3">
        <v>30</v>
      </c>
      <c r="D5" s="3">
        <v>483.5</v>
      </c>
      <c r="E5" s="3">
        <v>14.23</v>
      </c>
      <c r="F5" s="3">
        <v>6.5000000000000002E-2</v>
      </c>
      <c r="G5" s="3">
        <v>0.26100000000000001</v>
      </c>
      <c r="H5" s="3">
        <v>0.67400000000000004</v>
      </c>
      <c r="I5" s="4">
        <f t="shared" si="0"/>
        <v>0.80061349693251538</v>
      </c>
      <c r="J5" s="3">
        <v>6.6199999999999995E-2</v>
      </c>
      <c r="K5" s="3">
        <v>0.25609999999999999</v>
      </c>
      <c r="L5" s="3">
        <v>0.66920000000000002</v>
      </c>
      <c r="M5" s="3">
        <v>4.4000000000000003E-3</v>
      </c>
      <c r="N5" s="3">
        <v>4.1000000000000003E-3</v>
      </c>
      <c r="O5" s="3">
        <v>0</v>
      </c>
      <c r="P5" s="5">
        <v>4.24</v>
      </c>
      <c r="Q5" s="10">
        <f t="shared" si="1"/>
        <v>7.7979504656040267E-7</v>
      </c>
      <c r="R5" s="6">
        <f t="shared" si="2"/>
        <v>172.73229115367164</v>
      </c>
      <c r="S5" s="11">
        <f t="shared" si="3"/>
        <v>40738.747913601794</v>
      </c>
      <c r="T5" s="12">
        <f t="shared" si="4"/>
        <v>2.560482354550815E-6</v>
      </c>
      <c r="U5">
        <f t="shared" si="5"/>
        <v>2.3859040121950777E-6</v>
      </c>
      <c r="V5">
        <f t="shared" si="6"/>
        <v>1.3074040000000001E-3</v>
      </c>
      <c r="W5">
        <f t="shared" si="7"/>
        <v>1.9584476983019899E-3</v>
      </c>
      <c r="X5">
        <f t="shared" si="8"/>
        <v>1.8249171734177633E-3</v>
      </c>
    </row>
    <row r="6" spans="1:24" ht="16" x14ac:dyDescent="0.2">
      <c r="A6" s="6">
        <v>1</v>
      </c>
      <c r="B6" s="3">
        <v>5</v>
      </c>
      <c r="C6" s="3">
        <v>50.8</v>
      </c>
      <c r="D6" s="3">
        <v>483.5</v>
      </c>
      <c r="E6" s="3">
        <v>6.54</v>
      </c>
      <c r="F6" s="3">
        <v>6.5000000000000002E-2</v>
      </c>
      <c r="G6" s="3">
        <v>0.26100000000000001</v>
      </c>
      <c r="H6" s="3">
        <v>0.67400000000000004</v>
      </c>
      <c r="I6" s="4">
        <f t="shared" si="0"/>
        <v>0.80061349693251538</v>
      </c>
      <c r="J6" s="3">
        <v>6.6600000000000006E-2</v>
      </c>
      <c r="K6" s="3">
        <v>0.25419999999999998</v>
      </c>
      <c r="L6" s="3">
        <v>0.6573</v>
      </c>
      <c r="M6" s="3">
        <v>1.17E-2</v>
      </c>
      <c r="N6" s="3">
        <v>1.0200000000000001E-2</v>
      </c>
      <c r="O6" s="3">
        <v>0</v>
      </c>
      <c r="P6" s="5">
        <v>4.24</v>
      </c>
      <c r="Q6" s="10">
        <f t="shared" si="1"/>
        <v>2.1164638881916185E-7</v>
      </c>
      <c r="R6" s="6">
        <f t="shared" si="2"/>
        <v>636.41900896193056</v>
      </c>
      <c r="S6" s="11">
        <f t="shared" si="3"/>
        <v>150098.82286837982</v>
      </c>
      <c r="T6" s="12">
        <f t="shared" si="4"/>
        <v>3.1291603655133085E-6</v>
      </c>
      <c r="U6">
        <f t="shared" si="5"/>
        <v>2.7279859596782692E-6</v>
      </c>
      <c r="V6">
        <f t="shared" si="6"/>
        <v>1.3074040000000001E-3</v>
      </c>
      <c r="W6">
        <f t="shared" si="7"/>
        <v>2.3934150159501642E-3</v>
      </c>
      <c r="X6">
        <f t="shared" si="8"/>
        <v>2.0865669369821947E-3</v>
      </c>
    </row>
    <row r="7" spans="1:24" ht="16" x14ac:dyDescent="0.2">
      <c r="A7" s="6">
        <v>1</v>
      </c>
      <c r="B7" s="3">
        <v>6</v>
      </c>
      <c r="C7" s="3">
        <v>49.7</v>
      </c>
      <c r="D7" s="3">
        <v>483.5</v>
      </c>
      <c r="E7" s="3">
        <v>14.34</v>
      </c>
      <c r="F7" s="3">
        <v>6.5000000000000002E-2</v>
      </c>
      <c r="G7" s="3">
        <v>0.26100000000000001</v>
      </c>
      <c r="H7" s="3">
        <v>0.67400000000000004</v>
      </c>
      <c r="I7" s="4">
        <f t="shared" si="0"/>
        <v>0.80061349693251538</v>
      </c>
      <c r="J7" s="3">
        <v>6.6500000000000004E-2</v>
      </c>
      <c r="K7" s="3">
        <v>0.25629999999999997</v>
      </c>
      <c r="L7" s="3">
        <v>0.66400000000000003</v>
      </c>
      <c r="M7" s="3">
        <v>6.7999999999999996E-3</v>
      </c>
      <c r="N7" s="3">
        <v>6.4000000000000003E-3</v>
      </c>
      <c r="O7" s="3">
        <v>0</v>
      </c>
      <c r="P7" s="5">
        <v>4.24</v>
      </c>
      <c r="Q7" s="10">
        <f t="shared" si="1"/>
        <v>4.7433982536156533E-7</v>
      </c>
      <c r="R7" s="6">
        <f t="shared" si="2"/>
        <v>283.96473966736949</v>
      </c>
      <c r="S7" s="11">
        <f t="shared" si="3"/>
        <v>66972.815959285246</v>
      </c>
      <c r="T7" s="12">
        <f t="shared" si="4"/>
        <v>3.9876981306611996E-6</v>
      </c>
      <c r="U7">
        <f t="shared" si="5"/>
        <v>3.7531276523870119E-6</v>
      </c>
      <c r="V7">
        <f t="shared" si="6"/>
        <v>1.3074040000000001E-3</v>
      </c>
      <c r="W7">
        <f t="shared" si="7"/>
        <v>3.0500886724082223E-3</v>
      </c>
      <c r="X7">
        <f t="shared" si="8"/>
        <v>2.870671691678327E-3</v>
      </c>
    </row>
    <row r="8" spans="1:24" ht="16" x14ac:dyDescent="0.2">
      <c r="A8" s="6">
        <v>1</v>
      </c>
      <c r="B8" s="3">
        <v>7</v>
      </c>
      <c r="C8" s="3">
        <v>15</v>
      </c>
      <c r="D8" s="3">
        <v>499.3</v>
      </c>
      <c r="E8" s="3">
        <v>8.48</v>
      </c>
      <c r="F8" s="3">
        <v>6.5000000000000002E-2</v>
      </c>
      <c r="G8" s="3">
        <v>0.26100000000000001</v>
      </c>
      <c r="H8" s="3">
        <v>0.67400000000000004</v>
      </c>
      <c r="I8" s="4">
        <f t="shared" si="0"/>
        <v>0.80061349693251538</v>
      </c>
      <c r="J8" s="3">
        <v>6.8900000000000003E-2</v>
      </c>
      <c r="K8" s="3">
        <v>0.25269999999999998</v>
      </c>
      <c r="L8" s="3">
        <v>0.66600000000000004</v>
      </c>
      <c r="M8" s="3">
        <v>5.0000000000000001E-3</v>
      </c>
      <c r="N8" s="3">
        <v>7.4000000000000003E-3</v>
      </c>
      <c r="O8" s="3">
        <v>0</v>
      </c>
      <c r="P8" s="5">
        <v>4.24</v>
      </c>
      <c r="Q8" s="10">
        <f t="shared" si="1"/>
        <v>9.5976853422818803E-7</v>
      </c>
      <c r="R8" s="6">
        <f t="shared" si="2"/>
        <v>140.34194727063021</v>
      </c>
      <c r="S8" s="11">
        <f t="shared" si="3"/>
        <v>33099.515865714668</v>
      </c>
      <c r="T8" s="12">
        <f t="shared" si="4"/>
        <v>1.7339240374521586E-6</v>
      </c>
      <c r="U8">
        <f t="shared" si="5"/>
        <v>2.5662075754291947E-6</v>
      </c>
      <c r="V8">
        <f t="shared" si="6"/>
        <v>1.3074040000000001E-3</v>
      </c>
      <c r="W8">
        <f t="shared" si="7"/>
        <v>1.3262343066505521E-3</v>
      </c>
      <c r="X8">
        <f t="shared" si="8"/>
        <v>1.9628267738428171E-3</v>
      </c>
    </row>
    <row r="9" spans="1:24" ht="16" x14ac:dyDescent="0.2">
      <c r="A9" s="6">
        <v>1</v>
      </c>
      <c r="B9" s="3">
        <v>8</v>
      </c>
      <c r="C9" s="3">
        <v>15</v>
      </c>
      <c r="D9" s="3">
        <v>499.3</v>
      </c>
      <c r="E9" s="3">
        <v>15.98</v>
      </c>
      <c r="F9" s="3">
        <v>6.5000000000000002E-2</v>
      </c>
      <c r="G9" s="3">
        <v>0.26100000000000001</v>
      </c>
      <c r="H9" s="3">
        <v>0.67400000000000004</v>
      </c>
      <c r="I9" s="4">
        <f t="shared" si="0"/>
        <v>0.80061349693251538</v>
      </c>
      <c r="J9" s="3">
        <v>6.8000000000000005E-2</v>
      </c>
      <c r="K9" s="3">
        <v>0.255</v>
      </c>
      <c r="L9" s="3">
        <v>0.66869999999999996</v>
      </c>
      <c r="M9" s="3">
        <v>3.3E-3</v>
      </c>
      <c r="N9" s="3">
        <v>5.0000000000000001E-3</v>
      </c>
      <c r="O9" s="3">
        <v>0</v>
      </c>
      <c r="P9" s="5">
        <v>4.24</v>
      </c>
      <c r="Q9" s="10">
        <f t="shared" si="1"/>
        <v>1.8086204218120806E-6</v>
      </c>
      <c r="R9" s="6">
        <f t="shared" si="2"/>
        <v>74.474324959633563</v>
      </c>
      <c r="S9" s="11">
        <f t="shared" si="3"/>
        <v>17564.699282932441</v>
      </c>
      <c r="T9" s="12">
        <f t="shared" si="4"/>
        <v>2.1565271271462765E-6</v>
      </c>
      <c r="U9">
        <f t="shared" si="5"/>
        <v>3.2674653441610253E-6</v>
      </c>
      <c r="V9">
        <f t="shared" si="6"/>
        <v>1.3074040000000001E-3</v>
      </c>
      <c r="W9">
        <f t="shared" si="7"/>
        <v>1.6494726397856183E-3</v>
      </c>
      <c r="X9">
        <f t="shared" si="8"/>
        <v>2.499200969372149E-3</v>
      </c>
    </row>
    <row r="10" spans="1:24" ht="16" x14ac:dyDescent="0.2">
      <c r="A10" s="6">
        <v>1</v>
      </c>
      <c r="B10" s="3">
        <v>9</v>
      </c>
      <c r="C10" s="3">
        <v>30.2</v>
      </c>
      <c r="D10" s="3">
        <v>499.3</v>
      </c>
      <c r="E10" s="3">
        <v>11.56</v>
      </c>
      <c r="F10" s="3">
        <v>6.5000000000000002E-2</v>
      </c>
      <c r="G10" s="3">
        <v>0.26100000000000001</v>
      </c>
      <c r="H10" s="3">
        <v>0.67400000000000004</v>
      </c>
      <c r="I10" s="4">
        <f t="shared" si="0"/>
        <v>0.80061349693251538</v>
      </c>
      <c r="J10" s="3">
        <v>6.8099999999999994E-2</v>
      </c>
      <c r="K10" s="3">
        <v>0.25230000000000002</v>
      </c>
      <c r="L10" s="3">
        <v>0.66190000000000004</v>
      </c>
      <c r="M10" s="3">
        <v>8.5000000000000006E-3</v>
      </c>
      <c r="N10" s="3">
        <v>9.1999999999999998E-3</v>
      </c>
      <c r="O10" s="3">
        <v>0</v>
      </c>
      <c r="P10" s="5">
        <v>4.24</v>
      </c>
      <c r="Q10" s="10">
        <f t="shared" si="1"/>
        <v>6.4984952453442367E-7</v>
      </c>
      <c r="R10" s="6">
        <f t="shared" si="2"/>
        <v>207.27226832883116</v>
      </c>
      <c r="S10" s="11">
        <f t="shared" si="3"/>
        <v>48884.968945479042</v>
      </c>
      <c r="T10" s="12">
        <f t="shared" si="4"/>
        <v>4.0182871679256866E-6</v>
      </c>
      <c r="U10">
        <f t="shared" si="5"/>
        <v>4.3492049346960367E-6</v>
      </c>
      <c r="V10">
        <f t="shared" si="6"/>
        <v>1.3074040000000001E-3</v>
      </c>
      <c r="W10">
        <f t="shared" si="7"/>
        <v>3.0734854474406431E-3</v>
      </c>
      <c r="X10">
        <f t="shared" si="8"/>
        <v>3.3265960137004603E-3</v>
      </c>
    </row>
    <row r="11" spans="1:24" ht="16" x14ac:dyDescent="0.2">
      <c r="A11" s="6">
        <v>1</v>
      </c>
      <c r="B11" s="3">
        <v>10</v>
      </c>
      <c r="C11" s="3">
        <v>30</v>
      </c>
      <c r="D11" s="3">
        <v>499.3</v>
      </c>
      <c r="E11" s="3">
        <v>18.3</v>
      </c>
      <c r="F11" s="3">
        <v>6.5000000000000002E-2</v>
      </c>
      <c r="G11" s="3">
        <v>0.26100000000000001</v>
      </c>
      <c r="H11" s="3">
        <v>0.67400000000000004</v>
      </c>
      <c r="I11" s="4">
        <f t="shared" si="0"/>
        <v>0.80061349693251538</v>
      </c>
      <c r="J11" s="3">
        <v>6.7900000000000002E-2</v>
      </c>
      <c r="K11" s="3">
        <v>0.25509999999999999</v>
      </c>
      <c r="L11" s="3">
        <v>0.66420000000000001</v>
      </c>
      <c r="M11" s="3">
        <v>6.0000000000000001E-3</v>
      </c>
      <c r="N11" s="3">
        <v>6.7999999999999996E-3</v>
      </c>
      <c r="O11" s="3">
        <v>0</v>
      </c>
      <c r="P11" s="5">
        <v>4.24</v>
      </c>
      <c r="Q11" s="10">
        <f t="shared" si="1"/>
        <v>1.0355993028523488E-6</v>
      </c>
      <c r="R11" s="6">
        <f t="shared" si="2"/>
        <v>130.06554238851851</v>
      </c>
      <c r="S11" s="11">
        <f t="shared" si="3"/>
        <v>30675.835468990208</v>
      </c>
      <c r="T11" s="12">
        <f t="shared" si="4"/>
        <v>4.4902089460435611E-6</v>
      </c>
      <c r="U11">
        <f t="shared" si="5"/>
        <v>5.0889034721827029E-6</v>
      </c>
      <c r="V11">
        <f t="shared" si="6"/>
        <v>1.3074040000000001E-3</v>
      </c>
      <c r="W11">
        <f t="shared" si="7"/>
        <v>3.434446388448835E-3</v>
      </c>
      <c r="X11">
        <f t="shared" si="8"/>
        <v>3.8923725735753468E-3</v>
      </c>
    </row>
    <row r="12" spans="1:24" ht="16" x14ac:dyDescent="0.2">
      <c r="A12" s="6">
        <v>1</v>
      </c>
      <c r="B12" s="3">
        <v>11</v>
      </c>
      <c r="C12" s="3">
        <v>49.6</v>
      </c>
      <c r="D12" s="3">
        <v>499.3</v>
      </c>
      <c r="E12" s="3">
        <v>10.55</v>
      </c>
      <c r="F12" s="3">
        <v>6.5000000000000002E-2</v>
      </c>
      <c r="G12" s="3">
        <v>0.26100000000000001</v>
      </c>
      <c r="H12" s="3">
        <v>0.67400000000000004</v>
      </c>
      <c r="I12" s="4">
        <f t="shared" si="0"/>
        <v>0.80061349693251538</v>
      </c>
      <c r="J12" s="3">
        <v>6.6799999999999998E-2</v>
      </c>
      <c r="K12" s="3">
        <v>0.25309999999999999</v>
      </c>
      <c r="L12" s="3">
        <v>0.65149999999999997</v>
      </c>
      <c r="M12" s="3">
        <v>1.52E-2</v>
      </c>
      <c r="N12" s="3">
        <v>1.3299999999999999E-2</v>
      </c>
      <c r="O12" s="3">
        <v>1E-4</v>
      </c>
      <c r="P12" s="5">
        <v>4.24</v>
      </c>
      <c r="Q12" s="10">
        <f t="shared" si="1"/>
        <v>3.6110433121008329E-7</v>
      </c>
      <c r="R12" s="6">
        <f t="shared" si="2"/>
        <v>373.01071568786887</v>
      </c>
      <c r="S12" s="11">
        <f t="shared" si="3"/>
        <v>87974.225398082272</v>
      </c>
      <c r="T12" s="12">
        <f t="shared" si="4"/>
        <v>6.5578315718355696E-6</v>
      </c>
      <c r="U12">
        <f t="shared" si="5"/>
        <v>5.738102625356123E-6</v>
      </c>
      <c r="V12">
        <f t="shared" si="6"/>
        <v>1.3074040000000001E-3</v>
      </c>
      <c r="W12">
        <f t="shared" si="7"/>
        <v>5.0159182409076075E-3</v>
      </c>
      <c r="X12">
        <f t="shared" si="8"/>
        <v>4.3889284607941557E-3</v>
      </c>
    </row>
    <row r="13" spans="1:24" ht="16" x14ac:dyDescent="0.2">
      <c r="A13" s="6">
        <v>1</v>
      </c>
      <c r="B13" s="3">
        <v>12</v>
      </c>
      <c r="C13" s="3">
        <v>50.1</v>
      </c>
      <c r="D13" s="3">
        <v>499.3</v>
      </c>
      <c r="E13" s="3">
        <v>18.190000000000001</v>
      </c>
      <c r="F13" s="3">
        <v>6.5000000000000002E-2</v>
      </c>
      <c r="G13" s="3">
        <v>0.26100000000000001</v>
      </c>
      <c r="H13" s="3">
        <v>0.67400000000000004</v>
      </c>
      <c r="I13" s="4">
        <f t="shared" si="0"/>
        <v>0.80061349693251538</v>
      </c>
      <c r="J13" s="3">
        <v>6.7199999999999996E-2</v>
      </c>
      <c r="K13" s="3">
        <v>0.25159999999999999</v>
      </c>
      <c r="L13" s="3">
        <v>0.66180000000000005</v>
      </c>
      <c r="M13" s="3">
        <v>0.01</v>
      </c>
      <c r="N13" s="3">
        <v>9.4000000000000004E-3</v>
      </c>
      <c r="O13" s="3">
        <v>0</v>
      </c>
      <c r="P13" s="5">
        <v>4.24</v>
      </c>
      <c r="Q13" s="10">
        <f t="shared" si="1"/>
        <v>6.1639184970662687E-7</v>
      </c>
      <c r="R13" s="6">
        <f t="shared" si="2"/>
        <v>218.52298190959399</v>
      </c>
      <c r="S13" s="11">
        <f t="shared" si="3"/>
        <v>51538.43912962122</v>
      </c>
      <c r="T13" s="12">
        <f t="shared" si="4"/>
        <v>7.4386976984091444E-6</v>
      </c>
      <c r="U13">
        <f t="shared" si="5"/>
        <v>6.9923758365045955E-6</v>
      </c>
      <c r="V13">
        <f t="shared" si="6"/>
        <v>1.3074040000000001E-3</v>
      </c>
      <c r="W13">
        <f t="shared" si="7"/>
        <v>5.6896702919748939E-3</v>
      </c>
      <c r="X13">
        <f t="shared" si="8"/>
        <v>5.3482900744563997E-3</v>
      </c>
    </row>
    <row r="14" spans="1:24" ht="16" x14ac:dyDescent="0.2">
      <c r="A14" s="6">
        <v>1</v>
      </c>
      <c r="B14" s="3">
        <v>13</v>
      </c>
      <c r="C14" s="3">
        <v>15</v>
      </c>
      <c r="D14" s="3">
        <v>516.70000000000005</v>
      </c>
      <c r="E14" s="3">
        <v>8.67</v>
      </c>
      <c r="F14" s="3">
        <v>6.5000000000000002E-2</v>
      </c>
      <c r="G14" s="3">
        <v>0.26100000000000001</v>
      </c>
      <c r="H14" s="3">
        <v>0.67400000000000004</v>
      </c>
      <c r="I14" s="4">
        <f t="shared" si="0"/>
        <v>0.80061349693251538</v>
      </c>
      <c r="J14" s="3">
        <v>7.22E-2</v>
      </c>
      <c r="K14" s="3">
        <v>0.24890000000000001</v>
      </c>
      <c r="L14" s="3">
        <v>0.66</v>
      </c>
      <c r="M14" s="3">
        <v>6.4000000000000003E-3</v>
      </c>
      <c r="N14" s="3">
        <v>1.2500000000000001E-2</v>
      </c>
      <c r="O14" s="3">
        <v>0</v>
      </c>
      <c r="P14" s="5">
        <v>4.24</v>
      </c>
      <c r="Q14" s="10">
        <f t="shared" si="1"/>
        <v>1.0154689494966444E-6</v>
      </c>
      <c r="R14" s="6">
        <f t="shared" si="2"/>
        <v>132.64392287861631</v>
      </c>
      <c r="S14" s="11">
        <f t="shared" si="3"/>
        <v>31283.944075145351</v>
      </c>
      <c r="T14" s="12">
        <f t="shared" si="4"/>
        <v>2.269150400710976E-6</v>
      </c>
      <c r="U14">
        <f t="shared" si="5"/>
        <v>4.4319343763886247E-6</v>
      </c>
      <c r="V14">
        <f t="shared" si="6"/>
        <v>1.3074040000000001E-3</v>
      </c>
      <c r="W14">
        <f t="shared" si="7"/>
        <v>1.7356153114958925E-3</v>
      </c>
      <c r="X14">
        <f t="shared" si="8"/>
        <v>3.3898736552654147E-3</v>
      </c>
    </row>
    <row r="15" spans="1:24" ht="16" x14ac:dyDescent="0.2">
      <c r="A15" s="6">
        <v>1</v>
      </c>
      <c r="B15" s="3">
        <v>14</v>
      </c>
      <c r="C15" s="3">
        <v>14.8</v>
      </c>
      <c r="D15" s="3">
        <v>516.70000000000005</v>
      </c>
      <c r="E15" s="3">
        <v>19.86</v>
      </c>
      <c r="F15" s="3">
        <v>6.5000000000000002E-2</v>
      </c>
      <c r="G15" s="3">
        <v>0.26100000000000001</v>
      </c>
      <c r="H15" s="3">
        <v>0.67400000000000004</v>
      </c>
      <c r="I15" s="4">
        <f t="shared" si="0"/>
        <v>0.80061349693251538</v>
      </c>
      <c r="J15" s="3">
        <v>6.9900000000000004E-2</v>
      </c>
      <c r="K15" s="3">
        <v>0.25169999999999998</v>
      </c>
      <c r="L15" s="3">
        <v>0.66679999999999995</v>
      </c>
      <c r="M15" s="3">
        <v>3.8E-3</v>
      </c>
      <c r="N15" s="3">
        <v>7.7999999999999996E-3</v>
      </c>
      <c r="O15" s="3">
        <v>0</v>
      </c>
      <c r="P15" s="5">
        <v>4.24</v>
      </c>
      <c r="Q15" s="10">
        <f t="shared" si="1"/>
        <v>2.3575251726600755E-6</v>
      </c>
      <c r="R15" s="6">
        <f t="shared" si="2"/>
        <v>57.13439949007229</v>
      </c>
      <c r="S15" s="11">
        <f t="shared" si="3"/>
        <v>13475.09421935667</v>
      </c>
      <c r="T15" s="12">
        <f t="shared" si="4"/>
        <v>3.0862212089254602E-6</v>
      </c>
      <c r="U15">
        <f t="shared" si="5"/>
        <v>6.3348751130575228E-6</v>
      </c>
      <c r="V15">
        <f t="shared" si="6"/>
        <v>1.3074040000000001E-3</v>
      </c>
      <c r="W15">
        <f t="shared" si="7"/>
        <v>2.3605719493939594E-3</v>
      </c>
      <c r="X15">
        <f t="shared" si="8"/>
        <v>4.84538452770339E-3</v>
      </c>
    </row>
    <row r="16" spans="1:24" ht="16" x14ac:dyDescent="0.2">
      <c r="A16" s="6">
        <v>1</v>
      </c>
      <c r="B16" s="3">
        <v>15</v>
      </c>
      <c r="C16" s="3">
        <v>30.1</v>
      </c>
      <c r="D16" s="3">
        <v>516.70000000000005</v>
      </c>
      <c r="E16" s="3">
        <v>19.47</v>
      </c>
      <c r="F16" s="3">
        <v>6.5000000000000002E-2</v>
      </c>
      <c r="G16" s="3">
        <v>0.26100000000000001</v>
      </c>
      <c r="H16" s="3">
        <v>0.67400000000000004</v>
      </c>
      <c r="I16" s="4">
        <f t="shared" si="0"/>
        <v>0.80061349693251538</v>
      </c>
      <c r="J16" s="3">
        <v>7.1499999999999994E-2</v>
      </c>
      <c r="K16" s="3">
        <v>0.2515</v>
      </c>
      <c r="L16" s="3">
        <v>0.65759999999999996</v>
      </c>
      <c r="M16" s="3">
        <v>8.0000000000000002E-3</v>
      </c>
      <c r="N16" s="3">
        <v>1.14E-2</v>
      </c>
      <c r="O16" s="3">
        <v>0</v>
      </c>
      <c r="P16" s="5">
        <v>4.24</v>
      </c>
      <c r="Q16" s="10">
        <f t="shared" si="1"/>
        <v>1.136418423404089E-6</v>
      </c>
      <c r="R16" s="6">
        <f t="shared" si="2"/>
        <v>118.52657634604989</v>
      </c>
      <c r="S16" s="11">
        <f t="shared" si="3"/>
        <v>27954.381213691009</v>
      </c>
      <c r="T16" s="12">
        <f t="shared" si="4"/>
        <v>6.3697171715459491E-6</v>
      </c>
      <c r="U16">
        <f t="shared" si="5"/>
        <v>9.0768469694529776E-6</v>
      </c>
      <c r="V16">
        <f t="shared" si="6"/>
        <v>1.3074040000000001E-3</v>
      </c>
      <c r="W16">
        <f t="shared" si="7"/>
        <v>4.8720343302804253E-3</v>
      </c>
      <c r="X16">
        <f t="shared" si="8"/>
        <v>6.9426489206496061E-3</v>
      </c>
    </row>
    <row r="17" spans="1:24" ht="16" x14ac:dyDescent="0.2">
      <c r="A17" s="6">
        <v>1</v>
      </c>
      <c r="B17" s="3">
        <v>16</v>
      </c>
      <c r="C17" s="3">
        <v>50.2</v>
      </c>
      <c r="D17" s="3">
        <v>516.70000000000005</v>
      </c>
      <c r="E17" s="3">
        <v>10.27</v>
      </c>
      <c r="F17" s="3">
        <v>6.5000000000000002E-2</v>
      </c>
      <c r="G17" s="3">
        <v>0.26100000000000001</v>
      </c>
      <c r="H17" s="3">
        <v>0.67400000000000004</v>
      </c>
      <c r="I17" s="4">
        <f t="shared" si="0"/>
        <v>0.80061349693251538</v>
      </c>
      <c r="J17" s="3">
        <v>6.6400000000000001E-2</v>
      </c>
      <c r="K17" s="3">
        <v>0.24940000000000001</v>
      </c>
      <c r="L17" s="3">
        <v>0.63680000000000003</v>
      </c>
      <c r="M17" s="3">
        <v>2.5700000000000001E-2</v>
      </c>
      <c r="N17" s="3">
        <v>2.1499999999999998E-2</v>
      </c>
      <c r="O17" s="3">
        <v>2.0000000000000001E-4</v>
      </c>
      <c r="P17" s="5">
        <v>4.24</v>
      </c>
      <c r="Q17" s="10">
        <f t="shared" si="1"/>
        <v>3.5942272816452309E-7</v>
      </c>
      <c r="R17" s="6">
        <f t="shared" si="2"/>
        <v>374.75589178936508</v>
      </c>
      <c r="S17" s="11">
        <f t="shared" si="3"/>
        <v>88385.823535227595</v>
      </c>
      <c r="T17" s="12">
        <f t="shared" si="4"/>
        <v>1.0793636238704841E-5</v>
      </c>
      <c r="U17">
        <f t="shared" si="5"/>
        <v>9.0296956860760339E-6</v>
      </c>
      <c r="V17">
        <f t="shared" si="6"/>
        <v>1.3074040000000001E-3</v>
      </c>
      <c r="W17">
        <f t="shared" si="7"/>
        <v>8.2557772797886807E-3</v>
      </c>
      <c r="X17">
        <f t="shared" si="8"/>
        <v>6.9065841056597911E-3</v>
      </c>
    </row>
    <row r="18" spans="1:24" ht="16" x14ac:dyDescent="0.2">
      <c r="A18" s="6">
        <v>1</v>
      </c>
      <c r="B18" s="3">
        <v>17</v>
      </c>
      <c r="C18" s="3">
        <v>49.9</v>
      </c>
      <c r="D18" s="3">
        <v>516.70000000000005</v>
      </c>
      <c r="E18" s="3">
        <v>22.39</v>
      </c>
      <c r="F18" s="3">
        <v>6.5000000000000002E-2</v>
      </c>
      <c r="G18" s="3">
        <v>0.26100000000000001</v>
      </c>
      <c r="H18" s="3">
        <v>0.67400000000000004</v>
      </c>
      <c r="I18" s="4">
        <f t="shared" si="0"/>
        <v>0.80061349693251538</v>
      </c>
      <c r="J18" s="3">
        <v>6.9000000000000006E-2</v>
      </c>
      <c r="K18" s="3">
        <v>0.25059999999999999</v>
      </c>
      <c r="L18" s="3">
        <v>0.6502</v>
      </c>
      <c r="M18" s="3">
        <v>1.5100000000000001E-2</v>
      </c>
      <c r="N18" s="3">
        <v>1.4999999999999999E-2</v>
      </c>
      <c r="O18" s="3">
        <v>1E-4</v>
      </c>
      <c r="P18" s="5">
        <v>4.24</v>
      </c>
      <c r="Q18" s="10">
        <f t="shared" si="1"/>
        <v>7.883015088734517E-7</v>
      </c>
      <c r="R18" s="6">
        <f t="shared" si="2"/>
        <v>170.86835875165818</v>
      </c>
      <c r="S18" s="11">
        <f t="shared" si="3"/>
        <v>40299.141215013711</v>
      </c>
      <c r="T18" s="12">
        <f t="shared" si="4"/>
        <v>1.3825958582503842E-5</v>
      </c>
      <c r="U18">
        <f t="shared" si="5"/>
        <v>1.373439594288461E-5</v>
      </c>
      <c r="V18">
        <f t="shared" si="6"/>
        <v>1.3074040000000001E-3</v>
      </c>
      <c r="W18">
        <f t="shared" si="7"/>
        <v>1.0575123360876853E-2</v>
      </c>
      <c r="X18">
        <f t="shared" si="8"/>
        <v>1.0505089431334621E-2</v>
      </c>
    </row>
    <row r="19" spans="1:24" ht="16" x14ac:dyDescent="0.2">
      <c r="A19" s="6">
        <v>1</v>
      </c>
      <c r="B19" s="3">
        <v>18</v>
      </c>
      <c r="C19" s="3">
        <v>14.9</v>
      </c>
      <c r="D19" s="3">
        <v>532.4</v>
      </c>
      <c r="E19" s="3">
        <v>13.39</v>
      </c>
      <c r="F19" s="3">
        <v>6.5000000000000002E-2</v>
      </c>
      <c r="G19" s="3">
        <v>0.26100000000000001</v>
      </c>
      <c r="H19" s="3">
        <v>0.67400000000000004</v>
      </c>
      <c r="I19" s="4">
        <f t="shared" si="0"/>
        <v>0.80061349693251538</v>
      </c>
      <c r="J19" s="3">
        <v>7.4399999999999994E-2</v>
      </c>
      <c r="K19" s="3">
        <v>0.2467</v>
      </c>
      <c r="L19" s="3">
        <v>0.65959999999999996</v>
      </c>
      <c r="M19" s="3">
        <v>5.1000000000000004E-3</v>
      </c>
      <c r="N19" s="3">
        <v>1.4200000000000001E-2</v>
      </c>
      <c r="O19" s="3">
        <v>0</v>
      </c>
      <c r="P19" s="5">
        <v>4.24</v>
      </c>
      <c r="Q19" s="10">
        <f t="shared" si="1"/>
        <v>1.6267945311022026E-6</v>
      </c>
      <c r="R19" s="6">
        <f t="shared" si="2"/>
        <v>82.798277500602325</v>
      </c>
      <c r="S19" s="11">
        <f t="shared" si="3"/>
        <v>19527.895636934507</v>
      </c>
      <c r="T19" s="12">
        <f t="shared" si="4"/>
        <v>2.7926400611691149E-6</v>
      </c>
      <c r="U19">
        <f t="shared" si="5"/>
        <v>7.7755860526669456E-6</v>
      </c>
      <c r="V19">
        <f t="shared" si="6"/>
        <v>1.3074040000000001E-3</v>
      </c>
      <c r="W19">
        <f t="shared" si="7"/>
        <v>2.1360192114825371E-3</v>
      </c>
      <c r="X19">
        <f t="shared" si="8"/>
        <v>5.9473476084415718E-3</v>
      </c>
    </row>
    <row r="20" spans="1:24" ht="16" x14ac:dyDescent="0.2">
      <c r="A20" s="6">
        <v>1</v>
      </c>
      <c r="B20" s="3">
        <v>19</v>
      </c>
      <c r="C20" s="3">
        <v>15</v>
      </c>
      <c r="D20" s="3">
        <v>532.4</v>
      </c>
      <c r="E20" s="3">
        <v>23.39</v>
      </c>
      <c r="F20" s="3">
        <v>6.5000000000000002E-2</v>
      </c>
      <c r="G20" s="3">
        <v>0.26100000000000001</v>
      </c>
      <c r="H20" s="3">
        <v>0.67400000000000004</v>
      </c>
      <c r="I20" s="4">
        <f t="shared" si="0"/>
        <v>0.80061349693251538</v>
      </c>
      <c r="J20" s="3">
        <v>7.1300000000000002E-2</v>
      </c>
      <c r="K20" s="3">
        <v>0.2465</v>
      </c>
      <c r="L20" s="3">
        <v>0.66739999999999999</v>
      </c>
      <c r="M20" s="3">
        <v>3.8E-3</v>
      </c>
      <c r="N20" s="3">
        <v>1.0999999999999999E-2</v>
      </c>
      <c r="O20" s="3">
        <v>0</v>
      </c>
      <c r="P20" s="5">
        <v>4.24</v>
      </c>
      <c r="Q20" s="10">
        <f t="shared" si="1"/>
        <v>2.8227821201342279E-6</v>
      </c>
      <c r="R20" s="6">
        <f t="shared" si="2"/>
        <v>47.717386355081985</v>
      </c>
      <c r="S20" s="11">
        <f t="shared" si="3"/>
        <v>11254.100555443862</v>
      </c>
      <c r="T20" s="12">
        <f t="shared" si="4"/>
        <v>3.6347791579439331E-6</v>
      </c>
      <c r="U20">
        <f t="shared" si="5"/>
        <v>1.0521729141416649E-5</v>
      </c>
      <c r="V20">
        <f t="shared" si="6"/>
        <v>1.3074040000000001E-3</v>
      </c>
      <c r="W20">
        <f t="shared" si="7"/>
        <v>2.7801499444272261E-3</v>
      </c>
      <c r="X20">
        <f t="shared" si="8"/>
        <v>8.0478024707103905E-3</v>
      </c>
    </row>
    <row r="21" spans="1:24" ht="16" x14ac:dyDescent="0.2">
      <c r="A21" s="6">
        <v>1</v>
      </c>
      <c r="B21" s="3">
        <v>20</v>
      </c>
      <c r="C21" s="3">
        <v>30</v>
      </c>
      <c r="D21" s="3">
        <v>532.4</v>
      </c>
      <c r="E21" s="3">
        <v>11.78</v>
      </c>
      <c r="F21" s="3">
        <v>6.5000000000000002E-2</v>
      </c>
      <c r="G21" s="3">
        <v>0.26100000000000001</v>
      </c>
      <c r="H21" s="3">
        <v>0.67400000000000004</v>
      </c>
      <c r="I21" s="4">
        <f t="shared" si="0"/>
        <v>0.80061349693251538</v>
      </c>
      <c r="J21" s="3">
        <v>7.2900000000000006E-2</v>
      </c>
      <c r="K21" s="3">
        <v>0.24399999999999999</v>
      </c>
      <c r="L21" s="3">
        <v>0.64839999999999998</v>
      </c>
      <c r="M21" s="3">
        <v>1.43E-2</v>
      </c>
      <c r="N21" s="3">
        <v>2.0299999999999999E-2</v>
      </c>
      <c r="O21" s="3">
        <v>1E-4</v>
      </c>
      <c r="P21" s="5">
        <v>4.24</v>
      </c>
      <c r="Q21" s="10">
        <f t="shared" si="1"/>
        <v>7.1082456979865753E-7</v>
      </c>
      <c r="R21" s="6">
        <f t="shared" si="2"/>
        <v>189.4923033693324</v>
      </c>
      <c r="S21" s="11">
        <f t="shared" si="3"/>
        <v>44691.580983333108</v>
      </c>
      <c r="T21" s="12">
        <f t="shared" si="4"/>
        <v>6.8888311274756106E-6</v>
      </c>
      <c r="U21">
        <f t="shared" si="5"/>
        <v>9.779249782360481E-6</v>
      </c>
      <c r="V21">
        <f t="shared" si="6"/>
        <v>1.3074040000000001E-3</v>
      </c>
      <c r="W21">
        <f t="shared" si="7"/>
        <v>5.2690913653894358E-3</v>
      </c>
      <c r="X21">
        <f t="shared" si="8"/>
        <v>7.4798989312871008E-3</v>
      </c>
    </row>
    <row r="22" spans="1:24" ht="16" x14ac:dyDescent="0.2">
      <c r="A22" s="6">
        <v>1</v>
      </c>
      <c r="B22" s="3">
        <v>21</v>
      </c>
      <c r="C22" s="3">
        <v>30</v>
      </c>
      <c r="D22" s="3">
        <v>532.4</v>
      </c>
      <c r="E22" s="3">
        <v>22.92</v>
      </c>
      <c r="F22" s="3">
        <v>6.5000000000000002E-2</v>
      </c>
      <c r="G22" s="3">
        <v>0.26100000000000001</v>
      </c>
      <c r="H22" s="3">
        <v>0.67400000000000004</v>
      </c>
      <c r="I22" s="4">
        <f t="shared" si="0"/>
        <v>0.80061349693251538</v>
      </c>
      <c r="J22" s="3">
        <v>7.2999999999999995E-2</v>
      </c>
      <c r="K22" s="3">
        <v>0.24879999999999999</v>
      </c>
      <c r="L22" s="3">
        <v>0.65339999999999998</v>
      </c>
      <c r="M22" s="3">
        <v>9.1999999999999998E-3</v>
      </c>
      <c r="N22" s="3">
        <v>1.5599999999999999E-2</v>
      </c>
      <c r="O22" s="3">
        <v>0</v>
      </c>
      <c r="P22" s="5">
        <v>4.24</v>
      </c>
      <c r="Q22" s="10">
        <f t="shared" si="1"/>
        <v>1.3830304872483222E-6</v>
      </c>
      <c r="R22" s="6">
        <f t="shared" si="2"/>
        <v>97.391768485634159</v>
      </c>
      <c r="S22" s="11">
        <f t="shared" si="3"/>
        <v>22969.756718309938</v>
      </c>
      <c r="T22" s="12">
        <f t="shared" si="4"/>
        <v>8.6231641092762242E-6</v>
      </c>
      <c r="U22">
        <f t="shared" si="5"/>
        <v>1.4621886967903163E-5</v>
      </c>
      <c r="V22">
        <f t="shared" si="6"/>
        <v>1.3074040000000001E-3</v>
      </c>
      <c r="W22">
        <f t="shared" si="7"/>
        <v>6.595638463150047E-3</v>
      </c>
      <c r="X22">
        <f t="shared" si="8"/>
        <v>1.1183908698384861E-2</v>
      </c>
    </row>
    <row r="23" spans="1:24" ht="16" x14ac:dyDescent="0.2">
      <c r="A23" s="6">
        <v>1</v>
      </c>
      <c r="B23" s="3">
        <v>22</v>
      </c>
      <c r="C23" s="3">
        <v>50.1</v>
      </c>
      <c r="D23" s="3">
        <v>532.4</v>
      </c>
      <c r="E23" s="3">
        <v>11.09</v>
      </c>
      <c r="F23" s="3">
        <v>6.5000000000000002E-2</v>
      </c>
      <c r="G23" s="3">
        <v>0.26100000000000001</v>
      </c>
      <c r="H23" s="3">
        <v>0.67400000000000004</v>
      </c>
      <c r="I23" s="4">
        <f t="shared" si="0"/>
        <v>0.80061349693251538</v>
      </c>
      <c r="J23" s="3">
        <v>6.7100000000000007E-2</v>
      </c>
      <c r="K23" s="3">
        <v>0.2487</v>
      </c>
      <c r="L23" s="3">
        <v>0.62470000000000003</v>
      </c>
      <c r="M23" s="3">
        <v>3.1800000000000002E-2</v>
      </c>
      <c r="N23" s="3">
        <v>2.75E-2</v>
      </c>
      <c r="O23" s="3">
        <v>2.0000000000000001E-4</v>
      </c>
      <c r="P23" s="5">
        <v>4.24</v>
      </c>
      <c r="Q23" s="10">
        <f t="shared" si="1"/>
        <v>4.0071187738616722E-7</v>
      </c>
      <c r="R23" s="6">
        <f t="shared" si="2"/>
        <v>336.14123419869503</v>
      </c>
      <c r="S23" s="11">
        <f t="shared" si="3"/>
        <v>79278.592971390317</v>
      </c>
      <c r="T23" s="12">
        <f t="shared" si="4"/>
        <v>1.4421913181508329E-5</v>
      </c>
      <c r="U23">
        <f t="shared" si="5"/>
        <v>1.2471780267027643E-5</v>
      </c>
      <c r="V23">
        <f t="shared" si="6"/>
        <v>1.3074040000000001E-3</v>
      </c>
      <c r="W23">
        <f t="shared" si="7"/>
        <v>1.1030953845565968E-2</v>
      </c>
      <c r="X23">
        <f t="shared" si="8"/>
        <v>9.5393468790271729E-3</v>
      </c>
    </row>
    <row r="24" spans="1:24" ht="16" x14ac:dyDescent="0.2">
      <c r="A24" s="6">
        <v>1</v>
      </c>
      <c r="B24" s="3">
        <v>23</v>
      </c>
      <c r="C24" s="3">
        <v>49.9</v>
      </c>
      <c r="D24" s="3">
        <v>532.4</v>
      </c>
      <c r="E24" s="3">
        <v>22.07</v>
      </c>
      <c r="F24" s="3">
        <v>6.5000000000000002E-2</v>
      </c>
      <c r="G24" s="3">
        <v>0.26100000000000001</v>
      </c>
      <c r="H24" s="3">
        <v>0.67400000000000004</v>
      </c>
      <c r="I24" s="4">
        <f t="shared" si="0"/>
        <v>0.80061349693251538</v>
      </c>
      <c r="J24" s="3">
        <v>7.0400000000000004E-2</v>
      </c>
      <c r="K24" s="3">
        <v>0.24859999999999999</v>
      </c>
      <c r="L24" s="3">
        <v>0.63859999999999995</v>
      </c>
      <c r="M24" s="3">
        <v>2.1100000000000001E-2</v>
      </c>
      <c r="N24" s="3">
        <v>2.12E-2</v>
      </c>
      <c r="O24" s="3">
        <v>1E-4</v>
      </c>
      <c r="P24" s="5">
        <v>4.24</v>
      </c>
      <c r="Q24" s="10">
        <f t="shared" si="1"/>
        <v>8.0064534444728386E-7</v>
      </c>
      <c r="R24" s="6">
        <f t="shared" si="2"/>
        <v>168.23402016488095</v>
      </c>
      <c r="S24" s="11">
        <f t="shared" si="3"/>
        <v>39677.834944547387</v>
      </c>
      <c r="T24" s="12">
        <f t="shared" si="4"/>
        <v>1.9043597735580396E-5</v>
      </c>
      <c r="U24">
        <f t="shared" si="5"/>
        <v>1.913385175328457E-5</v>
      </c>
      <c r="V24">
        <f t="shared" si="6"/>
        <v>1.3074040000000001E-3</v>
      </c>
      <c r="W24">
        <f t="shared" si="7"/>
        <v>1.4565962575898801E-2</v>
      </c>
      <c r="X24">
        <f t="shared" si="8"/>
        <v>1.4634995573888842E-2</v>
      </c>
    </row>
    <row r="25" spans="1:24" ht="16" x14ac:dyDescent="0.2">
      <c r="A25" s="6">
        <v>1</v>
      </c>
      <c r="B25" s="3">
        <v>24</v>
      </c>
      <c r="C25" s="3">
        <v>14.9</v>
      </c>
      <c r="D25" s="3">
        <v>547.79999999999995</v>
      </c>
      <c r="E25" s="3">
        <v>15.11</v>
      </c>
      <c r="F25" s="3">
        <v>6.5000000000000002E-2</v>
      </c>
      <c r="G25" s="3">
        <v>0.26100000000000001</v>
      </c>
      <c r="H25" s="3">
        <v>0.67400000000000004</v>
      </c>
      <c r="I25" s="4">
        <f t="shared" si="0"/>
        <v>0.80061349693251538</v>
      </c>
      <c r="J25" s="3">
        <v>7.9200000000000007E-2</v>
      </c>
      <c r="K25" s="3">
        <v>0.24249999999999999</v>
      </c>
      <c r="L25" s="3">
        <v>0.65649999999999997</v>
      </c>
      <c r="M25" s="3">
        <v>4.0000000000000001E-3</v>
      </c>
      <c r="N25" s="3">
        <v>1.78E-2</v>
      </c>
      <c r="O25" s="3">
        <v>0</v>
      </c>
      <c r="P25" s="5">
        <v>4.24</v>
      </c>
      <c r="Q25" s="10">
        <f t="shared" si="1"/>
        <v>1.8888634900454932E-6</v>
      </c>
      <c r="R25" s="6">
        <f t="shared" si="2"/>
        <v>71.3104921200093</v>
      </c>
      <c r="S25" s="11">
        <f t="shared" si="3"/>
        <v>16818.51229245502</v>
      </c>
      <c r="T25" s="12">
        <f t="shared" si="4"/>
        <v>2.471659642066237E-6</v>
      </c>
      <c r="U25">
        <f t="shared" si="5"/>
        <v>1.0998885407194757E-5</v>
      </c>
      <c r="V25">
        <f t="shared" si="6"/>
        <v>1.3074040000000001E-3</v>
      </c>
      <c r="W25">
        <f t="shared" si="7"/>
        <v>1.8905094691971547E-3</v>
      </c>
      <c r="X25">
        <f t="shared" si="8"/>
        <v>8.4127671379273395E-3</v>
      </c>
    </row>
    <row r="26" spans="1:24" ht="16" x14ac:dyDescent="0.2">
      <c r="A26" s="6">
        <v>1</v>
      </c>
      <c r="B26" s="3">
        <v>25</v>
      </c>
      <c r="C26" s="3">
        <v>14.8</v>
      </c>
      <c r="D26" s="3">
        <v>547.79999999999995</v>
      </c>
      <c r="E26" s="3">
        <v>24.84</v>
      </c>
      <c r="F26" s="3">
        <v>6.5000000000000002E-2</v>
      </c>
      <c r="G26" s="3">
        <v>0.26100000000000001</v>
      </c>
      <c r="H26" s="3">
        <v>0.67400000000000004</v>
      </c>
      <c r="I26" s="4">
        <f t="shared" si="0"/>
        <v>0.80061349693251538</v>
      </c>
      <c r="J26" s="3">
        <v>7.5999999999999998E-2</v>
      </c>
      <c r="K26" s="3">
        <v>0.24440000000000001</v>
      </c>
      <c r="L26" s="3">
        <v>0.66180000000000005</v>
      </c>
      <c r="M26" s="3">
        <v>3.3E-3</v>
      </c>
      <c r="N26" s="3">
        <v>1.4500000000000001E-2</v>
      </c>
      <c r="O26" s="3">
        <v>0</v>
      </c>
      <c r="P26" s="5">
        <v>4.24</v>
      </c>
      <c r="Q26" s="10">
        <f t="shared" si="1"/>
        <v>3.1261675616724097E-6</v>
      </c>
      <c r="R26" s="6">
        <f t="shared" si="2"/>
        <v>43.086553220648234</v>
      </c>
      <c r="S26" s="11">
        <f t="shared" si="3"/>
        <v>10161.922929398166</v>
      </c>
      <c r="T26" s="12">
        <f t="shared" si="4"/>
        <v>3.3521986131610453E-6</v>
      </c>
      <c r="U26">
        <f t="shared" si="5"/>
        <v>1.4729357542677323E-5</v>
      </c>
      <c r="V26">
        <f t="shared" si="6"/>
        <v>1.3074040000000001E-3</v>
      </c>
      <c r="W26">
        <f t="shared" si="7"/>
        <v>2.5640112873763924E-3</v>
      </c>
      <c r="X26">
        <f t="shared" si="8"/>
        <v>1.1266110202108394E-2</v>
      </c>
    </row>
    <row r="27" spans="1:24" ht="16" x14ac:dyDescent="0.2">
      <c r="A27" s="6">
        <v>1</v>
      </c>
      <c r="B27" s="3">
        <v>26</v>
      </c>
      <c r="C27" s="3">
        <v>30.2</v>
      </c>
      <c r="D27" s="3">
        <v>547.79999999999995</v>
      </c>
      <c r="E27" s="3">
        <v>15.43</v>
      </c>
      <c r="F27" s="3">
        <v>6.5000000000000002E-2</v>
      </c>
      <c r="G27" s="3">
        <v>0.26100000000000001</v>
      </c>
      <c r="H27" s="3">
        <v>0.67400000000000004</v>
      </c>
      <c r="I27" s="4">
        <f t="shared" si="0"/>
        <v>0.80061349693251538</v>
      </c>
      <c r="J27" s="3">
        <v>7.6600000000000001E-2</v>
      </c>
      <c r="K27" s="3">
        <v>0.2414</v>
      </c>
      <c r="L27" s="3">
        <v>0.64729999999999999</v>
      </c>
      <c r="M27" s="3">
        <v>1.18E-2</v>
      </c>
      <c r="N27" s="3">
        <v>2.29E-2</v>
      </c>
      <c r="O27" s="3">
        <v>0</v>
      </c>
      <c r="P27" s="5">
        <v>4.24</v>
      </c>
      <c r="Q27" s="10">
        <f t="shared" si="1"/>
        <v>9.5165900045557578E-7</v>
      </c>
      <c r="R27" s="6">
        <f t="shared" si="2"/>
        <v>141.53786698615909</v>
      </c>
      <c r="S27" s="11">
        <f t="shared" si="3"/>
        <v>33381.572402396007</v>
      </c>
      <c r="T27" s="12">
        <f t="shared" si="4"/>
        <v>7.4458133300722712E-6</v>
      </c>
      <c r="U27">
        <f t="shared" si="5"/>
        <v>1.4449925869377546E-5</v>
      </c>
      <c r="V27">
        <f t="shared" si="6"/>
        <v>1.3074040000000001E-3</v>
      </c>
      <c r="W27">
        <f t="shared" si="7"/>
        <v>5.69511285728992E-3</v>
      </c>
      <c r="X27">
        <f t="shared" si="8"/>
        <v>1.1052380036605016E-2</v>
      </c>
    </row>
    <row r="28" spans="1:24" ht="16" x14ac:dyDescent="0.2">
      <c r="A28" s="6">
        <v>1</v>
      </c>
      <c r="B28" s="3">
        <v>27</v>
      </c>
      <c r="C28" s="3">
        <v>30.3</v>
      </c>
      <c r="D28" s="3">
        <v>547.79999999999995</v>
      </c>
      <c r="E28" s="3">
        <v>24.89</v>
      </c>
      <c r="F28" s="3">
        <v>6.5000000000000002E-2</v>
      </c>
      <c r="G28" s="3">
        <v>0.26100000000000001</v>
      </c>
      <c r="H28" s="3">
        <v>0.67400000000000004</v>
      </c>
      <c r="I28" s="4">
        <f t="shared" si="0"/>
        <v>0.80061349693251538</v>
      </c>
      <c r="J28" s="3">
        <v>7.5200000000000003E-2</v>
      </c>
      <c r="K28" s="3">
        <v>0.24279999999999999</v>
      </c>
      <c r="L28" s="3">
        <v>0.65310000000000001</v>
      </c>
      <c r="M28" s="3">
        <v>9.4000000000000004E-3</v>
      </c>
      <c r="N28" s="3">
        <v>1.95E-2</v>
      </c>
      <c r="O28" s="3">
        <v>0</v>
      </c>
      <c r="P28" s="5">
        <v>4.24</v>
      </c>
      <c r="Q28" s="10">
        <f t="shared" si="1"/>
        <v>1.5300465514319887E-6</v>
      </c>
      <c r="R28" s="6">
        <f t="shared" si="2"/>
        <v>88.033782303289414</v>
      </c>
      <c r="S28" s="11">
        <f t="shared" si="3"/>
        <v>20762.684505492784</v>
      </c>
      <c r="T28" s="12">
        <f t="shared" si="4"/>
        <v>9.5679073430785771E-6</v>
      </c>
      <c r="U28">
        <f t="shared" si="5"/>
        <v>1.9848318424471517E-5</v>
      </c>
      <c r="V28">
        <f t="shared" si="6"/>
        <v>1.3074040000000001E-3</v>
      </c>
      <c r="W28">
        <f t="shared" si="7"/>
        <v>7.3182484856085623E-3</v>
      </c>
      <c r="X28">
        <f t="shared" si="8"/>
        <v>1.5181472922273082E-2</v>
      </c>
    </row>
    <row r="29" spans="1:24" ht="16" x14ac:dyDescent="0.2">
      <c r="A29" s="6">
        <v>1</v>
      </c>
      <c r="B29" s="3">
        <v>28</v>
      </c>
      <c r="C29" s="3">
        <v>49.9</v>
      </c>
      <c r="D29" s="3">
        <v>547.79999999999995</v>
      </c>
      <c r="E29" s="3">
        <v>11.38</v>
      </c>
      <c r="F29" s="3">
        <v>6.5000000000000002E-2</v>
      </c>
      <c r="G29" s="3">
        <v>0.26100000000000001</v>
      </c>
      <c r="H29" s="3">
        <v>0.67400000000000004</v>
      </c>
      <c r="I29" s="4">
        <f t="shared" si="0"/>
        <v>0.80061349693251538</v>
      </c>
      <c r="J29" s="3">
        <v>7.1300000000000002E-2</v>
      </c>
      <c r="K29" s="3">
        <v>0.24349999999999999</v>
      </c>
      <c r="L29" s="3">
        <v>0.62690000000000001</v>
      </c>
      <c r="M29" s="3">
        <v>2.8899999999999999E-2</v>
      </c>
      <c r="N29" s="3">
        <v>2.92E-2</v>
      </c>
      <c r="O29" s="3">
        <v>2.0000000000000001E-4</v>
      </c>
      <c r="P29" s="5">
        <v>4.24</v>
      </c>
      <c r="Q29" s="10">
        <f t="shared" si="1"/>
        <v>4.24780031405092E-7</v>
      </c>
      <c r="R29" s="6">
        <f t="shared" si="2"/>
        <v>317.09537893557336</v>
      </c>
      <c r="S29" s="11">
        <f t="shared" si="3"/>
        <v>74786.645975371066</v>
      </c>
      <c r="T29" s="12">
        <f t="shared" si="4"/>
        <v>1.3449443520880678E-5</v>
      </c>
      <c r="U29">
        <f t="shared" si="5"/>
        <v>1.3589057121443453E-5</v>
      </c>
      <c r="V29">
        <f t="shared" si="6"/>
        <v>1.3074040000000001E-3</v>
      </c>
      <c r="W29">
        <f t="shared" si="7"/>
        <v>1.0287136585845444E-2</v>
      </c>
      <c r="X29">
        <f t="shared" si="8"/>
        <v>1.0393923470819619E-2</v>
      </c>
    </row>
    <row r="30" spans="1:24" ht="16" x14ac:dyDescent="0.2">
      <c r="A30" s="6">
        <v>1</v>
      </c>
      <c r="B30" s="3">
        <v>29</v>
      </c>
      <c r="C30" s="3">
        <v>49.9</v>
      </c>
      <c r="D30" s="3">
        <v>547.79999999999995</v>
      </c>
      <c r="E30" s="3">
        <v>18.37</v>
      </c>
      <c r="F30" s="3">
        <v>6.5000000000000002E-2</v>
      </c>
      <c r="G30" s="3">
        <v>0.26100000000000001</v>
      </c>
      <c r="H30" s="3">
        <v>0.67400000000000004</v>
      </c>
      <c r="I30" s="4">
        <f t="shared" si="0"/>
        <v>0.80061349693251538</v>
      </c>
      <c r="J30" s="3">
        <v>7.2499999999999995E-2</v>
      </c>
      <c r="K30" s="3">
        <v>0.24229999999999999</v>
      </c>
      <c r="L30" s="3">
        <v>0.63190000000000002</v>
      </c>
      <c r="M30" s="3">
        <v>2.4400000000000002E-2</v>
      </c>
      <c r="N30" s="3">
        <v>2.8799999999999999E-2</v>
      </c>
      <c r="O30" s="3">
        <v>1E-4</v>
      </c>
      <c r="P30" s="5">
        <v>4.24</v>
      </c>
      <c r="Q30" s="10">
        <f t="shared" si="1"/>
        <v>6.8569500675848332E-7</v>
      </c>
      <c r="R30" s="6">
        <f t="shared" si="2"/>
        <v>196.43687600908137</v>
      </c>
      <c r="S30" s="11">
        <f t="shared" si="3"/>
        <v>46329.45188893428</v>
      </c>
      <c r="T30" s="12">
        <f t="shared" si="4"/>
        <v>1.8330030741960053E-5</v>
      </c>
      <c r="U30">
        <f t="shared" si="5"/>
        <v>2.1635446121657762E-5</v>
      </c>
      <c r="V30">
        <f t="shared" si="6"/>
        <v>1.3074040000000001E-3</v>
      </c>
      <c r="W30">
        <f t="shared" si="7"/>
        <v>1.4020173367956693E-2</v>
      </c>
      <c r="X30">
        <f t="shared" si="8"/>
        <v>1.6548401352342323E-2</v>
      </c>
    </row>
    <row r="36" spans="7:7" x14ac:dyDescent="0.2">
      <c r="G36" s="1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2020-11-09T16:18:26Z</dcterms:created>
  <dcterms:modified xsi:type="dcterms:W3CDTF">2022-03-22T20:47:59Z</dcterms:modified>
</cp:coreProperties>
</file>