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Documents/_00_grad school/2019/_01_Research/_10_sandia_Meoh_Model/graaf_data/"/>
    </mc:Choice>
  </mc:AlternateContent>
  <xr:revisionPtr revIDLastSave="0" documentId="13_ncr:1_{D51103D1-4569-9440-B6DB-2C6932A24762}" xr6:coauthVersionLast="47" xr6:coauthVersionMax="47" xr10:uidLastSave="{00000000-0000-0000-0000-000000000000}"/>
  <bookViews>
    <workbookView xWindow="26880" yWindow="460" windowWidth="320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S3" i="1" s="1"/>
  <c r="T3" i="1"/>
  <c r="U3" i="1"/>
  <c r="X3" i="1" s="1"/>
  <c r="V3" i="1"/>
  <c r="W3" i="1" s="1"/>
  <c r="Q4" i="1"/>
  <c r="R4" i="1" s="1"/>
  <c r="S4" i="1" s="1"/>
  <c r="T4" i="1"/>
  <c r="W4" i="1" s="1"/>
  <c r="U4" i="1"/>
  <c r="X4" i="1" s="1"/>
  <c r="V4" i="1"/>
  <c r="Q5" i="1"/>
  <c r="R5" i="1" s="1"/>
  <c r="S5" i="1" s="1"/>
  <c r="T5" i="1"/>
  <c r="U5" i="1"/>
  <c r="X5" i="1" s="1"/>
  <c r="V5" i="1"/>
  <c r="W5" i="1" s="1"/>
  <c r="Q6" i="1"/>
  <c r="R6" i="1" s="1"/>
  <c r="S6" i="1" s="1"/>
  <c r="T6" i="1"/>
  <c r="W6" i="1" s="1"/>
  <c r="U6" i="1"/>
  <c r="X6" i="1" s="1"/>
  <c r="V6" i="1"/>
  <c r="Q7" i="1"/>
  <c r="R7" i="1" s="1"/>
  <c r="S7" i="1" s="1"/>
  <c r="T7" i="1"/>
  <c r="U7" i="1"/>
  <c r="X7" i="1" s="1"/>
  <c r="V7" i="1"/>
  <c r="W7" i="1" s="1"/>
  <c r="Q8" i="1"/>
  <c r="R8" i="1" s="1"/>
  <c r="S8" i="1" s="1"/>
  <c r="T8" i="1"/>
  <c r="W8" i="1" s="1"/>
  <c r="U8" i="1"/>
  <c r="X8" i="1" s="1"/>
  <c r="V8" i="1"/>
  <c r="Q9" i="1"/>
  <c r="R9" i="1" s="1"/>
  <c r="S9" i="1" s="1"/>
  <c r="T9" i="1"/>
  <c r="U9" i="1"/>
  <c r="X9" i="1" s="1"/>
  <c r="V9" i="1"/>
  <c r="W9" i="1" s="1"/>
  <c r="Q10" i="1"/>
  <c r="R10" i="1" s="1"/>
  <c r="S10" i="1" s="1"/>
  <c r="T10" i="1"/>
  <c r="W10" i="1" s="1"/>
  <c r="U10" i="1"/>
  <c r="X10" i="1" s="1"/>
  <c r="V10" i="1"/>
  <c r="Q11" i="1"/>
  <c r="R11" i="1" s="1"/>
  <c r="S11" i="1" s="1"/>
  <c r="T11" i="1"/>
  <c r="U11" i="1"/>
  <c r="X11" i="1" s="1"/>
  <c r="V11" i="1"/>
  <c r="W11" i="1" s="1"/>
  <c r="Q12" i="1"/>
  <c r="R12" i="1" s="1"/>
  <c r="S12" i="1" s="1"/>
  <c r="T12" i="1"/>
  <c r="W12" i="1" s="1"/>
  <c r="U12" i="1"/>
  <c r="X12" i="1" s="1"/>
  <c r="V12" i="1"/>
  <c r="Q13" i="1"/>
  <c r="R13" i="1" s="1"/>
  <c r="S13" i="1" s="1"/>
  <c r="T13" i="1"/>
  <c r="U13" i="1"/>
  <c r="X13" i="1" s="1"/>
  <c r="V13" i="1"/>
  <c r="W13" i="1" s="1"/>
  <c r="Q14" i="1"/>
  <c r="R14" i="1" s="1"/>
  <c r="S14" i="1" s="1"/>
  <c r="T14" i="1"/>
  <c r="W14" i="1" s="1"/>
  <c r="U14" i="1"/>
  <c r="X14" i="1" s="1"/>
  <c r="V14" i="1"/>
  <c r="Q15" i="1"/>
  <c r="R15" i="1" s="1"/>
  <c r="S15" i="1" s="1"/>
  <c r="T15" i="1"/>
  <c r="U15" i="1"/>
  <c r="X15" i="1" s="1"/>
  <c r="V15" i="1"/>
  <c r="W15" i="1" s="1"/>
  <c r="Q16" i="1"/>
  <c r="R16" i="1" s="1"/>
  <c r="S16" i="1" s="1"/>
  <c r="T16" i="1"/>
  <c r="W16" i="1" s="1"/>
  <c r="U16" i="1"/>
  <c r="X16" i="1" s="1"/>
  <c r="V16" i="1"/>
  <c r="Q17" i="1"/>
  <c r="R17" i="1" s="1"/>
  <c r="S17" i="1" s="1"/>
  <c r="T17" i="1"/>
  <c r="U17" i="1"/>
  <c r="X17" i="1" s="1"/>
  <c r="V17" i="1"/>
  <c r="W17" i="1" s="1"/>
  <c r="Q18" i="1"/>
  <c r="R18" i="1" s="1"/>
  <c r="S18" i="1" s="1"/>
  <c r="T18" i="1"/>
  <c r="W18" i="1" s="1"/>
  <c r="U18" i="1"/>
  <c r="X18" i="1" s="1"/>
  <c r="V18" i="1"/>
  <c r="Q19" i="1"/>
  <c r="R19" i="1" s="1"/>
  <c r="S19" i="1" s="1"/>
  <c r="T19" i="1"/>
  <c r="U19" i="1"/>
  <c r="X19" i="1" s="1"/>
  <c r="V19" i="1"/>
  <c r="W19" i="1" s="1"/>
  <c r="Q20" i="1"/>
  <c r="R20" i="1" s="1"/>
  <c r="S20" i="1" s="1"/>
  <c r="T20" i="1"/>
  <c r="W20" i="1" s="1"/>
  <c r="U20" i="1"/>
  <c r="X20" i="1" s="1"/>
  <c r="V20" i="1"/>
  <c r="Q21" i="1"/>
  <c r="R21" i="1" s="1"/>
  <c r="S21" i="1" s="1"/>
  <c r="T21" i="1"/>
  <c r="U21" i="1"/>
  <c r="X21" i="1" s="1"/>
  <c r="V21" i="1"/>
  <c r="W21" i="1" s="1"/>
  <c r="Q22" i="1"/>
  <c r="R22" i="1" s="1"/>
  <c r="S22" i="1" s="1"/>
  <c r="T22" i="1"/>
  <c r="W22" i="1" s="1"/>
  <c r="U22" i="1"/>
  <c r="X22" i="1" s="1"/>
  <c r="V22" i="1"/>
  <c r="Q23" i="1"/>
  <c r="R23" i="1" s="1"/>
  <c r="S23" i="1" s="1"/>
  <c r="T23" i="1"/>
  <c r="U23" i="1"/>
  <c r="X23" i="1" s="1"/>
  <c r="V23" i="1"/>
  <c r="W23" i="1" s="1"/>
  <c r="Q24" i="1"/>
  <c r="R24" i="1" s="1"/>
  <c r="S24" i="1" s="1"/>
  <c r="T24" i="1"/>
  <c r="W24" i="1" s="1"/>
  <c r="U24" i="1"/>
  <c r="X24" i="1" s="1"/>
  <c r="V24" i="1"/>
  <c r="Q25" i="1"/>
  <c r="R25" i="1" s="1"/>
  <c r="S25" i="1" s="1"/>
  <c r="T25" i="1"/>
  <c r="U25" i="1"/>
  <c r="X25" i="1" s="1"/>
  <c r="V25" i="1"/>
  <c r="W25" i="1" s="1"/>
  <c r="Q26" i="1"/>
  <c r="R26" i="1" s="1"/>
  <c r="S26" i="1" s="1"/>
  <c r="T26" i="1"/>
  <c r="W26" i="1" s="1"/>
  <c r="U26" i="1"/>
  <c r="X26" i="1" s="1"/>
  <c r="V26" i="1"/>
  <c r="Q27" i="1"/>
  <c r="R27" i="1" s="1"/>
  <c r="S27" i="1" s="1"/>
  <c r="T27" i="1"/>
  <c r="U27" i="1"/>
  <c r="X27" i="1" s="1"/>
  <c r="V27" i="1"/>
  <c r="W27" i="1" s="1"/>
  <c r="Q28" i="1"/>
  <c r="R28" i="1" s="1"/>
  <c r="S28" i="1" s="1"/>
  <c r="T28" i="1"/>
  <c r="W28" i="1" s="1"/>
  <c r="U28" i="1"/>
  <c r="X28" i="1" s="1"/>
  <c r="V28" i="1"/>
  <c r="Q29" i="1"/>
  <c r="R29" i="1" s="1"/>
  <c r="S29" i="1" s="1"/>
  <c r="T29" i="1"/>
  <c r="U29" i="1"/>
  <c r="X29" i="1" s="1"/>
  <c r="V29" i="1"/>
  <c r="W29" i="1" s="1"/>
  <c r="Q30" i="1"/>
  <c r="R30" i="1" s="1"/>
  <c r="S30" i="1" s="1"/>
  <c r="T30" i="1"/>
  <c r="W30" i="1" s="1"/>
  <c r="U30" i="1"/>
  <c r="X30" i="1" s="1"/>
  <c r="V30" i="1"/>
  <c r="Q31" i="1"/>
  <c r="R31" i="1" s="1"/>
  <c r="S31" i="1" s="1"/>
  <c r="T31" i="1"/>
  <c r="U31" i="1"/>
  <c r="X31" i="1" s="1"/>
  <c r="V31" i="1"/>
  <c r="W31" i="1" s="1"/>
  <c r="V2" i="1"/>
  <c r="U2" i="1"/>
  <c r="X2" i="1" s="1"/>
  <c r="T2" i="1"/>
  <c r="W2" i="1" s="1"/>
  <c r="Q2" i="1"/>
  <c r="R2" i="1" s="1"/>
  <c r="S2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<sst xmlns="http://schemas.openxmlformats.org/spreadsheetml/2006/main" count="24" uniqueCount="24">
  <si>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</si>
  <si>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</si>
  <si>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</si>
  <si>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</si>
  <si>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</si>
  <si>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</si>
  <si>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</si>
  <si>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</si>
  <si>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</si>
  <si>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</si>
  <si>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</si>
  <si>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</si>
  <si>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</si>
  <si>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</si>
  <si>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</si>
  <si>
    <t>feed</t>
  </si>
  <si>
    <t>Volume flow at T and P (m^3/s)</t>
  </si>
  <si>
    <t>Residence Time (s)</t>
  </si>
  <si>
    <t>Residence Time / Cat Weight (s/kg)</t>
  </si>
  <si>
    <t>MeOH ROP (mol/s)</t>
  </si>
  <si>
    <t>H2O ROP (mol/s)</t>
  </si>
  <si>
    <t xml:space="preserve">Sites </t>
  </si>
  <si>
    <t>MeOH TOF (mol/site/s)</t>
  </si>
  <si>
    <t>H2O TOF (mol/site/s)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</si>
</sst>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0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  <xf numFmtId="2" fontId="0" fillId="0" borderId="0" xfId="0" applyNumberFormat="1"/>
    <xf numFmtId="11" fontId="0" fillId="0" borderId="2" xfId="0" applyNumberFormat="1" applyBorder="1"/>
    <xf numFmtId="2" fontId="0" fillId="0" borderId="2" xfId="0" applyNumberFormat="1" applyBorder="1"/>
    <xf numFmtId="166" fontId="0" fillId="0" borderId="2" xfId="0" applyNumberFormat="1" applyBorder="1"/>
    <xf numFmtId="11" fontId="1" fillId="0" borderId="0" xfId="0" applyNumberFormat="1" applyFont="1" applyAlignment="1">
      <alignment horizontal="left" vertical="top" wrapText="1"/>
    </xf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topLeftCell="K1" workbookViewId="0">
      <selection activeCell="X39" sqref="X39"/>
    </sheetView>
  </sheetViews>
  <sheetFormatPr baseColWidth="10" defaultRowHeight="15" x14ac:dyDescent="0.2"/>
  <cols>
    <col min="2" max="2" width="9" customWidth="1"/>
    <col min="3" max="3" width="13.33203125" customWidth="1"/>
    <col min="4" max="4" width="14.1640625" customWidth="1"/>
    <col min="5" max="5" width="14.33203125" customWidth="1"/>
    <col min="6" max="9" width="16.1640625" style="2" customWidth="1"/>
    <col min="10" max="11" width="16.1640625" customWidth="1"/>
    <col min="12" max="12" width="15.5" customWidth="1"/>
    <col min="17" max="17" width="24.5" bestFit="1" customWidth="1"/>
    <col min="18" max="18" width="14.6640625" bestFit="1" customWidth="1"/>
    <col min="19" max="19" width="27.1640625" bestFit="1" customWidth="1"/>
    <col min="20" max="20" width="15" bestFit="1" customWidth="1"/>
    <col min="21" max="21" width="13.6640625" bestFit="1" customWidth="1"/>
    <col min="22" max="22" width="12.1640625" bestFit="1" customWidth="1"/>
    <col min="23" max="23" width="18.1640625" bestFit="1" customWidth="1"/>
    <col min="24" max="24" width="16.83203125" bestFit="1" customWidth="1"/>
  </cols>
  <sheetData>
    <row r="1" spans="1:24" x14ac:dyDescent="0.2">
      <c r="A1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3" t="s">
        <v>14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8" t="s">
        <v>16</v>
      </c>
      <c r="R1" s="9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</row>
    <row r="2" spans="1:24" ht="16" x14ac:dyDescent="0.2">
      <c r="A2" s="7">
        <v>5</v>
      </c>
      <c r="B2" s="1">
        <v>1</v>
      </c>
      <c r="C2" s="1">
        <v>15.3</v>
      </c>
      <c r="D2" s="1">
        <v>483.5</v>
      </c>
      <c r="E2" s="1">
        <v>5.27</v>
      </c>
      <c r="F2" s="5">
        <v>0.17899999999999999</v>
      </c>
      <c r="G2" s="5">
        <v>6.7000000000000004E-2</v>
      </c>
      <c r="H2" s="5">
        <v>0.754</v>
      </c>
      <c r="I2" s="6">
        <f>G2/(F2+G2)</f>
        <v>0.27235772357723581</v>
      </c>
      <c r="J2" s="1">
        <v>0.17630000000000001</v>
      </c>
      <c r="K2" s="1">
        <v>6.4699999999999994E-2</v>
      </c>
      <c r="L2" s="1">
        <v>0.75019999999999998</v>
      </c>
      <c r="M2" s="1">
        <v>6.4999999999999997E-3</v>
      </c>
      <c r="N2" s="1">
        <v>2.2000000000000001E-3</v>
      </c>
      <c r="O2" s="1">
        <v>1E-4</v>
      </c>
      <c r="P2" s="5">
        <v>4.24</v>
      </c>
      <c r="Q2" s="11">
        <f>(10^-6)*(1.01325*E2*D2)/(C2*298)</f>
        <v>5.6626016498881409E-7</v>
      </c>
      <c r="R2" s="7">
        <f>(((3.5*10^-2)^2*PI()*(7*10^-2))/2)/Q2</f>
        <v>237.86908094678211</v>
      </c>
      <c r="S2" s="12">
        <f>R2/(P2*10^-3)</f>
        <v>56101.198336505207</v>
      </c>
      <c r="T2" s="13">
        <f>M2*((1.01325*10^5*E2*10^-6)/(8.3145*298))</f>
        <v>1.4008388656349927E-6</v>
      </c>
      <c r="U2">
        <f>N2*(1.01325*10^5*E2*10^-6)/(8.3145*298)</f>
        <v>4.7413007759953605E-7</v>
      </c>
      <c r="V2">
        <f>0.00030835*P2</f>
        <v>1.3074040000000001E-3</v>
      </c>
      <c r="W2">
        <f>T2/V2</f>
        <v>1.0714659475074212E-3</v>
      </c>
      <c r="X2">
        <f>U2/V2</f>
        <v>3.6265001300251189E-4</v>
      </c>
    </row>
    <row r="3" spans="1:24" ht="16" x14ac:dyDescent="0.2">
      <c r="A3" s="7">
        <v>5</v>
      </c>
      <c r="B3" s="1">
        <v>2</v>
      </c>
      <c r="C3" s="1">
        <v>15.2</v>
      </c>
      <c r="D3" s="1">
        <v>483.5</v>
      </c>
      <c r="E3" s="1">
        <v>12.56</v>
      </c>
      <c r="F3" s="5">
        <v>0.17899999999999999</v>
      </c>
      <c r="G3" s="5">
        <v>6.7000000000000004E-2</v>
      </c>
      <c r="H3" s="5">
        <v>0.754</v>
      </c>
      <c r="I3" s="6">
        <f t="shared" ref="I3:I31" si="0">G3/(F3+G3)</f>
        <v>0.27235772357723581</v>
      </c>
      <c r="J3" s="1">
        <v>0.1777</v>
      </c>
      <c r="K3" s="1">
        <v>6.5100000000000005E-2</v>
      </c>
      <c r="L3" s="1">
        <v>0.75260000000000005</v>
      </c>
      <c r="M3" s="1">
        <v>3.0999999999999999E-3</v>
      </c>
      <c r="N3" s="1">
        <v>1.5E-3</v>
      </c>
      <c r="O3" s="1">
        <v>0</v>
      </c>
      <c r="P3" s="5">
        <v>4.24</v>
      </c>
      <c r="Q3" s="11">
        <f t="shared" ref="Q3:Q31" si="1">(10^-6)*(1.01325*E3*D3)/(C3*298)</f>
        <v>1.3584475604909927E-6</v>
      </c>
      <c r="R3" s="7">
        <f t="shared" ref="R3:R31" si="2">(((3.5*10^-2)^2*PI()*(7*10^-2))/2)/Q3</f>
        <v>99.154202885813575</v>
      </c>
      <c r="S3" s="12">
        <f t="shared" ref="S3:S31" si="3">R3/(P3*10^-3)</f>
        <v>23385.425208918292</v>
      </c>
      <c r="T3" s="13">
        <f t="shared" ref="T3:T31" si="4">M3*((1.01325*10^5*E3*10^-6)/(8.3145*298))</f>
        <v>1.5922657151471051E-6</v>
      </c>
      <c r="U3">
        <f t="shared" ref="U3:U31" si="5">N3*(1.01325*10^5*E3*10^-6)/(8.3145*298)</f>
        <v>7.7045115249053469E-7</v>
      </c>
      <c r="V3">
        <f t="shared" ref="V3:V31" si="6">0.00030835*P3</f>
        <v>1.3074040000000001E-3</v>
      </c>
      <c r="W3">
        <f t="shared" ref="W3:W31" si="7">T3/V3</f>
        <v>1.2178834661260827E-3</v>
      </c>
      <c r="X3">
        <f t="shared" ref="X3:X31" si="8">U3/V3</f>
        <v>5.8929845135133026E-4</v>
      </c>
    </row>
    <row r="4" spans="1:24" ht="16" x14ac:dyDescent="0.2">
      <c r="A4" s="7">
        <v>5</v>
      </c>
      <c r="B4" s="1">
        <v>3</v>
      </c>
      <c r="C4" s="1">
        <v>31</v>
      </c>
      <c r="D4" s="1">
        <v>483.5</v>
      </c>
      <c r="E4" s="1">
        <v>7.55</v>
      </c>
      <c r="F4" s="5">
        <v>0.17899999999999999</v>
      </c>
      <c r="G4" s="5">
        <v>6.7000000000000004E-2</v>
      </c>
      <c r="H4" s="5">
        <v>0.754</v>
      </c>
      <c r="I4" s="6">
        <f t="shared" si="0"/>
        <v>0.27235772357723581</v>
      </c>
      <c r="J4" s="1">
        <v>0.17649999999999999</v>
      </c>
      <c r="K4" s="1">
        <v>6.4199999999999993E-2</v>
      </c>
      <c r="L4" s="1">
        <v>0.74739999999999995</v>
      </c>
      <c r="M4" s="1">
        <v>8.5000000000000006E-3</v>
      </c>
      <c r="N4" s="1">
        <v>3.3E-3</v>
      </c>
      <c r="O4" s="1">
        <v>1E-4</v>
      </c>
      <c r="P4" s="5">
        <v>4.24</v>
      </c>
      <c r="Q4" s="11">
        <f t="shared" si="1"/>
        <v>4.0038895120697118E-7</v>
      </c>
      <c r="R4" s="7">
        <f t="shared" si="2"/>
        <v>336.41234258993012</v>
      </c>
      <c r="S4" s="12">
        <f t="shared" si="3"/>
        <v>79342.533629700483</v>
      </c>
      <c r="T4" s="13">
        <f t="shared" si="4"/>
        <v>2.624400356214441E-6</v>
      </c>
      <c r="U4">
        <f t="shared" si="5"/>
        <v>1.018884844177371E-6</v>
      </c>
      <c r="V4">
        <f t="shared" si="6"/>
        <v>1.3074040000000001E-3</v>
      </c>
      <c r="W4">
        <f t="shared" si="7"/>
        <v>2.0073369488042263E-3</v>
      </c>
      <c r="X4">
        <f t="shared" si="8"/>
        <v>7.793190507122289E-4</v>
      </c>
    </row>
    <row r="5" spans="1:24" ht="16" x14ac:dyDescent="0.2">
      <c r="A5" s="7">
        <v>5</v>
      </c>
      <c r="B5" s="1">
        <v>4</v>
      </c>
      <c r="C5" s="1">
        <v>30.1</v>
      </c>
      <c r="D5" s="1">
        <v>483.5</v>
      </c>
      <c r="E5" s="1">
        <v>12.65</v>
      </c>
      <c r="F5" s="5">
        <v>0.17899999999999999</v>
      </c>
      <c r="G5" s="5">
        <v>6.7000000000000004E-2</v>
      </c>
      <c r="H5" s="5">
        <v>0.754</v>
      </c>
      <c r="I5" s="6">
        <f t="shared" si="0"/>
        <v>0.27235772357723581</v>
      </c>
      <c r="J5" s="1">
        <v>0.17760000000000001</v>
      </c>
      <c r="K5" s="1">
        <v>6.4399999999999999E-2</v>
      </c>
      <c r="L5" s="1">
        <v>0.75039999999999996</v>
      </c>
      <c r="M5" s="1">
        <v>5.1000000000000004E-3</v>
      </c>
      <c r="N5" s="1">
        <v>2.5000000000000001E-3</v>
      </c>
      <c r="O5" s="1">
        <v>0</v>
      </c>
      <c r="P5" s="5">
        <v>4.24</v>
      </c>
      <c r="Q5" s="11">
        <f t="shared" si="1"/>
        <v>6.9090901065241134E-7</v>
      </c>
      <c r="R5" s="7">
        <f t="shared" si="2"/>
        <v>194.95444833679605</v>
      </c>
      <c r="S5" s="12">
        <f t="shared" si="3"/>
        <v>45979.822720942459</v>
      </c>
      <c r="T5" s="13">
        <f t="shared" si="4"/>
        <v>2.6383044640619341E-6</v>
      </c>
      <c r="U5">
        <f t="shared" si="5"/>
        <v>1.2932865019911444E-6</v>
      </c>
      <c r="V5">
        <f t="shared" si="6"/>
        <v>1.3074040000000001E-3</v>
      </c>
      <c r="W5">
        <f t="shared" si="7"/>
        <v>2.0179718465462349E-3</v>
      </c>
      <c r="X5">
        <f t="shared" si="8"/>
        <v>9.8920188556188022E-4</v>
      </c>
    </row>
    <row r="6" spans="1:24" ht="16" x14ac:dyDescent="0.2">
      <c r="A6" s="7">
        <v>5</v>
      </c>
      <c r="B6" s="1">
        <v>5</v>
      </c>
      <c r="C6" s="1">
        <v>50.1</v>
      </c>
      <c r="D6" s="1">
        <v>483.5</v>
      </c>
      <c r="E6" s="1">
        <v>8.32</v>
      </c>
      <c r="F6" s="5">
        <v>0.17899999999999999</v>
      </c>
      <c r="G6" s="5">
        <v>6.7000000000000004E-2</v>
      </c>
      <c r="H6" s="5">
        <v>0.754</v>
      </c>
      <c r="I6" s="6">
        <f t="shared" si="0"/>
        <v>0.27235772357723581</v>
      </c>
      <c r="J6" s="1">
        <v>0.17560000000000001</v>
      </c>
      <c r="K6" s="1">
        <v>6.4100000000000004E-2</v>
      </c>
      <c r="L6" s="1">
        <v>0.74260000000000004</v>
      </c>
      <c r="M6" s="1">
        <v>1.3299999999999999E-2</v>
      </c>
      <c r="N6" s="1">
        <v>4.3E-3</v>
      </c>
      <c r="O6" s="1">
        <v>1E-4</v>
      </c>
      <c r="P6" s="5">
        <v>4.24</v>
      </c>
      <c r="Q6" s="11">
        <f t="shared" si="1"/>
        <v>2.7301243419201863E-7</v>
      </c>
      <c r="R6" s="7">
        <f t="shared" si="2"/>
        <v>493.36868271694328</v>
      </c>
      <c r="S6" s="12">
        <f t="shared" si="3"/>
        <v>116360.53837663755</v>
      </c>
      <c r="T6" s="13">
        <f t="shared" si="4"/>
        <v>4.5252145822713691E-6</v>
      </c>
      <c r="U6">
        <f t="shared" si="5"/>
        <v>1.4630393010351044E-6</v>
      </c>
      <c r="V6">
        <f t="shared" si="6"/>
        <v>1.3074040000000001E-3</v>
      </c>
      <c r="W6">
        <f t="shared" si="7"/>
        <v>3.4612213074698937E-3</v>
      </c>
      <c r="X6">
        <f t="shared" si="8"/>
        <v>1.1190414753474093E-3</v>
      </c>
    </row>
    <row r="7" spans="1:24" ht="16" x14ac:dyDescent="0.2">
      <c r="A7" s="7">
        <v>5</v>
      </c>
      <c r="B7" s="1">
        <v>6</v>
      </c>
      <c r="C7" s="1">
        <v>50</v>
      </c>
      <c r="D7" s="1">
        <v>483.5</v>
      </c>
      <c r="E7" s="1">
        <v>14.41</v>
      </c>
      <c r="F7" s="5">
        <v>0.17899999999999999</v>
      </c>
      <c r="G7" s="5">
        <v>6.7000000000000004E-2</v>
      </c>
      <c r="H7" s="5">
        <v>0.754</v>
      </c>
      <c r="I7" s="6">
        <f t="shared" si="0"/>
        <v>0.27235772357723581</v>
      </c>
      <c r="J7" s="1">
        <v>0.1787</v>
      </c>
      <c r="K7" s="1">
        <v>6.4500000000000002E-2</v>
      </c>
      <c r="L7" s="1">
        <v>0.74629999999999996</v>
      </c>
      <c r="M7" s="1">
        <v>7.0000000000000001E-3</v>
      </c>
      <c r="N7" s="1">
        <v>3.3999999999999998E-3</v>
      </c>
      <c r="O7" s="1">
        <v>1E-4</v>
      </c>
      <c r="P7" s="5">
        <v>4.24</v>
      </c>
      <c r="Q7" s="11">
        <f t="shared" si="1"/>
        <v>4.7379535998322152E-7</v>
      </c>
      <c r="R7" s="7">
        <f t="shared" si="2"/>
        <v>284.29105980994069</v>
      </c>
      <c r="S7" s="12">
        <f t="shared" si="3"/>
        <v>67049.778257061465</v>
      </c>
      <c r="T7" s="13">
        <f t="shared" si="4"/>
        <v>4.1250216428726233E-6</v>
      </c>
      <c r="U7">
        <f t="shared" si="5"/>
        <v>2.0035819408238453E-6</v>
      </c>
      <c r="V7">
        <f t="shared" si="6"/>
        <v>1.3074040000000001E-3</v>
      </c>
      <c r="W7">
        <f t="shared" si="7"/>
        <v>3.1551239271660658E-3</v>
      </c>
      <c r="X7">
        <f t="shared" si="8"/>
        <v>1.5324887646235175E-3</v>
      </c>
    </row>
    <row r="8" spans="1:24" ht="16" x14ac:dyDescent="0.2">
      <c r="A8" s="7">
        <v>5</v>
      </c>
      <c r="B8" s="1">
        <v>7</v>
      </c>
      <c r="C8" s="1">
        <v>15.3</v>
      </c>
      <c r="D8" s="1">
        <v>499.3</v>
      </c>
      <c r="E8" s="1">
        <v>8.66</v>
      </c>
      <c r="F8" s="5">
        <v>0.17899999999999999</v>
      </c>
      <c r="G8" s="5">
        <v>6.7000000000000004E-2</v>
      </c>
      <c r="H8" s="5">
        <v>0.754</v>
      </c>
      <c r="I8" s="6">
        <f t="shared" si="0"/>
        <v>0.27235772357723581</v>
      </c>
      <c r="J8" s="1">
        <v>0.17649999999999999</v>
      </c>
      <c r="K8" s="1">
        <v>6.5100000000000005E-2</v>
      </c>
      <c r="L8" s="1">
        <v>0.74780000000000002</v>
      </c>
      <c r="M8" s="1">
        <v>8.0999999999999996E-3</v>
      </c>
      <c r="N8" s="1">
        <v>2.3999999999999998E-3</v>
      </c>
      <c r="O8" s="1">
        <v>1E-4</v>
      </c>
      <c r="P8" s="5">
        <v>4.24</v>
      </c>
      <c r="Q8" s="11">
        <f t="shared" si="1"/>
        <v>9.6092252895117752E-7</v>
      </c>
      <c r="R8" s="7">
        <f t="shared" si="2"/>
        <v>140.17340728776483</v>
      </c>
      <c r="S8" s="12">
        <f t="shared" si="3"/>
        <v>33059.765869755851</v>
      </c>
      <c r="T8" s="13">
        <f t="shared" si="4"/>
        <v>2.8685810266773375E-6</v>
      </c>
      <c r="U8">
        <f t="shared" si="5"/>
        <v>8.4994993383032224E-7</v>
      </c>
      <c r="V8">
        <f t="shared" si="6"/>
        <v>1.3074040000000001E-3</v>
      </c>
      <c r="W8">
        <f t="shared" si="7"/>
        <v>2.1941045206205099E-3</v>
      </c>
      <c r="X8">
        <f t="shared" si="8"/>
        <v>6.5010504314681782E-4</v>
      </c>
    </row>
    <row r="9" spans="1:24" ht="16" x14ac:dyDescent="0.2">
      <c r="A9" s="7">
        <v>5</v>
      </c>
      <c r="B9" s="1">
        <v>8</v>
      </c>
      <c r="C9" s="1">
        <v>15.4</v>
      </c>
      <c r="D9" s="1">
        <v>499.3</v>
      </c>
      <c r="E9" s="1">
        <v>15.99</v>
      </c>
      <c r="F9" s="5">
        <v>0.17899999999999999</v>
      </c>
      <c r="G9" s="5">
        <v>6.7000000000000004E-2</v>
      </c>
      <c r="H9" s="5">
        <v>0.754</v>
      </c>
      <c r="I9" s="6">
        <f t="shared" si="0"/>
        <v>0.27235772357723581</v>
      </c>
      <c r="J9" s="1">
        <v>0.1787</v>
      </c>
      <c r="K9" s="1">
        <v>6.5500000000000003E-2</v>
      </c>
      <c r="L9" s="1">
        <v>0.74950000000000006</v>
      </c>
      <c r="M9" s="1">
        <v>4.4999999999999997E-3</v>
      </c>
      <c r="N9" s="1">
        <v>1.8E-3</v>
      </c>
      <c r="O9" s="1">
        <v>0</v>
      </c>
      <c r="P9" s="5">
        <v>4.24</v>
      </c>
      <c r="Q9" s="11">
        <f t="shared" si="1"/>
        <v>1.76274567304759E-6</v>
      </c>
      <c r="R9" s="7">
        <f t="shared" si="2"/>
        <v>76.41248938072188</v>
      </c>
      <c r="S9" s="12">
        <f t="shared" si="3"/>
        <v>18021.813533189121</v>
      </c>
      <c r="T9" s="13">
        <f t="shared" si="4"/>
        <v>2.9425590593129734E-6</v>
      </c>
      <c r="U9">
        <f t="shared" si="5"/>
        <v>1.1770236237251895E-6</v>
      </c>
      <c r="V9">
        <f t="shared" si="6"/>
        <v>1.3074040000000001E-3</v>
      </c>
      <c r="W9">
        <f t="shared" si="7"/>
        <v>2.2506884324302E-3</v>
      </c>
      <c r="X9">
        <f t="shared" si="8"/>
        <v>9.0027537297208016E-4</v>
      </c>
    </row>
    <row r="10" spans="1:24" ht="16" x14ac:dyDescent="0.2">
      <c r="A10" s="7">
        <v>5</v>
      </c>
      <c r="B10" s="1">
        <v>9</v>
      </c>
      <c r="C10" s="1">
        <v>30.3</v>
      </c>
      <c r="D10" s="1">
        <v>499.3</v>
      </c>
      <c r="E10" s="1">
        <v>8.2100000000000009</v>
      </c>
      <c r="F10" s="5">
        <v>0.17899999999999999</v>
      </c>
      <c r="G10" s="5">
        <v>6.7000000000000004E-2</v>
      </c>
      <c r="H10" s="5">
        <v>0.754</v>
      </c>
      <c r="I10" s="6">
        <f t="shared" si="0"/>
        <v>0.27235772357723581</v>
      </c>
      <c r="J10" s="1">
        <v>0.17249999999999999</v>
      </c>
      <c r="K10" s="1">
        <v>6.5199999999999994E-2</v>
      </c>
      <c r="L10" s="1">
        <v>0.74</v>
      </c>
      <c r="M10" s="1">
        <v>1.83E-2</v>
      </c>
      <c r="N10" s="1">
        <v>3.8E-3</v>
      </c>
      <c r="O10" s="1">
        <v>2.0000000000000001E-4</v>
      </c>
      <c r="P10" s="5">
        <v>4.24</v>
      </c>
      <c r="Q10" s="11">
        <f t="shared" si="1"/>
        <v>4.6000488429463752E-7</v>
      </c>
      <c r="R10" s="7">
        <f t="shared" si="2"/>
        <v>292.81381485590589</v>
      </c>
      <c r="S10" s="12">
        <f t="shared" si="3"/>
        <v>69059.861994317413</v>
      </c>
      <c r="T10" s="13">
        <f t="shared" si="4"/>
        <v>6.1441025745029406E-6</v>
      </c>
      <c r="U10">
        <f t="shared" si="5"/>
        <v>1.275824578312086E-6</v>
      </c>
      <c r="V10">
        <f t="shared" si="6"/>
        <v>1.3074040000000001E-3</v>
      </c>
      <c r="W10">
        <f t="shared" si="7"/>
        <v>4.699467474860824E-3</v>
      </c>
      <c r="X10">
        <f t="shared" si="8"/>
        <v>9.7584570516235682E-4</v>
      </c>
    </row>
    <row r="11" spans="1:24" ht="16" x14ac:dyDescent="0.2">
      <c r="A11" s="7">
        <v>5</v>
      </c>
      <c r="B11" s="1">
        <v>10</v>
      </c>
      <c r="C11" s="1">
        <v>30.1</v>
      </c>
      <c r="D11" s="1">
        <v>499.3</v>
      </c>
      <c r="E11" s="1">
        <v>16.03</v>
      </c>
      <c r="F11" s="5">
        <v>0.17899999999999999</v>
      </c>
      <c r="G11" s="5">
        <v>6.7000000000000004E-2</v>
      </c>
      <c r="H11" s="5">
        <v>0.754</v>
      </c>
      <c r="I11" s="6">
        <f t="shared" si="0"/>
        <v>0.27235772357723581</v>
      </c>
      <c r="J11" s="1">
        <v>0.17749999999999999</v>
      </c>
      <c r="K11" s="1">
        <v>6.4899999999999999E-2</v>
      </c>
      <c r="L11" s="1">
        <v>0.74570000000000003</v>
      </c>
      <c r="M11" s="1">
        <v>8.8000000000000005E-3</v>
      </c>
      <c r="N11" s="1">
        <v>3.0000000000000001E-3</v>
      </c>
      <c r="O11" s="1">
        <v>1E-4</v>
      </c>
      <c r="P11" s="5">
        <v>4.24</v>
      </c>
      <c r="Q11" s="11">
        <f t="shared" si="1"/>
        <v>9.0412596398470397E-7</v>
      </c>
      <c r="R11" s="7">
        <f t="shared" si="2"/>
        <v>148.97900335593192</v>
      </c>
      <c r="S11" s="12">
        <f t="shared" si="3"/>
        <v>35136.557395266958</v>
      </c>
      <c r="T11" s="13">
        <f t="shared" si="4"/>
        <v>5.768732557055455E-6</v>
      </c>
      <c r="U11">
        <f t="shared" si="5"/>
        <v>1.9666133717234507E-6</v>
      </c>
      <c r="V11">
        <f t="shared" si="6"/>
        <v>1.3074040000000001E-3</v>
      </c>
      <c r="W11">
        <f t="shared" si="7"/>
        <v>4.4123565149375822E-3</v>
      </c>
      <c r="X11">
        <f t="shared" si="8"/>
        <v>1.5042124482741758E-3</v>
      </c>
    </row>
    <row r="12" spans="1:24" ht="16" x14ac:dyDescent="0.2">
      <c r="A12" s="7">
        <v>5</v>
      </c>
      <c r="B12" s="1">
        <v>11</v>
      </c>
      <c r="C12" s="1">
        <v>50</v>
      </c>
      <c r="D12" s="1">
        <v>499.3</v>
      </c>
      <c r="E12" s="1">
        <v>8.1999999999999993</v>
      </c>
      <c r="F12" s="5">
        <v>0.17899999999999999</v>
      </c>
      <c r="G12" s="5">
        <v>6.7000000000000004E-2</v>
      </c>
      <c r="H12" s="5">
        <v>0.754</v>
      </c>
      <c r="I12" s="6">
        <f t="shared" si="0"/>
        <v>0.27235772357723581</v>
      </c>
      <c r="J12" s="1">
        <v>0.1658</v>
      </c>
      <c r="K12" s="1">
        <v>6.5100000000000005E-2</v>
      </c>
      <c r="L12" s="1">
        <v>0.7329</v>
      </c>
      <c r="M12" s="1">
        <v>3.0599999999999999E-2</v>
      </c>
      <c r="N12" s="1">
        <v>5.1999999999999998E-3</v>
      </c>
      <c r="O12" s="1">
        <v>4.0000000000000002E-4</v>
      </c>
      <c r="P12" s="5">
        <v>4.24</v>
      </c>
      <c r="Q12" s="11">
        <f t="shared" si="1"/>
        <v>2.7842341912751678E-7</v>
      </c>
      <c r="R12" s="7">
        <f t="shared" si="2"/>
        <v>483.78037107924564</v>
      </c>
      <c r="S12" s="12">
        <f t="shared" si="3"/>
        <v>114099.14412246358</v>
      </c>
      <c r="T12" s="13">
        <f t="shared" si="4"/>
        <v>1.0261231591450367E-5</v>
      </c>
      <c r="U12">
        <f t="shared" si="5"/>
        <v>1.743738701815095E-6</v>
      </c>
      <c r="V12">
        <f t="shared" si="6"/>
        <v>1.3074040000000001E-3</v>
      </c>
      <c r="W12">
        <f t="shared" si="7"/>
        <v>7.8485545336027477E-3</v>
      </c>
      <c r="X12">
        <f t="shared" si="8"/>
        <v>1.3337412932919702E-3</v>
      </c>
    </row>
    <row r="13" spans="1:24" ht="16" x14ac:dyDescent="0.2">
      <c r="A13" s="7">
        <v>5</v>
      </c>
      <c r="B13" s="1">
        <v>12</v>
      </c>
      <c r="C13" s="1">
        <v>50</v>
      </c>
      <c r="D13" s="1">
        <v>499.3</v>
      </c>
      <c r="E13" s="1">
        <v>15.36</v>
      </c>
      <c r="F13" s="5">
        <v>0.17899999999999999</v>
      </c>
      <c r="G13" s="5">
        <v>6.7000000000000004E-2</v>
      </c>
      <c r="H13" s="5">
        <v>0.754</v>
      </c>
      <c r="I13" s="6">
        <f t="shared" si="0"/>
        <v>0.27235772357723581</v>
      </c>
      <c r="J13" s="1">
        <v>0.1724</v>
      </c>
      <c r="K13" s="1">
        <v>6.3799999999999996E-2</v>
      </c>
      <c r="L13" s="1">
        <v>0.74270000000000003</v>
      </c>
      <c r="M13" s="1">
        <v>1.6500000000000001E-2</v>
      </c>
      <c r="N13" s="1">
        <v>4.4000000000000003E-3</v>
      </c>
      <c r="O13" s="1">
        <v>2.0000000000000001E-4</v>
      </c>
      <c r="P13" s="5">
        <v>4.24</v>
      </c>
      <c r="Q13" s="11">
        <f t="shared" si="1"/>
        <v>5.2153459973154354E-7</v>
      </c>
      <c r="R13" s="7">
        <f t="shared" si="2"/>
        <v>258.26816685220149</v>
      </c>
      <c r="S13" s="12">
        <f t="shared" si="3"/>
        <v>60912.303502877701</v>
      </c>
      <c r="T13" s="13">
        <f t="shared" si="4"/>
        <v>1.0364285567261206E-5</v>
      </c>
      <c r="U13">
        <f t="shared" si="5"/>
        <v>2.7638094846029877E-6</v>
      </c>
      <c r="V13">
        <f t="shared" si="6"/>
        <v>1.3074040000000001E-3</v>
      </c>
      <c r="W13">
        <f t="shared" si="7"/>
        <v>7.927377893337641E-3</v>
      </c>
      <c r="X13">
        <f t="shared" si="8"/>
        <v>2.1139674382233704E-3</v>
      </c>
    </row>
    <row r="14" spans="1:24" ht="16" x14ac:dyDescent="0.2">
      <c r="A14" s="7">
        <v>5</v>
      </c>
      <c r="B14" s="1">
        <v>13</v>
      </c>
      <c r="C14" s="1">
        <v>15.3</v>
      </c>
      <c r="D14" s="1">
        <v>516.70000000000005</v>
      </c>
      <c r="E14" s="1">
        <v>8.76</v>
      </c>
      <c r="F14" s="5">
        <v>0.17899999999999999</v>
      </c>
      <c r="G14" s="5">
        <v>6.7000000000000004E-2</v>
      </c>
      <c r="H14" s="5">
        <v>0.754</v>
      </c>
      <c r="I14" s="6">
        <f t="shared" si="0"/>
        <v>0.27235772357723581</v>
      </c>
      <c r="J14" s="1">
        <v>0.1739</v>
      </c>
      <c r="K14" s="1">
        <v>6.5100000000000005E-2</v>
      </c>
      <c r="L14" s="1">
        <v>0.746</v>
      </c>
      <c r="M14" s="1">
        <v>1.2200000000000001E-2</v>
      </c>
      <c r="N14" s="1">
        <v>2.7000000000000001E-3</v>
      </c>
      <c r="O14" s="1">
        <v>1E-4</v>
      </c>
      <c r="P14" s="5">
        <v>4.24</v>
      </c>
      <c r="Q14" s="11">
        <f t="shared" si="1"/>
        <v>1.005892303592578E-6</v>
      </c>
      <c r="R14" s="7">
        <f t="shared" si="2"/>
        <v>133.9067657060223</v>
      </c>
      <c r="S14" s="12">
        <f t="shared" si="3"/>
        <v>31581.784364627896</v>
      </c>
      <c r="T14" s="13">
        <f t="shared" si="4"/>
        <v>4.370470040815733E-6</v>
      </c>
      <c r="U14">
        <f t="shared" si="5"/>
        <v>9.6723517296741637E-7</v>
      </c>
      <c r="V14">
        <f t="shared" si="6"/>
        <v>1.3074040000000001E-3</v>
      </c>
      <c r="W14">
        <f t="shared" si="7"/>
        <v>3.3428611514235329E-3</v>
      </c>
      <c r="X14">
        <f t="shared" si="8"/>
        <v>7.3981353351176555E-4</v>
      </c>
    </row>
    <row r="15" spans="1:24" ht="16" x14ac:dyDescent="0.2">
      <c r="A15" s="7">
        <v>5</v>
      </c>
      <c r="B15" s="1">
        <v>14</v>
      </c>
      <c r="C15" s="1">
        <v>15.1</v>
      </c>
      <c r="D15" s="1">
        <v>516.70000000000005</v>
      </c>
      <c r="E15" s="1">
        <v>17.47</v>
      </c>
      <c r="F15" s="5">
        <v>0.17899999999999999</v>
      </c>
      <c r="G15" s="5">
        <v>6.7000000000000004E-2</v>
      </c>
      <c r="H15" s="5">
        <v>0.754</v>
      </c>
      <c r="I15" s="6">
        <f t="shared" si="0"/>
        <v>0.27235772357723581</v>
      </c>
      <c r="J15" s="1">
        <v>0.1767</v>
      </c>
      <c r="K15" s="1">
        <v>6.54E-2</v>
      </c>
      <c r="L15" s="1">
        <v>0.74870000000000003</v>
      </c>
      <c r="M15" s="1">
        <v>6.7999999999999996E-3</v>
      </c>
      <c r="N15" s="1">
        <v>2.3E-3</v>
      </c>
      <c r="O15" s="1">
        <v>1E-4</v>
      </c>
      <c r="P15" s="5">
        <v>4.24</v>
      </c>
      <c r="Q15" s="11">
        <f t="shared" si="1"/>
        <v>2.032613321536513E-6</v>
      </c>
      <c r="R15" s="7">
        <f t="shared" si="2"/>
        <v>66.267294224383932</v>
      </c>
      <c r="S15" s="12">
        <f t="shared" si="3"/>
        <v>15629.078826505642</v>
      </c>
      <c r="T15" s="13">
        <f t="shared" si="4"/>
        <v>4.8580952819143071E-6</v>
      </c>
      <c r="U15">
        <f t="shared" si="5"/>
        <v>1.6431792865298393E-6</v>
      </c>
      <c r="V15">
        <f t="shared" si="6"/>
        <v>1.3074040000000001E-3</v>
      </c>
      <c r="W15">
        <f t="shared" si="7"/>
        <v>3.715833271057995E-3</v>
      </c>
      <c r="X15">
        <f t="shared" si="8"/>
        <v>1.2568259593284394E-3</v>
      </c>
    </row>
    <row r="16" spans="1:24" ht="16" x14ac:dyDescent="0.2">
      <c r="A16" s="7">
        <v>5</v>
      </c>
      <c r="B16" s="1">
        <v>15</v>
      </c>
      <c r="C16" s="1">
        <v>29.5</v>
      </c>
      <c r="D16" s="1">
        <v>516.70000000000005</v>
      </c>
      <c r="E16" s="1">
        <v>10.26</v>
      </c>
      <c r="F16" s="5">
        <v>0.17899999999999999</v>
      </c>
      <c r="G16" s="5">
        <v>6.7000000000000004E-2</v>
      </c>
      <c r="H16" s="5">
        <v>0.754</v>
      </c>
      <c r="I16" s="6">
        <f t="shared" si="0"/>
        <v>0.27235772357723581</v>
      </c>
      <c r="J16" s="1">
        <v>0.16880000000000001</v>
      </c>
      <c r="K16" s="1">
        <v>6.6000000000000003E-2</v>
      </c>
      <c r="L16" s="1">
        <v>0.73609999999999998</v>
      </c>
      <c r="M16" s="1">
        <v>2.47E-2</v>
      </c>
      <c r="N16" s="1">
        <v>4.1000000000000003E-3</v>
      </c>
      <c r="O16" s="1">
        <v>2.9999999999999997E-4</v>
      </c>
      <c r="P16" s="5">
        <v>4.24</v>
      </c>
      <c r="Q16" s="11">
        <f t="shared" si="1"/>
        <v>6.1103228091229668E-7</v>
      </c>
      <c r="R16" s="7">
        <f t="shared" si="2"/>
        <v>220.43972017575894</v>
      </c>
      <c r="S16" s="12">
        <f t="shared" si="3"/>
        <v>51990.500041452571</v>
      </c>
      <c r="T16" s="13">
        <f t="shared" si="4"/>
        <v>1.0363549467433984E-5</v>
      </c>
      <c r="U16">
        <f t="shared" si="5"/>
        <v>1.7202652962137386E-6</v>
      </c>
      <c r="V16">
        <f t="shared" si="6"/>
        <v>1.3074040000000001E-3</v>
      </c>
      <c r="W16">
        <f t="shared" si="7"/>
        <v>7.9268148693395334E-3</v>
      </c>
      <c r="X16">
        <f t="shared" si="8"/>
        <v>1.3157870835745786E-3</v>
      </c>
    </row>
    <row r="17" spans="1:24" ht="16" x14ac:dyDescent="0.2">
      <c r="A17" s="7">
        <v>5</v>
      </c>
      <c r="B17" s="1">
        <v>16</v>
      </c>
      <c r="C17" s="1">
        <v>30</v>
      </c>
      <c r="D17" s="1">
        <v>516.70000000000005</v>
      </c>
      <c r="E17" s="1">
        <v>13.97</v>
      </c>
      <c r="F17" s="5">
        <v>0.17899999999999999</v>
      </c>
      <c r="G17" s="5">
        <v>6.7000000000000004E-2</v>
      </c>
      <c r="H17" s="5">
        <v>0.754</v>
      </c>
      <c r="I17" s="6">
        <f t="shared" si="0"/>
        <v>0.27235772357723581</v>
      </c>
      <c r="J17" s="1">
        <v>0.1676</v>
      </c>
      <c r="K17" s="1">
        <v>6.4500000000000002E-2</v>
      </c>
      <c r="L17" s="1">
        <v>0.74209999999999998</v>
      </c>
      <c r="M17" s="1">
        <v>2.1499999999999998E-2</v>
      </c>
      <c r="N17" s="1">
        <v>4.1000000000000003E-3</v>
      </c>
      <c r="O17" s="1">
        <v>2.0000000000000001E-4</v>
      </c>
      <c r="P17" s="5">
        <v>4.24</v>
      </c>
      <c r="Q17" s="11">
        <f t="shared" si="1"/>
        <v>8.1811425746644293E-7</v>
      </c>
      <c r="R17" s="7">
        <f t="shared" si="2"/>
        <v>164.64177685864044</v>
      </c>
      <c r="S17" s="12">
        <f t="shared" si="3"/>
        <v>38830.607749679344</v>
      </c>
      <c r="T17" s="13">
        <f t="shared" si="4"/>
        <v>1.2282847978041108E-5</v>
      </c>
      <c r="U17">
        <f t="shared" si="5"/>
        <v>2.3423105446497002E-6</v>
      </c>
      <c r="V17">
        <f t="shared" si="6"/>
        <v>1.3074040000000001E-3</v>
      </c>
      <c r="W17">
        <f t="shared" si="7"/>
        <v>9.3948373861798707E-3</v>
      </c>
      <c r="X17">
        <f t="shared" si="8"/>
        <v>1.7915736410854641E-3</v>
      </c>
    </row>
    <row r="18" spans="1:24" ht="16" x14ac:dyDescent="0.2">
      <c r="A18" s="7">
        <v>5</v>
      </c>
      <c r="B18" s="1">
        <v>17</v>
      </c>
      <c r="C18" s="1">
        <v>50</v>
      </c>
      <c r="D18" s="1">
        <v>516.70000000000005</v>
      </c>
      <c r="E18" s="1">
        <v>8.27</v>
      </c>
      <c r="F18" s="5">
        <v>0.17899999999999999</v>
      </c>
      <c r="G18" s="5">
        <v>6.7000000000000004E-2</v>
      </c>
      <c r="H18" s="5">
        <v>0.754</v>
      </c>
      <c r="I18" s="6">
        <f t="shared" si="0"/>
        <v>0.27235772357723581</v>
      </c>
      <c r="J18" s="1">
        <v>0.1479</v>
      </c>
      <c r="K18" s="1">
        <v>6.7900000000000002E-2</v>
      </c>
      <c r="L18" s="1">
        <v>0.71989999999999998</v>
      </c>
      <c r="M18" s="1">
        <v>5.7200000000000001E-2</v>
      </c>
      <c r="N18" s="1">
        <v>6.4000000000000003E-3</v>
      </c>
      <c r="O18" s="1">
        <v>6.9999999999999999E-4</v>
      </c>
      <c r="P18" s="5">
        <v>4.24</v>
      </c>
      <c r="Q18" s="11">
        <f t="shared" si="1"/>
        <v>2.9058575129194627E-7</v>
      </c>
      <c r="R18" s="7">
        <f t="shared" si="2"/>
        <v>463.53196749601113</v>
      </c>
      <c r="S18" s="12">
        <f t="shared" si="3"/>
        <v>109323.57723962524</v>
      </c>
      <c r="T18" s="13">
        <f t="shared" si="4"/>
        <v>1.9344867037087712E-5</v>
      </c>
      <c r="U18">
        <f t="shared" si="5"/>
        <v>2.1644606475063172E-6</v>
      </c>
      <c r="V18">
        <f t="shared" si="6"/>
        <v>1.3074040000000001E-3</v>
      </c>
      <c r="W18">
        <f t="shared" si="7"/>
        <v>1.4796395786679337E-2</v>
      </c>
      <c r="X18">
        <f t="shared" si="8"/>
        <v>1.6555407873207646E-3</v>
      </c>
    </row>
    <row r="19" spans="1:24" ht="16" x14ac:dyDescent="0.2">
      <c r="A19" s="7">
        <v>5</v>
      </c>
      <c r="B19" s="1">
        <v>18</v>
      </c>
      <c r="C19" s="1">
        <v>49.9</v>
      </c>
      <c r="D19" s="1">
        <v>516.70000000000005</v>
      </c>
      <c r="E19" s="1">
        <v>13.97</v>
      </c>
      <c r="F19" s="5">
        <v>0.17899999999999999</v>
      </c>
      <c r="G19" s="5">
        <v>6.7000000000000004E-2</v>
      </c>
      <c r="H19" s="5">
        <v>0.754</v>
      </c>
      <c r="I19" s="6">
        <f t="shared" si="0"/>
        <v>0.27235772357723581</v>
      </c>
      <c r="J19" s="1">
        <v>0.1578</v>
      </c>
      <c r="K19" s="1">
        <v>6.5199999999999994E-2</v>
      </c>
      <c r="L19" s="1">
        <v>0.73240000000000005</v>
      </c>
      <c r="M19" s="1">
        <v>3.8699999999999998E-2</v>
      </c>
      <c r="N19" s="1">
        <v>5.4999999999999997E-3</v>
      </c>
      <c r="O19" s="1">
        <v>4.0000000000000002E-4</v>
      </c>
      <c r="P19" s="5">
        <v>4.24</v>
      </c>
      <c r="Q19" s="11">
        <f t="shared" si="1"/>
        <v>4.918522589978615E-7</v>
      </c>
      <c r="R19" s="7">
        <f t="shared" si="2"/>
        <v>273.85415550820522</v>
      </c>
      <c r="S19" s="12">
        <f t="shared" si="3"/>
        <v>64588.244223633294</v>
      </c>
      <c r="T19" s="13">
        <f t="shared" si="4"/>
        <v>2.2109126360473996E-5</v>
      </c>
      <c r="U19">
        <f t="shared" si="5"/>
        <v>3.1421239013593535E-6</v>
      </c>
      <c r="V19">
        <f t="shared" si="6"/>
        <v>1.3074040000000001E-3</v>
      </c>
      <c r="W19">
        <f t="shared" si="7"/>
        <v>1.6910707295123766E-2</v>
      </c>
      <c r="X19">
        <f t="shared" si="8"/>
        <v>2.4033304941390369E-3</v>
      </c>
    </row>
    <row r="20" spans="1:24" ht="16" x14ac:dyDescent="0.2">
      <c r="A20" s="7">
        <v>5</v>
      </c>
      <c r="B20" s="1">
        <v>19</v>
      </c>
      <c r="C20" s="1">
        <v>15.4</v>
      </c>
      <c r="D20" s="1">
        <v>532.4</v>
      </c>
      <c r="E20" s="1">
        <v>11.11</v>
      </c>
      <c r="F20" s="5">
        <v>0.17899999999999999</v>
      </c>
      <c r="G20" s="5">
        <v>6.7000000000000004E-2</v>
      </c>
      <c r="H20" s="5">
        <v>0.754</v>
      </c>
      <c r="I20" s="6">
        <f t="shared" si="0"/>
        <v>0.27235772357723581</v>
      </c>
      <c r="J20" s="1">
        <v>0.1762</v>
      </c>
      <c r="K20" s="1">
        <v>6.5100000000000005E-2</v>
      </c>
      <c r="L20" s="1">
        <v>0.74429999999999996</v>
      </c>
      <c r="M20" s="1">
        <v>1.11E-2</v>
      </c>
      <c r="N20" s="1">
        <v>3.2000000000000002E-3</v>
      </c>
      <c r="O20" s="1">
        <v>1E-4</v>
      </c>
      <c r="P20" s="5">
        <v>4.24</v>
      </c>
      <c r="Q20" s="11">
        <f t="shared" si="1"/>
        <v>1.3059655872483222E-6</v>
      </c>
      <c r="R20" s="7">
        <f t="shared" si="2"/>
        <v>103.13884710122208</v>
      </c>
      <c r="S20" s="12">
        <f t="shared" si="3"/>
        <v>24325.199788024071</v>
      </c>
      <c r="T20" s="13">
        <f t="shared" si="4"/>
        <v>5.0431425995905108E-6</v>
      </c>
      <c r="U20">
        <f t="shared" si="5"/>
        <v>1.4538789476296969E-6</v>
      </c>
      <c r="V20">
        <f t="shared" si="6"/>
        <v>1.3074040000000001E-3</v>
      </c>
      <c r="W20">
        <f t="shared" si="7"/>
        <v>3.8573712483597348E-3</v>
      </c>
      <c r="X20">
        <f t="shared" si="8"/>
        <v>1.1120349544820858E-3</v>
      </c>
    </row>
    <row r="21" spans="1:24" ht="16" x14ac:dyDescent="0.2">
      <c r="A21" s="7">
        <v>5</v>
      </c>
      <c r="B21" s="1">
        <v>20</v>
      </c>
      <c r="C21" s="1">
        <v>15.3</v>
      </c>
      <c r="D21" s="1">
        <v>532.4</v>
      </c>
      <c r="E21" s="1">
        <v>17.18</v>
      </c>
      <c r="F21" s="5">
        <v>0.17899999999999999</v>
      </c>
      <c r="G21" s="5">
        <v>6.7000000000000004E-2</v>
      </c>
      <c r="H21" s="5">
        <v>0.754</v>
      </c>
      <c r="I21" s="6">
        <f t="shared" si="0"/>
        <v>0.27235772357723581</v>
      </c>
      <c r="J21" s="1">
        <v>0.17760000000000001</v>
      </c>
      <c r="K21" s="1">
        <v>6.4000000000000001E-2</v>
      </c>
      <c r="L21" s="1">
        <v>0.74709999999999999</v>
      </c>
      <c r="M21" s="1">
        <v>8.2000000000000007E-3</v>
      </c>
      <c r="N21" s="1">
        <v>3.0000000000000001E-3</v>
      </c>
      <c r="O21" s="1">
        <v>1E-4</v>
      </c>
      <c r="P21" s="5">
        <v>4.24</v>
      </c>
      <c r="Q21" s="11">
        <f t="shared" si="1"/>
        <v>2.0326851941044873E-6</v>
      </c>
      <c r="R21" s="7">
        <f t="shared" si="2"/>
        <v>66.264951116546854</v>
      </c>
      <c r="S21" s="12">
        <f t="shared" si="3"/>
        <v>15628.526206732746</v>
      </c>
      <c r="T21" s="13">
        <f t="shared" si="4"/>
        <v>5.7610444033044887E-6</v>
      </c>
      <c r="U21">
        <f t="shared" si="5"/>
        <v>2.1076991719406663E-6</v>
      </c>
      <c r="V21">
        <f t="shared" si="6"/>
        <v>1.3074040000000001E-3</v>
      </c>
      <c r="W21">
        <f t="shared" si="7"/>
        <v>4.4064760420684714E-3</v>
      </c>
      <c r="X21">
        <f t="shared" si="8"/>
        <v>1.6121253812445627E-3</v>
      </c>
    </row>
    <row r="22" spans="1:24" ht="16" x14ac:dyDescent="0.2">
      <c r="A22" s="7">
        <v>5</v>
      </c>
      <c r="B22" s="1">
        <v>21</v>
      </c>
      <c r="C22" s="1">
        <v>30</v>
      </c>
      <c r="D22" s="1">
        <v>532.4</v>
      </c>
      <c r="E22" s="1">
        <v>11.12</v>
      </c>
      <c r="F22" s="5">
        <v>0.17899999999999999</v>
      </c>
      <c r="G22" s="5">
        <v>6.7000000000000004E-2</v>
      </c>
      <c r="H22" s="5">
        <v>0.754</v>
      </c>
      <c r="I22" s="6">
        <f t="shared" si="0"/>
        <v>0.27235772357723581</v>
      </c>
      <c r="J22" s="1">
        <v>0.16619999999999999</v>
      </c>
      <c r="K22" s="1">
        <v>6.59E-2</v>
      </c>
      <c r="L22" s="1">
        <v>0.7349</v>
      </c>
      <c r="M22" s="1">
        <v>2.8199999999999999E-2</v>
      </c>
      <c r="N22" s="1">
        <v>4.4999999999999997E-3</v>
      </c>
      <c r="O22" s="1">
        <v>2.9999999999999997E-4</v>
      </c>
      <c r="P22" s="5">
        <v>4.24</v>
      </c>
      <c r="Q22" s="11">
        <f t="shared" si="1"/>
        <v>6.7099908456375831E-7</v>
      </c>
      <c r="R22" s="7">
        <f t="shared" si="2"/>
        <v>200.73914871319562</v>
      </c>
      <c r="S22" s="12">
        <f t="shared" si="3"/>
        <v>47344.138847451788</v>
      </c>
      <c r="T22" s="13">
        <f t="shared" si="4"/>
        <v>1.2823840456613153E-5</v>
      </c>
      <c r="U22">
        <f t="shared" si="5"/>
        <v>2.0463575196723114E-6</v>
      </c>
      <c r="V22">
        <f t="shared" si="6"/>
        <v>1.3074040000000001E-3</v>
      </c>
      <c r="W22">
        <f t="shared" si="7"/>
        <v>9.8086287456770459E-3</v>
      </c>
      <c r="X22">
        <f t="shared" si="8"/>
        <v>1.5652067147356986E-3</v>
      </c>
    </row>
    <row r="23" spans="1:24" ht="16" x14ac:dyDescent="0.2">
      <c r="A23" s="7">
        <v>5</v>
      </c>
      <c r="B23" s="1">
        <v>22</v>
      </c>
      <c r="C23" s="1">
        <v>30.1</v>
      </c>
      <c r="D23" s="1">
        <v>532.4</v>
      </c>
      <c r="E23" s="1">
        <v>19.5</v>
      </c>
      <c r="F23" s="5">
        <v>0.17899999999999999</v>
      </c>
      <c r="G23" s="5">
        <v>6.7000000000000004E-2</v>
      </c>
      <c r="H23" s="5">
        <v>0.754</v>
      </c>
      <c r="I23" s="6">
        <f t="shared" si="0"/>
        <v>0.27235772357723581</v>
      </c>
      <c r="J23" s="1">
        <v>0.17180000000000001</v>
      </c>
      <c r="K23" s="1">
        <v>6.5299999999999997E-2</v>
      </c>
      <c r="L23" s="1">
        <v>0.73880000000000001</v>
      </c>
      <c r="M23" s="1">
        <v>1.95E-2</v>
      </c>
      <c r="N23" s="1">
        <v>4.4000000000000003E-3</v>
      </c>
      <c r="O23" s="1">
        <v>2.0000000000000001E-4</v>
      </c>
      <c r="P23" s="5">
        <v>4.24</v>
      </c>
      <c r="Q23" s="11">
        <f t="shared" si="1"/>
        <v>1.172752887466833E-6</v>
      </c>
      <c r="R23" s="7">
        <f t="shared" si="2"/>
        <v>114.85436229759168</v>
      </c>
      <c r="S23" s="12">
        <f t="shared" si="3"/>
        <v>27088.292994715015</v>
      </c>
      <c r="T23" s="13">
        <f t="shared" si="4"/>
        <v>1.5550108850027907E-5</v>
      </c>
      <c r="U23">
        <f t="shared" si="5"/>
        <v>3.5087425097498871E-6</v>
      </c>
      <c r="V23">
        <f t="shared" si="6"/>
        <v>1.3074040000000001E-3</v>
      </c>
      <c r="W23">
        <f t="shared" si="7"/>
        <v>1.1893881959996992E-2</v>
      </c>
      <c r="X23">
        <f t="shared" si="8"/>
        <v>2.6837477243070135E-3</v>
      </c>
    </row>
    <row r="24" spans="1:24" ht="16" x14ac:dyDescent="0.2">
      <c r="A24" s="7">
        <v>5</v>
      </c>
      <c r="B24" s="1">
        <v>23</v>
      </c>
      <c r="C24" s="1">
        <v>50</v>
      </c>
      <c r="D24" s="1">
        <v>532.4</v>
      </c>
      <c r="E24" s="1">
        <v>11.32</v>
      </c>
      <c r="F24" s="5">
        <v>0.17899999999999999</v>
      </c>
      <c r="G24" s="5">
        <v>6.7000000000000004E-2</v>
      </c>
      <c r="H24" s="5">
        <v>0.754</v>
      </c>
      <c r="I24" s="6">
        <f t="shared" si="0"/>
        <v>0.27235772357723581</v>
      </c>
      <c r="J24" s="1">
        <v>0.15079999999999999</v>
      </c>
      <c r="K24" s="1">
        <v>6.7100000000000007E-2</v>
      </c>
      <c r="L24" s="1">
        <v>0.72250000000000003</v>
      </c>
      <c r="M24" s="1">
        <v>5.2600000000000001E-2</v>
      </c>
      <c r="N24" s="1">
        <v>6.4999999999999997E-3</v>
      </c>
      <c r="O24" s="1">
        <v>5.0000000000000001E-4</v>
      </c>
      <c r="P24" s="5">
        <v>4.24</v>
      </c>
      <c r="Q24" s="11">
        <f t="shared" si="1"/>
        <v>4.098404480536912E-7</v>
      </c>
      <c r="R24" s="7">
        <f t="shared" si="2"/>
        <v>328.65420107342982</v>
      </c>
      <c r="S24" s="12">
        <f t="shared" si="3"/>
        <v>77512.783272035318</v>
      </c>
      <c r="T24" s="13">
        <f t="shared" si="4"/>
        <v>2.4349855128967304E-5</v>
      </c>
      <c r="U24">
        <f t="shared" si="5"/>
        <v>3.0090125159370239E-6</v>
      </c>
      <c r="V24">
        <f t="shared" si="6"/>
        <v>1.3074040000000001E-3</v>
      </c>
      <c r="W24">
        <f t="shared" si="7"/>
        <v>1.8624583624470555E-2</v>
      </c>
      <c r="X24">
        <f t="shared" si="8"/>
        <v>2.3015169878148022E-3</v>
      </c>
    </row>
    <row r="25" spans="1:24" ht="16" x14ac:dyDescent="0.2">
      <c r="A25" s="7">
        <v>5</v>
      </c>
      <c r="B25" s="1">
        <v>24</v>
      </c>
      <c r="C25" s="1">
        <v>50</v>
      </c>
      <c r="D25" s="1">
        <v>532.4</v>
      </c>
      <c r="E25" s="1">
        <v>19.38</v>
      </c>
      <c r="F25" s="5">
        <v>0.17899999999999999</v>
      </c>
      <c r="G25" s="5">
        <v>6.7000000000000004E-2</v>
      </c>
      <c r="H25" s="5">
        <v>0.754</v>
      </c>
      <c r="I25" s="6">
        <f t="shared" si="0"/>
        <v>0.27235772357723581</v>
      </c>
      <c r="J25" s="1">
        <v>0.16059999999999999</v>
      </c>
      <c r="K25" s="1">
        <v>6.6000000000000003E-2</v>
      </c>
      <c r="L25" s="1">
        <v>0.72929999999999995</v>
      </c>
      <c r="M25" s="1">
        <v>3.7900000000000003E-2</v>
      </c>
      <c r="N25" s="1">
        <v>5.7999999999999996E-3</v>
      </c>
      <c r="O25" s="1">
        <v>4.0000000000000002E-4</v>
      </c>
      <c r="P25" s="5">
        <v>4.24</v>
      </c>
      <c r="Q25" s="11">
        <f t="shared" si="1"/>
        <v>7.0165263986577189E-7</v>
      </c>
      <c r="R25" s="7">
        <f t="shared" si="2"/>
        <v>191.96932694278766</v>
      </c>
      <c r="S25" s="12">
        <f t="shared" si="3"/>
        <v>45275.784656317839</v>
      </c>
      <c r="T25" s="13">
        <f t="shared" si="4"/>
        <v>3.0037044182940696E-5</v>
      </c>
      <c r="U25">
        <f t="shared" si="5"/>
        <v>4.5966980543814252E-6</v>
      </c>
      <c r="V25">
        <f t="shared" si="6"/>
        <v>1.3074040000000001E-3</v>
      </c>
      <c r="W25">
        <f t="shared" si="7"/>
        <v>2.2974569592062358E-2</v>
      </c>
      <c r="X25">
        <f t="shared" si="8"/>
        <v>3.5158971935082229E-3</v>
      </c>
    </row>
    <row r="26" spans="1:24" ht="16" x14ac:dyDescent="0.2">
      <c r="A26" s="7">
        <v>5</v>
      </c>
      <c r="B26" s="1">
        <v>25</v>
      </c>
      <c r="C26" s="1">
        <v>15.1</v>
      </c>
      <c r="D26" s="1">
        <v>547.79999999999995</v>
      </c>
      <c r="E26" s="1">
        <v>12.54</v>
      </c>
      <c r="F26" s="5">
        <v>0.17899999999999999</v>
      </c>
      <c r="G26" s="5">
        <v>6.7000000000000004E-2</v>
      </c>
      <c r="H26" s="5">
        <v>0.754</v>
      </c>
      <c r="I26" s="6">
        <f t="shared" si="0"/>
        <v>0.27235772357723581</v>
      </c>
      <c r="J26" s="1">
        <v>0.1777</v>
      </c>
      <c r="K26" s="1">
        <v>6.4299999999999996E-2</v>
      </c>
      <c r="L26" s="1">
        <v>0.74619999999999997</v>
      </c>
      <c r="M26" s="1">
        <v>8.3000000000000001E-3</v>
      </c>
      <c r="N26" s="1">
        <v>3.3999999999999998E-3</v>
      </c>
      <c r="O26" s="1">
        <v>1E-4</v>
      </c>
      <c r="P26" s="5">
        <v>4.24</v>
      </c>
      <c r="Q26" s="11">
        <f t="shared" si="1"/>
        <v>1.5468313500600021E-6</v>
      </c>
      <c r="R26" s="7">
        <f t="shared" si="2"/>
        <v>87.078520239092327</v>
      </c>
      <c r="S26" s="12">
        <f t="shared" si="3"/>
        <v>20537.386848842525</v>
      </c>
      <c r="T26" s="13">
        <f t="shared" si="4"/>
        <v>4.2563745675965935E-6</v>
      </c>
      <c r="U26">
        <f t="shared" si="5"/>
        <v>1.7435751240757128E-6</v>
      </c>
      <c r="V26">
        <f t="shared" si="6"/>
        <v>1.3074040000000001E-3</v>
      </c>
      <c r="W26">
        <f t="shared" si="7"/>
        <v>3.2555924317170465E-3</v>
      </c>
      <c r="X26">
        <f t="shared" si="8"/>
        <v>1.3336161768479466E-3</v>
      </c>
    </row>
    <row r="27" spans="1:24" ht="16" x14ac:dyDescent="0.2">
      <c r="A27" s="7">
        <v>5</v>
      </c>
      <c r="B27" s="1">
        <v>26</v>
      </c>
      <c r="C27" s="1">
        <v>15.1</v>
      </c>
      <c r="D27" s="1">
        <v>547.79999999999995</v>
      </c>
      <c r="E27" s="1">
        <v>20.190000000000001</v>
      </c>
      <c r="F27" s="5">
        <v>0.17899999999999999</v>
      </c>
      <c r="G27" s="5">
        <v>6.7000000000000004E-2</v>
      </c>
      <c r="H27" s="5">
        <v>0.754</v>
      </c>
      <c r="I27" s="6">
        <f t="shared" si="0"/>
        <v>0.27235772357723581</v>
      </c>
      <c r="J27" s="1">
        <v>0.17849999999999999</v>
      </c>
      <c r="K27" s="1">
        <v>6.4299999999999996E-2</v>
      </c>
      <c r="L27" s="1">
        <v>0.74790000000000001</v>
      </c>
      <c r="M27" s="1">
        <v>6.4000000000000003E-3</v>
      </c>
      <c r="N27" s="1">
        <v>2.8E-3</v>
      </c>
      <c r="O27" s="1">
        <v>1E-4</v>
      </c>
      <c r="P27" s="5">
        <v>4.24</v>
      </c>
      <c r="Q27" s="11">
        <f t="shared" si="1"/>
        <v>2.490472484665985E-6</v>
      </c>
      <c r="R27" s="7">
        <f t="shared" si="2"/>
        <v>54.084430103923602</v>
      </c>
      <c r="S27" s="12">
        <f t="shared" si="3"/>
        <v>12755.761816963111</v>
      </c>
      <c r="T27" s="13">
        <f t="shared" si="4"/>
        <v>5.2842152930051454E-6</v>
      </c>
      <c r="U27">
        <f t="shared" si="5"/>
        <v>2.3118441906897508E-6</v>
      </c>
      <c r="V27">
        <f t="shared" si="6"/>
        <v>1.3074040000000001E-3</v>
      </c>
      <c r="W27">
        <f t="shared" si="7"/>
        <v>4.0417616077395701E-3</v>
      </c>
      <c r="X27">
        <f t="shared" si="8"/>
        <v>1.7682707033860618E-3</v>
      </c>
    </row>
    <row r="28" spans="1:24" ht="16" x14ac:dyDescent="0.2">
      <c r="A28" s="7">
        <v>5</v>
      </c>
      <c r="B28" s="1">
        <v>27</v>
      </c>
      <c r="C28" s="1">
        <v>29.8</v>
      </c>
      <c r="D28" s="1">
        <v>547.79999999999995</v>
      </c>
      <c r="E28" s="1">
        <v>15.02</v>
      </c>
      <c r="F28" s="5">
        <v>0.17899999999999999</v>
      </c>
      <c r="G28" s="5">
        <v>6.7000000000000004E-2</v>
      </c>
      <c r="H28" s="5">
        <v>0.754</v>
      </c>
      <c r="I28" s="6">
        <f t="shared" si="0"/>
        <v>0.27235772357723581</v>
      </c>
      <c r="J28" s="1">
        <v>0.1706</v>
      </c>
      <c r="K28" s="1">
        <v>6.5000000000000002E-2</v>
      </c>
      <c r="L28" s="1">
        <v>0.7379</v>
      </c>
      <c r="M28" s="1">
        <v>2.1999999999999999E-2</v>
      </c>
      <c r="N28" s="1">
        <v>4.3E-3</v>
      </c>
      <c r="O28" s="1">
        <v>2.0000000000000001E-4</v>
      </c>
      <c r="P28" s="5">
        <v>4.24</v>
      </c>
      <c r="Q28" s="11">
        <f t="shared" si="1"/>
        <v>9.3880640703121461E-7</v>
      </c>
      <c r="R28" s="7">
        <f t="shared" si="2"/>
        <v>143.47557069684962</v>
      </c>
      <c r="S28" s="12">
        <f t="shared" si="3"/>
        <v>33838.577994539999</v>
      </c>
      <c r="T28" s="13">
        <f t="shared" si="4"/>
        <v>1.3513157050370077E-5</v>
      </c>
      <c r="U28">
        <f t="shared" si="5"/>
        <v>2.64120796893597E-6</v>
      </c>
      <c r="V28">
        <f t="shared" si="6"/>
        <v>1.3074040000000001E-3</v>
      </c>
      <c r="W28">
        <f t="shared" si="7"/>
        <v>1.0335869440792652E-2</v>
      </c>
      <c r="X28">
        <f t="shared" si="8"/>
        <v>2.0201926634276549E-3</v>
      </c>
    </row>
    <row r="29" spans="1:24" ht="16" x14ac:dyDescent="0.2">
      <c r="A29" s="7">
        <v>5</v>
      </c>
      <c r="B29" s="1">
        <v>28</v>
      </c>
      <c r="C29" s="1">
        <v>29.7</v>
      </c>
      <c r="D29" s="1">
        <v>547.79999999999995</v>
      </c>
      <c r="E29" s="1">
        <v>20.350000000000001</v>
      </c>
      <c r="F29" s="5">
        <v>0.17899999999999999</v>
      </c>
      <c r="G29" s="5">
        <v>6.7000000000000004E-2</v>
      </c>
      <c r="H29" s="5">
        <v>0.754</v>
      </c>
      <c r="I29" s="6">
        <f t="shared" si="0"/>
        <v>0.27235772357723581</v>
      </c>
      <c r="J29" s="1">
        <v>0.17230000000000001</v>
      </c>
      <c r="K29" s="1">
        <v>6.4500000000000002E-2</v>
      </c>
      <c r="L29" s="1">
        <v>0.74060000000000004</v>
      </c>
      <c r="M29" s="1">
        <v>1.8200000000000001E-2</v>
      </c>
      <c r="N29" s="1">
        <v>4.3E-3</v>
      </c>
      <c r="O29" s="1">
        <v>1E-4</v>
      </c>
      <c r="P29" s="5">
        <v>4.24</v>
      </c>
      <c r="Q29" s="11">
        <f t="shared" si="1"/>
        <v>1.2762340883668901E-6</v>
      </c>
      <c r="R29" s="7">
        <f t="shared" si="2"/>
        <v>105.54159793288662</v>
      </c>
      <c r="S29" s="12">
        <f t="shared" si="3"/>
        <v>24891.886304926084</v>
      </c>
      <c r="T29" s="13">
        <f t="shared" si="4"/>
        <v>1.5146071833753683E-5</v>
      </c>
      <c r="U29">
        <f t="shared" si="5"/>
        <v>3.5784675211615842E-6</v>
      </c>
      <c r="V29">
        <f t="shared" si="6"/>
        <v>1.3074040000000001E-3</v>
      </c>
      <c r="W29">
        <f t="shared" si="7"/>
        <v>1.1584844343258611E-2</v>
      </c>
      <c r="X29">
        <f t="shared" si="8"/>
        <v>2.7370786085720894E-3</v>
      </c>
    </row>
    <row r="30" spans="1:24" ht="16" x14ac:dyDescent="0.2">
      <c r="A30" s="7">
        <v>5</v>
      </c>
      <c r="B30" s="1">
        <v>29</v>
      </c>
      <c r="C30" s="1">
        <v>50</v>
      </c>
      <c r="D30" s="1">
        <v>547.79999999999995</v>
      </c>
      <c r="E30" s="1">
        <v>11.19</v>
      </c>
      <c r="F30" s="5">
        <v>0.17899999999999999</v>
      </c>
      <c r="G30" s="5">
        <v>6.7000000000000004E-2</v>
      </c>
      <c r="H30" s="5">
        <v>0.754</v>
      </c>
      <c r="I30" s="6">
        <f t="shared" si="0"/>
        <v>0.27235772357723581</v>
      </c>
      <c r="J30" s="1">
        <v>0.1522</v>
      </c>
      <c r="K30" s="1">
        <v>6.7400000000000002E-2</v>
      </c>
      <c r="L30" s="1">
        <v>0.72109999999999996</v>
      </c>
      <c r="M30" s="1">
        <v>5.1999999999999998E-2</v>
      </c>
      <c r="N30" s="1">
        <v>6.7000000000000002E-3</v>
      </c>
      <c r="O30" s="1">
        <v>5.9999999999999995E-4</v>
      </c>
      <c r="P30" s="5">
        <v>4.24</v>
      </c>
      <c r="Q30" s="11">
        <f t="shared" si="1"/>
        <v>4.1685254607382543E-7</v>
      </c>
      <c r="R30" s="7">
        <f t="shared" si="2"/>
        <v>323.12573424658297</v>
      </c>
      <c r="S30" s="12">
        <f t="shared" si="3"/>
        <v>76208.899586458239</v>
      </c>
      <c r="T30" s="13">
        <f t="shared" si="4"/>
        <v>2.379565374794014E-5</v>
      </c>
      <c r="U30">
        <f t="shared" si="5"/>
        <v>3.0659784636769029E-6</v>
      </c>
      <c r="V30">
        <f t="shared" si="6"/>
        <v>1.3074040000000001E-3</v>
      </c>
      <c r="W30">
        <f t="shared" si="7"/>
        <v>1.8200689112118473E-2</v>
      </c>
      <c r="X30">
        <f t="shared" si="8"/>
        <v>2.3450887894460341E-3</v>
      </c>
    </row>
    <row r="31" spans="1:24" ht="16" x14ac:dyDescent="0.2">
      <c r="A31" s="7">
        <v>5</v>
      </c>
      <c r="B31" s="1">
        <v>30</v>
      </c>
      <c r="C31" s="1">
        <v>50</v>
      </c>
      <c r="D31" s="1">
        <v>547.79999999999995</v>
      </c>
      <c r="E31" s="1">
        <v>19.53</v>
      </c>
      <c r="F31" s="5">
        <v>0.17899999999999999</v>
      </c>
      <c r="G31" s="5">
        <v>6.7000000000000004E-2</v>
      </c>
      <c r="H31" s="5">
        <v>0.754</v>
      </c>
      <c r="I31" s="6">
        <f t="shared" si="0"/>
        <v>0.27235772357723581</v>
      </c>
      <c r="J31" s="1">
        <v>0.16089999999999999</v>
      </c>
      <c r="K31" s="1">
        <v>6.6000000000000003E-2</v>
      </c>
      <c r="L31" s="1">
        <v>0.72809999999999997</v>
      </c>
      <c r="M31" s="1">
        <v>3.85E-2</v>
      </c>
      <c r="N31" s="1">
        <v>6.1000000000000004E-3</v>
      </c>
      <c r="O31" s="1">
        <v>4.0000000000000002E-4</v>
      </c>
      <c r="P31" s="5">
        <v>4.24</v>
      </c>
      <c r="Q31" s="11">
        <f t="shared" si="1"/>
        <v>7.275362131208052E-7</v>
      </c>
      <c r="R31" s="7">
        <f t="shared" si="2"/>
        <v>185.13962960672114</v>
      </c>
      <c r="S31" s="12">
        <f t="shared" si="3"/>
        <v>43665.006982717241</v>
      </c>
      <c r="T31" s="13">
        <f t="shared" si="4"/>
        <v>3.0748730032558145E-5</v>
      </c>
      <c r="U31">
        <f t="shared" si="5"/>
        <v>4.8718767064572647E-6</v>
      </c>
      <c r="V31">
        <f t="shared" si="6"/>
        <v>1.3074040000000001E-3</v>
      </c>
      <c r="W31">
        <f t="shared" si="7"/>
        <v>2.3518919960898194E-2</v>
      </c>
      <c r="X31">
        <f t="shared" si="8"/>
        <v>3.7263743314669869E-3</v>
      </c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2020-11-09T16:20:48Z</dcterms:created>
  <dcterms:modified xsi:type="dcterms:W3CDTF">2022-03-22T20:45:33Z</dcterms:modified>
</cp:coreProperties>
</file>