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Documents/_00_grad school/2019/_01_Research/_10_sandia_Meoh_Model/graaf_data/"/>
    </mc:Choice>
  </mc:AlternateContent>
  <xr:revisionPtr revIDLastSave="0" documentId="13_ncr:1_{6095BCDE-9DEA-CA48-A1CF-26E526C93BA2}" xr6:coauthVersionLast="47" xr6:coauthVersionMax="47" xr10:uidLastSave="{00000000-0000-0000-0000-000000000000}"/>
  <bookViews>
    <workbookView xWindow="26880" yWindow="460" windowWidth="320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R3" i="1" s="1"/>
  <c r="S3" i="1" s="1"/>
  <c r="T3" i="1"/>
  <c r="U3" i="1"/>
  <c r="V3" i="1"/>
  <c r="W3" i="1"/>
  <c r="X3" i="1"/>
  <c r="Q4" i="1"/>
  <c r="R4" i="1" s="1"/>
  <c r="S4" i="1" s="1"/>
  <c r="T4" i="1"/>
  <c r="W4" i="1" s="1"/>
  <c r="U4" i="1"/>
  <c r="X4" i="1" s="1"/>
  <c r="V4" i="1"/>
  <c r="Q5" i="1"/>
  <c r="R5" i="1" s="1"/>
  <c r="S5" i="1" s="1"/>
  <c r="T5" i="1"/>
  <c r="U5" i="1"/>
  <c r="V5" i="1"/>
  <c r="W5" i="1"/>
  <c r="X5" i="1"/>
  <c r="Q6" i="1"/>
  <c r="R6" i="1" s="1"/>
  <c r="S6" i="1" s="1"/>
  <c r="T6" i="1"/>
  <c r="W6" i="1" s="1"/>
  <c r="U6" i="1"/>
  <c r="X6" i="1" s="1"/>
  <c r="V6" i="1"/>
  <c r="Q7" i="1"/>
  <c r="R7" i="1" s="1"/>
  <c r="S7" i="1" s="1"/>
  <c r="T7" i="1"/>
  <c r="U7" i="1"/>
  <c r="V7" i="1"/>
  <c r="W7" i="1"/>
  <c r="X7" i="1"/>
  <c r="Q8" i="1"/>
  <c r="R8" i="1" s="1"/>
  <c r="S8" i="1" s="1"/>
  <c r="T8" i="1"/>
  <c r="W8" i="1" s="1"/>
  <c r="U8" i="1"/>
  <c r="X8" i="1" s="1"/>
  <c r="V8" i="1"/>
  <c r="Q9" i="1"/>
  <c r="R9" i="1" s="1"/>
  <c r="S9" i="1" s="1"/>
  <c r="T9" i="1"/>
  <c r="U9" i="1"/>
  <c r="V9" i="1"/>
  <c r="W9" i="1"/>
  <c r="X9" i="1"/>
  <c r="Q10" i="1"/>
  <c r="R10" i="1" s="1"/>
  <c r="S10" i="1" s="1"/>
  <c r="T10" i="1"/>
  <c r="W10" i="1" s="1"/>
  <c r="U10" i="1"/>
  <c r="X10" i="1" s="1"/>
  <c r="V10" i="1"/>
  <c r="Q11" i="1"/>
  <c r="R11" i="1" s="1"/>
  <c r="S11" i="1" s="1"/>
  <c r="T11" i="1"/>
  <c r="U11" i="1"/>
  <c r="V11" i="1"/>
  <c r="W11" i="1"/>
  <c r="X11" i="1"/>
  <c r="Q12" i="1"/>
  <c r="R12" i="1" s="1"/>
  <c r="S12" i="1" s="1"/>
  <c r="T12" i="1"/>
  <c r="W12" i="1" s="1"/>
  <c r="U12" i="1"/>
  <c r="X12" i="1" s="1"/>
  <c r="V12" i="1"/>
  <c r="Q13" i="1"/>
  <c r="R13" i="1" s="1"/>
  <c r="S13" i="1" s="1"/>
  <c r="T13" i="1"/>
  <c r="U13" i="1"/>
  <c r="V13" i="1"/>
  <c r="W13" i="1"/>
  <c r="X13" i="1"/>
  <c r="Q14" i="1"/>
  <c r="R14" i="1" s="1"/>
  <c r="S14" i="1" s="1"/>
  <c r="T14" i="1"/>
  <c r="W14" i="1" s="1"/>
  <c r="U14" i="1"/>
  <c r="X14" i="1" s="1"/>
  <c r="V14" i="1"/>
  <c r="Q15" i="1"/>
  <c r="R15" i="1" s="1"/>
  <c r="S15" i="1" s="1"/>
  <c r="T15" i="1"/>
  <c r="U15" i="1"/>
  <c r="V15" i="1"/>
  <c r="W15" i="1"/>
  <c r="X15" i="1"/>
  <c r="Q16" i="1"/>
  <c r="R16" i="1" s="1"/>
  <c r="S16" i="1" s="1"/>
  <c r="T16" i="1"/>
  <c r="W16" i="1" s="1"/>
  <c r="U16" i="1"/>
  <c r="X16" i="1" s="1"/>
  <c r="V16" i="1"/>
  <c r="Q17" i="1"/>
  <c r="R17" i="1" s="1"/>
  <c r="S17" i="1" s="1"/>
  <c r="T17" i="1"/>
  <c r="U17" i="1"/>
  <c r="V17" i="1"/>
  <c r="W17" i="1"/>
  <c r="X17" i="1"/>
  <c r="Q18" i="1"/>
  <c r="R18" i="1" s="1"/>
  <c r="S18" i="1" s="1"/>
  <c r="T18" i="1"/>
  <c r="W18" i="1" s="1"/>
  <c r="U18" i="1"/>
  <c r="X18" i="1" s="1"/>
  <c r="V18" i="1"/>
  <c r="Q19" i="1"/>
  <c r="R19" i="1" s="1"/>
  <c r="S19" i="1" s="1"/>
  <c r="T19" i="1"/>
  <c r="U19" i="1"/>
  <c r="V19" i="1"/>
  <c r="W19" i="1"/>
  <c r="X19" i="1"/>
  <c r="V2" i="1"/>
  <c r="U2" i="1"/>
  <c r="X2" i="1" s="1"/>
  <c r="T2" i="1"/>
  <c r="W2" i="1" s="1"/>
  <c r="Q2" i="1"/>
  <c r="R2" i="1" s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</calcChain>
</file>

<file path=xl/sharedStrings.xml><?xml version="1.0" encoding="utf-8"?>
<sst xmlns="http://schemas.openxmlformats.org/spreadsheetml/2006/main" count="24" uniqueCount="24">
  <si>
    <t>run</t>
  </si>
  <si>
    <t>p (bar)</t>
  </si>
  <si>
    <t>T(K)</t>
  </si>
  <si>
    <t>10^6 * V (M^3/s)</t>
  </si>
  <si>
    <t>feed Yco</t>
  </si>
  <si>
    <t>feed Yco2</t>
  </si>
  <si>
    <t>feed Yh2</t>
  </si>
  <si>
    <t>Yco</t>
  </si>
  <si>
    <t>Yco2</t>
  </si>
  <si>
    <t>Yh2</t>
  </si>
  <si>
    <t>Ych3oh</t>
  </si>
  <si>
    <t>Yh2o</t>
  </si>
  <si>
    <t>Yrest</t>
  </si>
  <si>
    <t>wcat (g)</t>
  </si>
  <si>
    <t>CO2/(CO+CO2)</t>
  </si>
  <si>
    <t>feed</t>
  </si>
  <si>
    <t>Volume flow at T and P (m^3/s)</t>
  </si>
  <si>
    <t>Residence Time (s)</t>
  </si>
  <si>
    <t>Residence Time / Cat Weight (s/kg)</t>
  </si>
  <si>
    <t>MeOH ROP (mol/s)</t>
  </si>
  <si>
    <t>H2O ROP (mol/s)</t>
  </si>
  <si>
    <t xml:space="preserve">Sites </t>
  </si>
  <si>
    <t>MeOH TOF (mol/site/s)</t>
  </si>
  <si>
    <t>H2O TOF (mol/site/s)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</si>
</sst>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0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2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Fill="1" applyBorder="1" applyAlignment="1">
      <alignment horizontal="left" vertical="top" wrapText="1"/>
    </xf>
    <xf numFmtId="2" fontId="0" fillId="0" borderId="1" xfId="0" applyNumberFormat="1" applyBorder="1"/>
    <xf numFmtId="2" fontId="0" fillId="0" borderId="0" xfId="0" applyNumberFormat="1"/>
    <xf numFmtId="11" fontId="0" fillId="0" borderId="2" xfId="0" applyNumberFormat="1" applyBorder="1"/>
    <xf numFmtId="2" fontId="0" fillId="0" borderId="2" xfId="0" applyNumberFormat="1" applyBorder="1"/>
    <xf numFmtId="166" fontId="0" fillId="0" borderId="2" xfId="0" applyNumberFormat="1" applyBorder="1"/>
    <xf numFmtId="11" fontId="1" fillId="0" borderId="0" xfId="0" applyNumberFormat="1" applyFont="1" applyAlignment="1">
      <alignment horizontal="left" vertical="top" wrapText="1"/>
    </xf>
    <xf numFmtId="16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topLeftCell="M1" workbookViewId="0">
      <selection activeCell="AE19" sqref="AE19"/>
    </sheetView>
  </sheetViews>
  <sheetFormatPr baseColWidth="10" defaultRowHeight="15" x14ac:dyDescent="0.2"/>
  <cols>
    <col min="2" max="2" width="8.33203125" customWidth="1"/>
    <col min="3" max="3" width="13.33203125" customWidth="1"/>
    <col min="4" max="4" width="14.1640625" customWidth="1"/>
    <col min="5" max="5" width="14.33203125" customWidth="1"/>
    <col min="6" max="9" width="16.1640625" style="1" customWidth="1"/>
    <col min="10" max="11" width="16.1640625" customWidth="1"/>
    <col min="12" max="12" width="15.83203125" customWidth="1"/>
    <col min="17" max="17" width="24.5" bestFit="1" customWidth="1"/>
    <col min="18" max="18" width="14.6640625" bestFit="1" customWidth="1"/>
    <col min="19" max="19" width="27.1640625" bestFit="1" customWidth="1"/>
    <col min="20" max="20" width="15" bestFit="1" customWidth="1"/>
    <col min="21" max="21" width="13.6640625" bestFit="1" customWidth="1"/>
    <col min="22" max="22" width="12.1640625" bestFit="1" customWidth="1"/>
    <col min="23" max="23" width="18.1640625" bestFit="1" customWidth="1"/>
    <col min="24" max="24" width="16.83203125" bestFit="1" customWidth="1"/>
  </cols>
  <sheetData>
    <row r="1" spans="1:24" x14ac:dyDescent="0.2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14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8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</row>
    <row r="2" spans="1:24" ht="16" x14ac:dyDescent="0.2">
      <c r="A2" s="7">
        <v>6</v>
      </c>
      <c r="B2" s="4">
        <v>1</v>
      </c>
      <c r="C2" s="4">
        <v>15.1</v>
      </c>
      <c r="D2" s="4">
        <v>483.5</v>
      </c>
      <c r="E2" s="4">
        <v>2.0099999999999998</v>
      </c>
      <c r="F2" s="5">
        <v>0</v>
      </c>
      <c r="G2" s="5">
        <v>0.115</v>
      </c>
      <c r="H2" s="5">
        <v>0.88500000000000001</v>
      </c>
      <c r="I2" s="6">
        <f>G2/(F2+G2)</f>
        <v>1</v>
      </c>
      <c r="J2" s="4">
        <v>4.3E-3</v>
      </c>
      <c r="K2" s="4">
        <v>0.10100000000000001</v>
      </c>
      <c r="L2" s="4">
        <v>0.86609999999999998</v>
      </c>
      <c r="M2" s="4">
        <v>1.1900000000000001E-2</v>
      </c>
      <c r="N2" s="4">
        <v>1.66E-2</v>
      </c>
      <c r="O2" s="4">
        <v>1E-4</v>
      </c>
      <c r="P2" s="5">
        <v>4.24</v>
      </c>
      <c r="Q2" s="11">
        <f>(10^-6)*(1.01325*E2*D2)/(C2*298)</f>
        <v>2.1883457348104354E-7</v>
      </c>
      <c r="R2" s="7">
        <f>(((3.5*10^-2)^2*PI()*(7*10^-2))/2)/Q2</f>
        <v>615.51418900601823</v>
      </c>
      <c r="S2" s="12">
        <f>R2/(P2*10^-3)</f>
        <v>145168.44080330615</v>
      </c>
      <c r="T2" s="13">
        <f>M2*((1.01325*10^5*E2*10^-6)/(8.3145*298))</f>
        <v>9.7815398707118345E-7</v>
      </c>
      <c r="U2">
        <f>N2*(1.01325*10^5*E2*10^-6)/(8.3145*298)</f>
        <v>1.3644837130572812E-6</v>
      </c>
      <c r="V2">
        <f>0.00030835*P2</f>
        <v>1.3074040000000001E-3</v>
      </c>
      <c r="W2">
        <f>T2/V2</f>
        <v>7.4816505615034324E-4</v>
      </c>
      <c r="X2">
        <f>U2/V2</f>
        <v>1.043658817823168E-3</v>
      </c>
    </row>
    <row r="3" spans="1:24" ht="16" x14ac:dyDescent="0.2">
      <c r="A3" s="7">
        <v>6</v>
      </c>
      <c r="B3" s="4">
        <v>2</v>
      </c>
      <c r="C3" s="4">
        <v>15</v>
      </c>
      <c r="D3" s="4">
        <v>483.5</v>
      </c>
      <c r="E3" s="4">
        <v>5.99</v>
      </c>
      <c r="F3" s="5">
        <v>0</v>
      </c>
      <c r="G3" s="5">
        <v>0.115</v>
      </c>
      <c r="H3" s="5">
        <v>0.88500000000000001</v>
      </c>
      <c r="I3" s="6">
        <f t="shared" ref="I3:I19" si="0">G3/(F3+G3)</f>
        <v>1</v>
      </c>
      <c r="J3" s="4">
        <v>2.0999999999999999E-3</v>
      </c>
      <c r="K3" s="4">
        <v>0.1087</v>
      </c>
      <c r="L3" s="4">
        <v>0.87450000000000006</v>
      </c>
      <c r="M3" s="4">
        <v>6.3E-3</v>
      </c>
      <c r="N3" s="4">
        <v>8.3999999999999995E-3</v>
      </c>
      <c r="O3" s="4">
        <v>0</v>
      </c>
      <c r="P3" s="5">
        <v>4.24</v>
      </c>
      <c r="Q3" s="11">
        <f t="shared" ref="Q3:Q19" si="1">(10^-6)*(1.01325*E3*D3)/(C3*298)</f>
        <v>6.5649646224832217E-7</v>
      </c>
      <c r="R3" s="7">
        <f t="shared" ref="R3:R19" si="2">(((3.5*10^-2)^2*PI()*(7*10^-2))/2)/Q3</f>
        <v>205.17366470089709</v>
      </c>
      <c r="S3" s="12">
        <f t="shared" ref="S3:S19" si="3">R3/(P3*10^-3)</f>
        <v>48390.01525964553</v>
      </c>
      <c r="T3" s="13">
        <f t="shared" ref="T3:T19" si="4">M3*((1.01325*10^5*E3*10^-6)/(8.3145*298))</f>
        <v>1.5432332877672668E-6</v>
      </c>
      <c r="U3">
        <f t="shared" ref="U3:U19" si="5">N3*(1.01325*10^5*E3*10^-6)/(8.3145*298)</f>
        <v>2.0576443836896891E-6</v>
      </c>
      <c r="V3">
        <f t="shared" ref="V3:V19" si="6">0.00030835*P3</f>
        <v>1.3074040000000001E-3</v>
      </c>
      <c r="W3">
        <f t="shared" ref="W3:W19" si="7">T3/V3</f>
        <v>1.1803798120299973E-3</v>
      </c>
      <c r="X3">
        <f t="shared" ref="X3:X19" si="8">U3/V3</f>
        <v>1.5738397493733299E-3</v>
      </c>
    </row>
    <row r="4" spans="1:24" ht="16" x14ac:dyDescent="0.2">
      <c r="A4" s="7">
        <v>6</v>
      </c>
      <c r="B4" s="4">
        <v>3</v>
      </c>
      <c r="C4" s="4">
        <v>15</v>
      </c>
      <c r="D4" s="4">
        <v>483.5</v>
      </c>
      <c r="E4" s="4">
        <v>10.220000000000001</v>
      </c>
      <c r="F4" s="5">
        <v>0</v>
      </c>
      <c r="G4" s="5">
        <v>0.115</v>
      </c>
      <c r="H4" s="5">
        <v>0.88500000000000001</v>
      </c>
      <c r="I4" s="6">
        <f t="shared" si="0"/>
        <v>1</v>
      </c>
      <c r="J4" s="4">
        <v>1.1999999999999999E-3</v>
      </c>
      <c r="K4" s="4">
        <v>0.11</v>
      </c>
      <c r="L4" s="4">
        <v>0.87819999999999998</v>
      </c>
      <c r="M4" s="4">
        <v>4.5999999999999999E-3</v>
      </c>
      <c r="N4" s="4">
        <v>6.0000000000000001E-3</v>
      </c>
      <c r="O4" s="4">
        <v>0</v>
      </c>
      <c r="P4" s="5">
        <v>4.24</v>
      </c>
      <c r="Q4" s="11">
        <f t="shared" si="1"/>
        <v>1.1200991392617451E-6</v>
      </c>
      <c r="R4" s="7">
        <f t="shared" si="2"/>
        <v>120.25344927185651</v>
      </c>
      <c r="S4" s="12">
        <f t="shared" si="3"/>
        <v>28361.662564117098</v>
      </c>
      <c r="T4" s="13">
        <f t="shared" si="4"/>
        <v>1.9225291709599267E-6</v>
      </c>
      <c r="U4">
        <f t="shared" si="5"/>
        <v>2.507646744730339E-6</v>
      </c>
      <c r="V4">
        <f t="shared" si="6"/>
        <v>1.3074040000000001E-3</v>
      </c>
      <c r="W4">
        <f t="shared" si="7"/>
        <v>1.4704935666098057E-3</v>
      </c>
      <c r="X4">
        <f t="shared" si="8"/>
        <v>1.9180350868823553E-3</v>
      </c>
    </row>
    <row r="5" spans="1:24" ht="16" x14ac:dyDescent="0.2">
      <c r="A5" s="7">
        <v>6</v>
      </c>
      <c r="B5" s="4">
        <v>4</v>
      </c>
      <c r="C5" s="4">
        <v>14.8</v>
      </c>
      <c r="D5" s="4">
        <v>483.5</v>
      </c>
      <c r="E5" s="4">
        <v>14.87</v>
      </c>
      <c r="F5" s="5">
        <v>0</v>
      </c>
      <c r="G5" s="5">
        <v>0.115</v>
      </c>
      <c r="H5" s="5">
        <v>0.88500000000000001</v>
      </c>
      <c r="I5" s="6">
        <f t="shared" si="0"/>
        <v>1</v>
      </c>
      <c r="J5" s="4">
        <v>1E-3</v>
      </c>
      <c r="K5" s="4">
        <v>0.112</v>
      </c>
      <c r="L5" s="4">
        <v>0.87949999999999995</v>
      </c>
      <c r="M5" s="4">
        <v>3.3999999999999998E-3</v>
      </c>
      <c r="N5" s="4">
        <v>4.1000000000000003E-3</v>
      </c>
      <c r="O5" s="4">
        <v>0</v>
      </c>
      <c r="P5" s="5">
        <v>4.24</v>
      </c>
      <c r="Q5" s="11">
        <f t="shared" si="1"/>
        <v>1.6517567105591327E-6</v>
      </c>
      <c r="R5" s="7">
        <f t="shared" si="2"/>
        <v>81.5469882226583</v>
      </c>
      <c r="S5" s="12">
        <f t="shared" si="3"/>
        <v>19232.780241192992</v>
      </c>
      <c r="T5" s="13">
        <f t="shared" si="4"/>
        <v>2.0675408369223164E-6</v>
      </c>
      <c r="U5">
        <f t="shared" si="5"/>
        <v>2.4932110092298527E-6</v>
      </c>
      <c r="V5">
        <f t="shared" si="6"/>
        <v>1.3074040000000001E-3</v>
      </c>
      <c r="W5">
        <f t="shared" si="7"/>
        <v>1.5814092942367595E-3</v>
      </c>
      <c r="X5">
        <f t="shared" si="8"/>
        <v>1.9069935606972693E-3</v>
      </c>
    </row>
    <row r="6" spans="1:24" ht="16" x14ac:dyDescent="0.2">
      <c r="A6" s="7">
        <v>6</v>
      </c>
      <c r="B6" s="4">
        <v>5</v>
      </c>
      <c r="C6" s="4">
        <v>14.8</v>
      </c>
      <c r="D6" s="4">
        <v>483.5</v>
      </c>
      <c r="E6" s="4">
        <v>22.16</v>
      </c>
      <c r="F6" s="5">
        <v>0</v>
      </c>
      <c r="G6" s="5">
        <v>0.115</v>
      </c>
      <c r="H6" s="5">
        <v>0.88500000000000001</v>
      </c>
      <c r="I6" s="6">
        <f t="shared" si="0"/>
        <v>1</v>
      </c>
      <c r="J6" s="4">
        <v>5.9999999999999995E-4</v>
      </c>
      <c r="K6" s="4">
        <v>0.11169999999999999</v>
      </c>
      <c r="L6" s="4">
        <v>0.88239999999999996</v>
      </c>
      <c r="M6" s="4">
        <v>2.3999999999999998E-3</v>
      </c>
      <c r="N6" s="4">
        <v>2.8999999999999998E-3</v>
      </c>
      <c r="O6" s="4">
        <v>0</v>
      </c>
      <c r="P6" s="5">
        <v>4.24</v>
      </c>
      <c r="Q6" s="11">
        <f t="shared" si="1"/>
        <v>2.4615284940141483E-6</v>
      </c>
      <c r="R6" s="7">
        <f t="shared" si="2"/>
        <v>54.720384245078009</v>
      </c>
      <c r="S6" s="12">
        <f t="shared" si="3"/>
        <v>12905.751001197641</v>
      </c>
      <c r="T6" s="13">
        <f t="shared" si="4"/>
        <v>2.1749296228267827E-6</v>
      </c>
      <c r="U6">
        <f t="shared" si="5"/>
        <v>2.6280399609156962E-6</v>
      </c>
      <c r="V6">
        <f t="shared" si="6"/>
        <v>1.3074040000000001E-3</v>
      </c>
      <c r="W6">
        <f t="shared" si="7"/>
        <v>1.6635482397382771E-3</v>
      </c>
      <c r="X6">
        <f t="shared" si="8"/>
        <v>2.0101207896837518E-3</v>
      </c>
    </row>
    <row r="7" spans="1:24" ht="16" x14ac:dyDescent="0.2">
      <c r="A7" s="7">
        <v>6</v>
      </c>
      <c r="B7" s="4">
        <v>6</v>
      </c>
      <c r="C7" s="4">
        <v>14.9</v>
      </c>
      <c r="D7" s="4">
        <v>483.5</v>
      </c>
      <c r="E7" s="4">
        <v>25.29</v>
      </c>
      <c r="F7" s="5">
        <v>0</v>
      </c>
      <c r="G7" s="5">
        <v>0.115</v>
      </c>
      <c r="H7" s="5">
        <v>0.88500000000000001</v>
      </c>
      <c r="I7" s="6">
        <f t="shared" si="0"/>
        <v>1</v>
      </c>
      <c r="J7" s="4">
        <v>5.9999999999999995E-4</v>
      </c>
      <c r="K7" s="4">
        <v>0.1125</v>
      </c>
      <c r="L7" s="4">
        <v>0.88229999999999997</v>
      </c>
      <c r="M7" s="4">
        <v>2.0999999999999999E-3</v>
      </c>
      <c r="N7" s="4">
        <v>2.5000000000000001E-3</v>
      </c>
      <c r="O7" s="4">
        <v>0</v>
      </c>
      <c r="P7" s="5">
        <v>4.24</v>
      </c>
      <c r="Q7" s="11">
        <f t="shared" si="1"/>
        <v>2.7903545389284265E-6</v>
      </c>
      <c r="R7" s="7">
        <f t="shared" si="2"/>
        <v>48.271924998602266</v>
      </c>
      <c r="S7" s="12">
        <f t="shared" si="3"/>
        <v>11384.887971368456</v>
      </c>
      <c r="T7" s="13">
        <f t="shared" si="4"/>
        <v>2.171862540213365E-6</v>
      </c>
      <c r="U7">
        <f t="shared" si="5"/>
        <v>2.585550643111149E-6</v>
      </c>
      <c r="V7">
        <f t="shared" si="6"/>
        <v>1.3074040000000001E-3</v>
      </c>
      <c r="W7">
        <f t="shared" si="7"/>
        <v>1.661202306412834E-3</v>
      </c>
      <c r="X7">
        <f t="shared" si="8"/>
        <v>1.9776217933486122E-3</v>
      </c>
    </row>
    <row r="8" spans="1:24" ht="16" x14ac:dyDescent="0.2">
      <c r="A8" s="7">
        <v>6</v>
      </c>
      <c r="B8" s="4">
        <v>7</v>
      </c>
      <c r="C8" s="4">
        <v>30.2</v>
      </c>
      <c r="D8" s="4">
        <v>483.5</v>
      </c>
      <c r="E8" s="4">
        <v>2.02</v>
      </c>
      <c r="F8" s="5">
        <v>0</v>
      </c>
      <c r="G8" s="5">
        <v>0.115</v>
      </c>
      <c r="H8" s="5">
        <v>0.88500000000000001</v>
      </c>
      <c r="I8" s="6">
        <f t="shared" si="0"/>
        <v>1</v>
      </c>
      <c r="J8" s="4">
        <v>3.8999999999999998E-3</v>
      </c>
      <c r="K8" s="4">
        <v>9.5100000000000004E-2</v>
      </c>
      <c r="L8" s="4">
        <v>0.85529999999999995</v>
      </c>
      <c r="M8" s="4">
        <v>2.07E-2</v>
      </c>
      <c r="N8" s="4">
        <v>2.5000000000000001E-2</v>
      </c>
      <c r="O8" s="4">
        <v>0</v>
      </c>
      <c r="P8" s="5">
        <v>4.24</v>
      </c>
      <c r="Q8" s="11">
        <f t="shared" si="1"/>
        <v>1.0996165135117117E-7</v>
      </c>
      <c r="R8" s="7">
        <f t="shared" si="2"/>
        <v>1224.9341781208873</v>
      </c>
      <c r="S8" s="12">
        <f t="shared" si="3"/>
        <v>288899.57031152997</v>
      </c>
      <c r="T8" s="13">
        <f t="shared" si="4"/>
        <v>1.7099598986326546E-6</v>
      </c>
      <c r="U8">
        <f t="shared" si="5"/>
        <v>2.0651689597012737E-6</v>
      </c>
      <c r="V8">
        <f t="shared" si="6"/>
        <v>1.3074040000000001E-3</v>
      </c>
      <c r="W8">
        <f t="shared" si="7"/>
        <v>1.3079047476010892E-3</v>
      </c>
      <c r="X8">
        <f t="shared" si="8"/>
        <v>1.5795951057984169E-3</v>
      </c>
    </row>
    <row r="9" spans="1:24" ht="16" x14ac:dyDescent="0.2">
      <c r="A9" s="7">
        <v>6</v>
      </c>
      <c r="B9" s="4">
        <v>8</v>
      </c>
      <c r="C9" s="4">
        <v>30</v>
      </c>
      <c r="D9" s="4">
        <v>483.5</v>
      </c>
      <c r="E9" s="4">
        <v>5.07</v>
      </c>
      <c r="F9" s="5">
        <v>0</v>
      </c>
      <c r="G9" s="5">
        <v>0.115</v>
      </c>
      <c r="H9" s="5">
        <v>0.88500000000000001</v>
      </c>
      <c r="I9" s="6">
        <f t="shared" si="0"/>
        <v>1</v>
      </c>
      <c r="J9" s="4">
        <v>2.5000000000000001E-3</v>
      </c>
      <c r="K9" s="4">
        <v>0.1032</v>
      </c>
      <c r="L9" s="4">
        <v>0.86639999999999995</v>
      </c>
      <c r="M9" s="4">
        <v>1.29E-2</v>
      </c>
      <c r="N9" s="4">
        <v>1.4999999999999999E-2</v>
      </c>
      <c r="O9" s="4">
        <v>0</v>
      </c>
      <c r="P9" s="5">
        <v>4.24</v>
      </c>
      <c r="Q9" s="11">
        <f t="shared" si="1"/>
        <v>2.7783280998322146E-7</v>
      </c>
      <c r="R9" s="7">
        <f t="shared" si="2"/>
        <v>484.8087777350587</v>
      </c>
      <c r="S9" s="12">
        <f t="shared" si="3"/>
        <v>114341.69286204212</v>
      </c>
      <c r="T9" s="13">
        <f t="shared" si="4"/>
        <v>2.6746187222048E-6</v>
      </c>
      <c r="U9">
        <f t="shared" si="5"/>
        <v>3.1100217700055814E-6</v>
      </c>
      <c r="V9">
        <f t="shared" si="6"/>
        <v>1.3074040000000001E-3</v>
      </c>
      <c r="W9">
        <f t="shared" si="7"/>
        <v>2.0457476971194825E-3</v>
      </c>
      <c r="X9">
        <f t="shared" si="8"/>
        <v>2.3787763919993982E-3</v>
      </c>
    </row>
    <row r="10" spans="1:24" ht="16" x14ac:dyDescent="0.2">
      <c r="A10" s="7">
        <v>6</v>
      </c>
      <c r="B10" s="4">
        <v>9</v>
      </c>
      <c r="C10" s="4">
        <v>30.1</v>
      </c>
      <c r="D10" s="4">
        <v>483.5</v>
      </c>
      <c r="E10" s="4">
        <v>10.19</v>
      </c>
      <c r="F10" s="5">
        <v>0</v>
      </c>
      <c r="G10" s="5">
        <v>0.115</v>
      </c>
      <c r="H10" s="5">
        <v>0.88500000000000001</v>
      </c>
      <c r="I10" s="6">
        <f t="shared" si="0"/>
        <v>1</v>
      </c>
      <c r="J10" s="4">
        <v>1.5E-3</v>
      </c>
      <c r="K10" s="4">
        <v>0.1082</v>
      </c>
      <c r="L10" s="4">
        <v>0.87190000000000001</v>
      </c>
      <c r="M10" s="4">
        <v>8.3999999999999995E-3</v>
      </c>
      <c r="N10" s="4">
        <v>0.01</v>
      </c>
      <c r="O10" s="4">
        <v>0</v>
      </c>
      <c r="P10" s="5">
        <v>4.24</v>
      </c>
      <c r="Q10" s="11">
        <f t="shared" si="1"/>
        <v>5.5655042043858257E-7</v>
      </c>
      <c r="R10" s="7">
        <f t="shared" si="2"/>
        <v>242.01901584499223</v>
      </c>
      <c r="S10" s="12">
        <f t="shared" si="3"/>
        <v>57079.956567215137</v>
      </c>
      <c r="T10" s="13">
        <f t="shared" si="4"/>
        <v>3.5004000450413907E-6</v>
      </c>
      <c r="U10">
        <f t="shared" si="5"/>
        <v>4.1671429107635607E-6</v>
      </c>
      <c r="V10">
        <f t="shared" si="6"/>
        <v>1.3074040000000001E-3</v>
      </c>
      <c r="W10">
        <f t="shared" si="7"/>
        <v>2.6773667856618082E-3</v>
      </c>
      <c r="X10">
        <f t="shared" si="8"/>
        <v>3.1873414115021529E-3</v>
      </c>
    </row>
    <row r="11" spans="1:24" ht="16" x14ac:dyDescent="0.2">
      <c r="A11" s="7">
        <v>6</v>
      </c>
      <c r="B11" s="4">
        <v>10</v>
      </c>
      <c r="C11" s="4">
        <v>30</v>
      </c>
      <c r="D11" s="4">
        <v>483.5</v>
      </c>
      <c r="E11" s="4">
        <v>17.170000000000002</v>
      </c>
      <c r="F11" s="5">
        <v>0</v>
      </c>
      <c r="G11" s="5">
        <v>0.115</v>
      </c>
      <c r="H11" s="5">
        <v>0.88500000000000001</v>
      </c>
      <c r="I11" s="6">
        <f t="shared" si="0"/>
        <v>1</v>
      </c>
      <c r="J11" s="4">
        <v>1.1000000000000001E-3</v>
      </c>
      <c r="K11" s="4">
        <v>0.1105</v>
      </c>
      <c r="L11" s="4">
        <v>0.87609999999999999</v>
      </c>
      <c r="M11" s="4">
        <v>5.7000000000000002E-3</v>
      </c>
      <c r="N11" s="4">
        <v>6.6E-3</v>
      </c>
      <c r="O11" s="4">
        <v>0</v>
      </c>
      <c r="P11" s="5">
        <v>4.24</v>
      </c>
      <c r="Q11" s="11">
        <f t="shared" si="1"/>
        <v>9.4090519672818815E-7</v>
      </c>
      <c r="R11" s="7">
        <f t="shared" si="2"/>
        <v>143.15553308775461</v>
      </c>
      <c r="S11" s="12">
        <f t="shared" si="3"/>
        <v>33763.097426357213</v>
      </c>
      <c r="T11" s="13">
        <f t="shared" si="4"/>
        <v>4.0022974439010693E-6</v>
      </c>
      <c r="U11">
        <f t="shared" si="5"/>
        <v>4.6342391455696589E-6</v>
      </c>
      <c r="V11">
        <f t="shared" si="6"/>
        <v>1.3074040000000001E-3</v>
      </c>
      <c r="W11">
        <f t="shared" si="7"/>
        <v>3.0612553150373327E-3</v>
      </c>
      <c r="X11">
        <f t="shared" si="8"/>
        <v>3.5446114174116482E-3</v>
      </c>
    </row>
    <row r="12" spans="1:24" ht="16" x14ac:dyDescent="0.2">
      <c r="A12" s="7">
        <v>6</v>
      </c>
      <c r="B12" s="4">
        <v>11</v>
      </c>
      <c r="C12" s="4">
        <v>29.9</v>
      </c>
      <c r="D12" s="4">
        <v>483.5</v>
      </c>
      <c r="E12" s="4">
        <v>21.11</v>
      </c>
      <c r="F12" s="5">
        <v>0</v>
      </c>
      <c r="G12" s="5">
        <v>0.115</v>
      </c>
      <c r="H12" s="5">
        <v>0.88500000000000001</v>
      </c>
      <c r="I12" s="6">
        <f t="shared" si="0"/>
        <v>1</v>
      </c>
      <c r="J12" s="4">
        <v>1.1000000000000001E-3</v>
      </c>
      <c r="K12" s="4">
        <v>0.1101</v>
      </c>
      <c r="L12" s="4">
        <v>0.87870000000000004</v>
      </c>
      <c r="M12" s="4">
        <v>4.4999999999999997E-3</v>
      </c>
      <c r="N12" s="4">
        <v>5.5999999999999999E-3</v>
      </c>
      <c r="O12" s="4">
        <v>0</v>
      </c>
      <c r="P12" s="5">
        <v>4.24</v>
      </c>
      <c r="Q12" s="11">
        <f t="shared" si="1"/>
        <v>1.160683663245494E-6</v>
      </c>
      <c r="R12" s="7">
        <f t="shared" si="2"/>
        <v>116.04866105035646</v>
      </c>
      <c r="S12" s="12">
        <f t="shared" si="3"/>
        <v>27369.967228857651</v>
      </c>
      <c r="T12" s="13">
        <f t="shared" si="4"/>
        <v>3.884766838154901E-6</v>
      </c>
      <c r="U12">
        <f t="shared" si="5"/>
        <v>4.8343765097038768E-6</v>
      </c>
      <c r="V12">
        <f t="shared" si="6"/>
        <v>1.3074040000000001E-3</v>
      </c>
      <c r="W12">
        <f t="shared" si="7"/>
        <v>2.9713591500063492E-3</v>
      </c>
      <c r="X12">
        <f t="shared" si="8"/>
        <v>3.6976913866745677E-3</v>
      </c>
    </row>
    <row r="13" spans="1:24" ht="16" x14ac:dyDescent="0.2">
      <c r="A13" s="7">
        <v>6</v>
      </c>
      <c r="B13" s="4">
        <v>12</v>
      </c>
      <c r="C13" s="4">
        <v>29.7</v>
      </c>
      <c r="D13" s="4">
        <v>483.5</v>
      </c>
      <c r="E13" s="4">
        <v>29.14</v>
      </c>
      <c r="F13" s="5">
        <v>0</v>
      </c>
      <c r="G13" s="5">
        <v>0.115</v>
      </c>
      <c r="H13" s="5">
        <v>0.88500000000000001</v>
      </c>
      <c r="I13" s="6">
        <f t="shared" si="0"/>
        <v>1</v>
      </c>
      <c r="J13" s="4">
        <v>5.9999999999999995E-4</v>
      </c>
      <c r="K13" s="4">
        <v>0.1132</v>
      </c>
      <c r="L13" s="4">
        <v>0.87829999999999997</v>
      </c>
      <c r="M13" s="4">
        <v>3.8E-3</v>
      </c>
      <c r="N13" s="4">
        <v>4.1000000000000003E-3</v>
      </c>
      <c r="O13" s="4">
        <v>0</v>
      </c>
      <c r="P13" s="5">
        <v>4.24</v>
      </c>
      <c r="Q13" s="11">
        <f t="shared" si="1"/>
        <v>1.612983500271168E-6</v>
      </c>
      <c r="R13" s="7">
        <f t="shared" si="2"/>
        <v>83.507230545146882</v>
      </c>
      <c r="S13" s="12">
        <f t="shared" si="3"/>
        <v>19695.101543666715</v>
      </c>
      <c r="T13" s="13">
        <f t="shared" si="4"/>
        <v>4.5283225593196335E-6</v>
      </c>
      <c r="U13">
        <f t="shared" si="5"/>
        <v>4.885821708739604E-6</v>
      </c>
      <c r="V13">
        <f t="shared" si="6"/>
        <v>1.3074040000000001E-3</v>
      </c>
      <c r="W13">
        <f t="shared" si="7"/>
        <v>3.4635985199063437E-3</v>
      </c>
      <c r="X13">
        <f t="shared" si="8"/>
        <v>3.737040508320002E-3</v>
      </c>
    </row>
    <row r="14" spans="1:24" ht="16" x14ac:dyDescent="0.2">
      <c r="A14" s="7">
        <v>6</v>
      </c>
      <c r="B14" s="4">
        <v>13</v>
      </c>
      <c r="C14" s="4">
        <v>50.3</v>
      </c>
      <c r="D14" s="4">
        <v>483.5</v>
      </c>
      <c r="E14" s="4">
        <v>1.35</v>
      </c>
      <c r="F14" s="5">
        <v>0</v>
      </c>
      <c r="G14" s="5">
        <v>0.115</v>
      </c>
      <c r="H14" s="5">
        <v>0.88500000000000001</v>
      </c>
      <c r="I14" s="6">
        <f t="shared" si="0"/>
        <v>1</v>
      </c>
      <c r="J14" s="4">
        <v>3.8E-3</v>
      </c>
      <c r="K14" s="4">
        <v>8.5000000000000006E-2</v>
      </c>
      <c r="L14" s="4">
        <v>0.83989999999999998</v>
      </c>
      <c r="M14" s="4">
        <v>3.3300000000000003E-2</v>
      </c>
      <c r="N14" s="4">
        <v>3.78E-2</v>
      </c>
      <c r="O14" s="4">
        <v>2.0000000000000001E-4</v>
      </c>
      <c r="P14" s="5">
        <v>4.24</v>
      </c>
      <c r="Q14" s="11">
        <f t="shared" si="1"/>
        <v>4.4122753829372755E-8</v>
      </c>
      <c r="R14" s="7">
        <f t="shared" si="2"/>
        <v>3052.75109399438</v>
      </c>
      <c r="S14" s="12">
        <f t="shared" si="3"/>
        <v>719988.46556471218</v>
      </c>
      <c r="T14" s="13">
        <f t="shared" si="4"/>
        <v>1.8384093184825894E-6</v>
      </c>
      <c r="U14">
        <f t="shared" si="5"/>
        <v>2.0868430101694257E-6</v>
      </c>
      <c r="V14">
        <f t="shared" si="6"/>
        <v>1.3074040000000001E-3</v>
      </c>
      <c r="W14">
        <f t="shared" si="7"/>
        <v>1.4061524352706504E-3</v>
      </c>
      <c r="X14">
        <f t="shared" si="8"/>
        <v>1.5961730346315489E-3</v>
      </c>
    </row>
    <row r="15" spans="1:24" ht="16" x14ac:dyDescent="0.2">
      <c r="A15" s="7">
        <v>6</v>
      </c>
      <c r="B15" s="4">
        <v>14</v>
      </c>
      <c r="C15" s="4">
        <v>49.9</v>
      </c>
      <c r="D15" s="4">
        <v>483.5</v>
      </c>
      <c r="E15" s="4">
        <v>4.5599999999999996</v>
      </c>
      <c r="F15" s="5">
        <v>0</v>
      </c>
      <c r="G15" s="5">
        <v>0.115</v>
      </c>
      <c r="H15" s="5">
        <v>0.88500000000000001</v>
      </c>
      <c r="I15" s="6">
        <f t="shared" si="0"/>
        <v>1</v>
      </c>
      <c r="J15" s="4">
        <v>2.2000000000000001E-3</v>
      </c>
      <c r="K15" s="4">
        <v>9.8599999999999993E-2</v>
      </c>
      <c r="L15" s="4">
        <v>0.86109999999999998</v>
      </c>
      <c r="M15" s="4">
        <v>1.7999999999999999E-2</v>
      </c>
      <c r="N15" s="4">
        <v>0.02</v>
      </c>
      <c r="O15" s="4">
        <v>1E-4</v>
      </c>
      <c r="P15" s="5">
        <v>4.24</v>
      </c>
      <c r="Q15" s="11">
        <f t="shared" si="1"/>
        <v>1.502315416067033E-7</v>
      </c>
      <c r="R15" s="7">
        <f t="shared" si="2"/>
        <v>896.58791743805352</v>
      </c>
      <c r="S15" s="12">
        <f t="shared" si="3"/>
        <v>211459.41449010692</v>
      </c>
      <c r="T15" s="13">
        <f t="shared" si="4"/>
        <v>3.3566152121243668E-6</v>
      </c>
      <c r="U15">
        <f t="shared" si="5"/>
        <v>3.7295724579159634E-6</v>
      </c>
      <c r="V15">
        <f t="shared" si="6"/>
        <v>1.3074040000000001E-3</v>
      </c>
      <c r="W15">
        <f t="shared" si="7"/>
        <v>2.5673894313650307E-3</v>
      </c>
      <c r="X15">
        <f t="shared" si="8"/>
        <v>2.8526549237389231E-3</v>
      </c>
    </row>
    <row r="16" spans="1:24" ht="16" x14ac:dyDescent="0.2">
      <c r="A16" s="7">
        <v>6</v>
      </c>
      <c r="B16" s="4">
        <v>15</v>
      </c>
      <c r="C16" s="4">
        <v>50</v>
      </c>
      <c r="D16" s="4">
        <v>483.5</v>
      </c>
      <c r="E16" s="4">
        <v>10.74</v>
      </c>
      <c r="F16" s="5">
        <v>0</v>
      </c>
      <c r="G16" s="5">
        <v>0.115</v>
      </c>
      <c r="H16" s="5">
        <v>0.88500000000000001</v>
      </c>
      <c r="I16" s="6">
        <f t="shared" si="0"/>
        <v>1</v>
      </c>
      <c r="J16" s="4">
        <v>1.6999999999999999E-3</v>
      </c>
      <c r="K16" s="4">
        <v>0.1053</v>
      </c>
      <c r="L16" s="4">
        <v>0.87009999999999998</v>
      </c>
      <c r="M16" s="4">
        <v>1.06E-2</v>
      </c>
      <c r="N16" s="4">
        <v>1.23E-2</v>
      </c>
      <c r="O16" s="4">
        <v>0</v>
      </c>
      <c r="P16" s="5">
        <v>4.24</v>
      </c>
      <c r="Q16" s="11">
        <f t="shared" si="1"/>
        <v>3.5312714546979868E-7</v>
      </c>
      <c r="R16" s="7">
        <f t="shared" si="2"/>
        <v>381.43707373009732</v>
      </c>
      <c r="S16" s="12">
        <f t="shared" si="3"/>
        <v>89961.573992947466</v>
      </c>
      <c r="T16" s="13">
        <f t="shared" si="4"/>
        <v>4.6555860405590453E-6</v>
      </c>
      <c r="U16">
        <f t="shared" si="5"/>
        <v>5.402236631969459E-6</v>
      </c>
      <c r="V16">
        <f t="shared" si="6"/>
        <v>1.3074040000000001E-3</v>
      </c>
      <c r="W16">
        <f t="shared" si="7"/>
        <v>3.5609391133567319E-3</v>
      </c>
      <c r="X16">
        <f t="shared" si="8"/>
        <v>4.1320331221026234E-3</v>
      </c>
    </row>
    <row r="17" spans="1:24" ht="16" x14ac:dyDescent="0.2">
      <c r="A17" s="7">
        <v>6</v>
      </c>
      <c r="B17" s="4">
        <v>16</v>
      </c>
      <c r="C17" s="4">
        <v>50.1</v>
      </c>
      <c r="D17" s="4">
        <v>483.5</v>
      </c>
      <c r="E17" s="4">
        <v>15.94</v>
      </c>
      <c r="F17" s="5">
        <v>0</v>
      </c>
      <c r="G17" s="5">
        <v>0.115</v>
      </c>
      <c r="H17" s="5">
        <v>0.88500000000000001</v>
      </c>
      <c r="I17" s="6">
        <f t="shared" si="0"/>
        <v>1</v>
      </c>
      <c r="J17" s="4">
        <v>1.1999999999999999E-3</v>
      </c>
      <c r="K17" s="4">
        <v>0.1081</v>
      </c>
      <c r="L17" s="4">
        <v>0.87290000000000001</v>
      </c>
      <c r="M17" s="4">
        <v>8.3000000000000001E-3</v>
      </c>
      <c r="N17" s="4">
        <v>9.4999999999999998E-3</v>
      </c>
      <c r="O17" s="4">
        <v>0</v>
      </c>
      <c r="P17" s="5">
        <v>4.24</v>
      </c>
      <c r="Q17" s="11">
        <f t="shared" si="1"/>
        <v>5.2305507223807416E-7</v>
      </c>
      <c r="R17" s="7">
        <f t="shared" si="2"/>
        <v>257.51740528262036</v>
      </c>
      <c r="S17" s="12">
        <f t="shared" si="3"/>
        <v>60735.237094957622</v>
      </c>
      <c r="T17" s="13">
        <f t="shared" si="4"/>
        <v>5.4104155189385731E-6</v>
      </c>
      <c r="U17">
        <f t="shared" si="5"/>
        <v>6.1926442686646319E-6</v>
      </c>
      <c r="V17">
        <f t="shared" si="6"/>
        <v>1.3074040000000001E-3</v>
      </c>
      <c r="W17">
        <f t="shared" si="7"/>
        <v>4.1382889443038057E-3</v>
      </c>
      <c r="X17">
        <f t="shared" si="8"/>
        <v>4.7365957796248375E-3</v>
      </c>
    </row>
    <row r="18" spans="1:24" ht="16" x14ac:dyDescent="0.2">
      <c r="A18" s="7">
        <v>6</v>
      </c>
      <c r="B18" s="4">
        <v>17</v>
      </c>
      <c r="C18" s="4">
        <v>50</v>
      </c>
      <c r="D18" s="4">
        <v>483.5</v>
      </c>
      <c r="E18" s="4">
        <v>20.21</v>
      </c>
      <c r="F18" s="5">
        <v>0</v>
      </c>
      <c r="G18" s="5">
        <v>0.115</v>
      </c>
      <c r="H18" s="5">
        <v>0.88500000000000001</v>
      </c>
      <c r="I18" s="6">
        <f t="shared" si="0"/>
        <v>1</v>
      </c>
      <c r="J18" s="4">
        <v>1E-3</v>
      </c>
      <c r="K18" s="4">
        <v>0.108</v>
      </c>
      <c r="L18" s="4">
        <v>0.87570000000000003</v>
      </c>
      <c r="M18" s="4">
        <v>6.8999999999999999E-3</v>
      </c>
      <c r="N18" s="4">
        <v>8.3999999999999995E-3</v>
      </c>
      <c r="O18" s="4">
        <v>0</v>
      </c>
      <c r="P18" s="5">
        <v>4.24</v>
      </c>
      <c r="Q18" s="11">
        <f t="shared" si="1"/>
        <v>6.6449717038590605E-7</v>
      </c>
      <c r="R18" s="7">
        <f t="shared" si="2"/>
        <v>202.70332369427243</v>
      </c>
      <c r="S18" s="12">
        <f t="shared" si="3"/>
        <v>47807.387663743488</v>
      </c>
      <c r="T18" s="13">
        <f t="shared" si="4"/>
        <v>5.7026880447798597E-6</v>
      </c>
      <c r="U18">
        <f t="shared" si="5"/>
        <v>6.9424028371233075E-6</v>
      </c>
      <c r="V18">
        <f t="shared" si="6"/>
        <v>1.3074040000000001E-3</v>
      </c>
      <c r="W18">
        <f t="shared" si="7"/>
        <v>4.3618407506630383E-3</v>
      </c>
      <c r="X18">
        <f t="shared" si="8"/>
        <v>5.3100670008071772E-3</v>
      </c>
    </row>
    <row r="19" spans="1:24" ht="16" x14ac:dyDescent="0.2">
      <c r="A19" s="7">
        <v>6</v>
      </c>
      <c r="B19" s="4">
        <v>18</v>
      </c>
      <c r="C19" s="4">
        <v>49.8</v>
      </c>
      <c r="D19" s="4">
        <v>483.5</v>
      </c>
      <c r="E19" s="4">
        <v>26.98</v>
      </c>
      <c r="F19" s="5">
        <v>0</v>
      </c>
      <c r="G19" s="5">
        <v>0.115</v>
      </c>
      <c r="H19" s="5">
        <v>0.88500000000000001</v>
      </c>
      <c r="I19" s="6">
        <f t="shared" si="0"/>
        <v>1</v>
      </c>
      <c r="J19" s="4">
        <v>8.9999999999999998E-4</v>
      </c>
      <c r="K19" s="4">
        <v>0.1099</v>
      </c>
      <c r="L19" s="4">
        <v>0.87680000000000002</v>
      </c>
      <c r="M19" s="4">
        <v>5.5999999999999999E-3</v>
      </c>
      <c r="N19" s="4">
        <v>6.7999999999999996E-3</v>
      </c>
      <c r="O19" s="4">
        <v>0</v>
      </c>
      <c r="P19" s="5">
        <v>4.24</v>
      </c>
      <c r="Q19" s="11">
        <f t="shared" si="1"/>
        <v>8.9065483393304761E-7</v>
      </c>
      <c r="R19" s="7">
        <f t="shared" si="2"/>
        <v>151.23230671511493</v>
      </c>
      <c r="S19" s="12">
        <f t="shared" si="3"/>
        <v>35667.996866772381</v>
      </c>
      <c r="T19" s="13">
        <f t="shared" si="4"/>
        <v>6.1786583719474467E-6</v>
      </c>
      <c r="U19">
        <f t="shared" si="5"/>
        <v>7.5026565945076134E-6</v>
      </c>
      <c r="V19">
        <f t="shared" si="6"/>
        <v>1.3074040000000001E-3</v>
      </c>
      <c r="W19">
        <f t="shared" si="7"/>
        <v>4.725898323660817E-3</v>
      </c>
      <c r="X19">
        <f t="shared" si="8"/>
        <v>5.7385908215881343E-3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2020-11-09T16:21:46Z</dcterms:created>
  <dcterms:modified xsi:type="dcterms:W3CDTF">2022-03-22T20:44:00Z</dcterms:modified>
</cp:coreProperties>
</file>