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Documents/_00_grad school/2019/_01_Research/_10_sandia_Meoh_Model/graaf_data/"/>
    </mc:Choice>
  </mc:AlternateContent>
  <xr:revisionPtr revIDLastSave="0" documentId="13_ncr:1_{F4C9BC1E-8255-984F-AF26-AD1C864957E0}" xr6:coauthVersionLast="47" xr6:coauthVersionMax="47" xr10:uidLastSave="{00000000-0000-0000-0000-000000000000}"/>
  <bookViews>
    <workbookView xWindow="26880" yWindow="460" windowWidth="320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R3" i="1" s="1"/>
  <c r="S3" i="1" s="1"/>
  <c r="T3" i="1"/>
  <c r="U3" i="1"/>
  <c r="X3" i="1" s="1"/>
  <c r="V3" i="1"/>
  <c r="W3" i="1"/>
  <c r="Q4" i="1"/>
  <c r="R4" i="1" s="1"/>
  <c r="S4" i="1" s="1"/>
  <c r="T4" i="1"/>
  <c r="U4" i="1"/>
  <c r="V4" i="1"/>
  <c r="W4" i="1"/>
  <c r="X4" i="1"/>
  <c r="Q5" i="1"/>
  <c r="R5" i="1" s="1"/>
  <c r="S5" i="1" s="1"/>
  <c r="T5" i="1"/>
  <c r="U5" i="1"/>
  <c r="X5" i="1" s="1"/>
  <c r="V5" i="1"/>
  <c r="W5" i="1"/>
  <c r="Q6" i="1"/>
  <c r="R6" i="1" s="1"/>
  <c r="S6" i="1" s="1"/>
  <c r="T6" i="1"/>
  <c r="U6" i="1"/>
  <c r="V6" i="1"/>
  <c r="W6" i="1"/>
  <c r="X6" i="1"/>
  <c r="Q7" i="1"/>
  <c r="R7" i="1" s="1"/>
  <c r="S7" i="1" s="1"/>
  <c r="T7" i="1"/>
  <c r="U7" i="1"/>
  <c r="X7" i="1" s="1"/>
  <c r="V7" i="1"/>
  <c r="W7" i="1"/>
  <c r="Q8" i="1"/>
  <c r="R8" i="1" s="1"/>
  <c r="S8" i="1" s="1"/>
  <c r="T8" i="1"/>
  <c r="U8" i="1"/>
  <c r="V8" i="1"/>
  <c r="W8" i="1"/>
  <c r="X8" i="1"/>
  <c r="Q9" i="1"/>
  <c r="R9" i="1" s="1"/>
  <c r="S9" i="1" s="1"/>
  <c r="T9" i="1"/>
  <c r="U9" i="1"/>
  <c r="X9" i="1" s="1"/>
  <c r="V9" i="1"/>
  <c r="W9" i="1"/>
  <c r="Q10" i="1"/>
  <c r="R10" i="1" s="1"/>
  <c r="S10" i="1" s="1"/>
  <c r="T10" i="1"/>
  <c r="U10" i="1"/>
  <c r="V10" i="1"/>
  <c r="W10" i="1"/>
  <c r="X10" i="1"/>
  <c r="Q11" i="1"/>
  <c r="R11" i="1" s="1"/>
  <c r="S11" i="1" s="1"/>
  <c r="T11" i="1"/>
  <c r="U11" i="1"/>
  <c r="X11" i="1" s="1"/>
  <c r="V11" i="1"/>
  <c r="W11" i="1"/>
  <c r="Q12" i="1"/>
  <c r="R12" i="1" s="1"/>
  <c r="S12" i="1" s="1"/>
  <c r="T12" i="1"/>
  <c r="U12" i="1"/>
  <c r="X12" i="1" s="1"/>
  <c r="V12" i="1"/>
  <c r="W12" i="1"/>
  <c r="Q13" i="1"/>
  <c r="R13" i="1" s="1"/>
  <c r="S13" i="1" s="1"/>
  <c r="T13" i="1"/>
  <c r="U13" i="1"/>
  <c r="X13" i="1" s="1"/>
  <c r="V13" i="1"/>
  <c r="W13" i="1"/>
  <c r="Q14" i="1"/>
  <c r="R14" i="1" s="1"/>
  <c r="S14" i="1" s="1"/>
  <c r="T14" i="1"/>
  <c r="W14" i="1" s="1"/>
  <c r="U14" i="1"/>
  <c r="X14" i="1" s="1"/>
  <c r="V14" i="1"/>
  <c r="Q15" i="1"/>
  <c r="R15" i="1" s="1"/>
  <c r="S15" i="1" s="1"/>
  <c r="T15" i="1"/>
  <c r="U15" i="1"/>
  <c r="X15" i="1" s="1"/>
  <c r="V15" i="1"/>
  <c r="W15" i="1"/>
  <c r="Q16" i="1"/>
  <c r="R16" i="1" s="1"/>
  <c r="S16" i="1" s="1"/>
  <c r="T16" i="1"/>
  <c r="W16" i="1" s="1"/>
  <c r="U16" i="1"/>
  <c r="X16" i="1" s="1"/>
  <c r="V16" i="1"/>
  <c r="Q17" i="1"/>
  <c r="R17" i="1" s="1"/>
  <c r="S17" i="1" s="1"/>
  <c r="T17" i="1"/>
  <c r="U17" i="1"/>
  <c r="X17" i="1" s="1"/>
  <c r="V17" i="1"/>
  <c r="W17" i="1"/>
  <c r="Q18" i="1"/>
  <c r="R18" i="1" s="1"/>
  <c r="S18" i="1" s="1"/>
  <c r="T18" i="1"/>
  <c r="W18" i="1" s="1"/>
  <c r="U18" i="1"/>
  <c r="X18" i="1" s="1"/>
  <c r="V18" i="1"/>
  <c r="Q19" i="1"/>
  <c r="R19" i="1" s="1"/>
  <c r="S19" i="1" s="1"/>
  <c r="T19" i="1"/>
  <c r="U19" i="1"/>
  <c r="X19" i="1" s="1"/>
  <c r="V19" i="1"/>
  <c r="W19" i="1"/>
  <c r="Q20" i="1"/>
  <c r="R20" i="1" s="1"/>
  <c r="S20" i="1" s="1"/>
  <c r="T20" i="1"/>
  <c r="W20" i="1" s="1"/>
  <c r="U20" i="1"/>
  <c r="X20" i="1" s="1"/>
  <c r="V20" i="1"/>
  <c r="Q21" i="1"/>
  <c r="R21" i="1" s="1"/>
  <c r="S21" i="1" s="1"/>
  <c r="T21" i="1"/>
  <c r="U21" i="1"/>
  <c r="X21" i="1" s="1"/>
  <c r="V21" i="1"/>
  <c r="W21" i="1"/>
  <c r="Q22" i="1"/>
  <c r="R22" i="1" s="1"/>
  <c r="S22" i="1" s="1"/>
  <c r="T22" i="1"/>
  <c r="W22" i="1" s="1"/>
  <c r="U22" i="1"/>
  <c r="X22" i="1" s="1"/>
  <c r="V22" i="1"/>
  <c r="V2" i="1"/>
  <c r="U2" i="1"/>
  <c r="X2" i="1" s="1"/>
  <c r="T2" i="1"/>
  <c r="W2" i="1" s="1"/>
  <c r="Q2" i="1"/>
  <c r="R2" i="1" s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</calcChain>
</file>

<file path=xl/sharedStrings.xml><?xml version="1.0" encoding="utf-8"?>
<sst xmlns="http://schemas.openxmlformats.org/spreadsheetml/2006/main" count="24" uniqueCount="24">
  <si>
    <t>run</t>
  </si>
  <si>
    <t>p (bar)</t>
  </si>
  <si>
    <t>T(K)</t>
  </si>
  <si>
    <t>10^6 * V (M^3/s)</t>
  </si>
  <si>
    <t>feed Yco</t>
  </si>
  <si>
    <t>feed Yco2</t>
  </si>
  <si>
    <t>feed Yh2</t>
  </si>
  <si>
    <t>Yco</t>
  </si>
  <si>
    <t>Yco2</t>
  </si>
  <si>
    <t>Yh2</t>
  </si>
  <si>
    <t>Ych3oh</t>
  </si>
  <si>
    <t>Yh2o</t>
  </si>
  <si>
    <t>Yrest</t>
  </si>
  <si>
    <t>wcat (g)</t>
  </si>
  <si>
    <t>CO2/(CO+CO2)</t>
  </si>
  <si>
    <t>feed</t>
  </si>
  <si>
    <t>Volume flow at T and P (m^3/s)</t>
  </si>
  <si>
    <t>Residence Time (s)</t>
  </si>
  <si>
    <t>Residence Time / Cat Weight (s/kg)</t>
  </si>
  <si>
    <t>MeOH ROP (mol/s)</t>
  </si>
  <si>
    <t>H2O ROP (mol/s)</t>
  </si>
  <si>
    <t xml:space="preserve">Sites </t>
  </si>
  <si>
    <t>MeOH TOF (mol/site/s)</t>
  </si>
  <si>
    <t>H2O TOF (mol/site/s)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</si>
</sst>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2" fontId="1" fillId="0" borderId="1" xfId="0" applyNumberFormat="1" applyFont="1" applyBorder="1" applyAlignment="1">
      <alignment horizontal="left" vertical="top" wrapText="1"/>
    </xf>
    <xf numFmtId="2" fontId="0" fillId="0" borderId="1" xfId="0" applyNumberFormat="1" applyBorder="1"/>
    <xf numFmtId="2" fontId="1" fillId="0" borderId="1" xfId="0" applyNumberFormat="1" applyFont="1" applyFill="1" applyBorder="1" applyAlignment="1">
      <alignment horizontal="left" vertical="top" wrapText="1"/>
    </xf>
    <xf numFmtId="2" fontId="0" fillId="0" borderId="0" xfId="0" applyNumberFormat="1"/>
    <xf numFmtId="11" fontId="0" fillId="0" borderId="2" xfId="0" applyNumberFormat="1" applyBorder="1"/>
    <xf numFmtId="2" fontId="0" fillId="0" borderId="2" xfId="0" applyNumberFormat="1" applyBorder="1"/>
    <xf numFmtId="166" fontId="0" fillId="0" borderId="2" xfId="0" applyNumberFormat="1" applyBorder="1"/>
    <xf numFmtId="11" fontId="1" fillId="0" borderId="0" xfId="0" applyNumberFormat="1" applyFont="1" applyAlignment="1">
      <alignment horizontal="left" vertical="top" wrapText="1"/>
    </xf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E27" sqref="E27"/>
    </sheetView>
  </sheetViews>
  <sheetFormatPr baseColWidth="10" defaultRowHeight="15" x14ac:dyDescent="0.2"/>
  <cols>
    <col min="2" max="2" width="8.5" customWidth="1"/>
    <col min="3" max="3" width="13.1640625" customWidth="1"/>
    <col min="4" max="5" width="14.33203125" customWidth="1"/>
    <col min="6" max="9" width="16.1640625" style="1" customWidth="1"/>
    <col min="10" max="12" width="16.1640625" customWidth="1"/>
    <col min="17" max="17" width="24.5" bestFit="1" customWidth="1"/>
    <col min="18" max="18" width="14.6640625" bestFit="1" customWidth="1"/>
    <col min="19" max="19" width="27.1640625" bestFit="1" customWidth="1"/>
    <col min="20" max="20" width="15" bestFit="1" customWidth="1"/>
    <col min="21" max="21" width="13.6640625" bestFit="1" customWidth="1"/>
    <col min="22" max="22" width="12.1640625" bestFit="1" customWidth="1"/>
    <col min="23" max="23" width="18.1640625" bestFit="1" customWidth="1"/>
    <col min="24" max="24" width="16.83203125" bestFit="1" customWidth="1"/>
  </cols>
  <sheetData>
    <row r="1" spans="1:24" x14ac:dyDescent="0.2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14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8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  <row r="2" spans="1:24" ht="16" x14ac:dyDescent="0.2">
      <c r="A2" s="7">
        <v>7</v>
      </c>
      <c r="B2" s="4">
        <v>1</v>
      </c>
      <c r="C2" s="4">
        <v>20</v>
      </c>
      <c r="D2" s="4">
        <v>483.7</v>
      </c>
      <c r="E2" s="4">
        <v>6.28</v>
      </c>
      <c r="F2" s="4">
        <v>0</v>
      </c>
      <c r="G2" s="4">
        <v>0.115</v>
      </c>
      <c r="H2" s="4">
        <v>0.88500000000000001</v>
      </c>
      <c r="I2" s="5">
        <f>G2/(F2+G2)</f>
        <v>1</v>
      </c>
      <c r="J2" s="4">
        <v>0.12620000000000001</v>
      </c>
      <c r="K2" s="4">
        <v>2.2100000000000002E-2</v>
      </c>
      <c r="L2" s="4">
        <v>0.84050000000000002</v>
      </c>
      <c r="M2" s="4">
        <v>8.8999999999999999E-3</v>
      </c>
      <c r="N2" s="4">
        <v>2.3E-3</v>
      </c>
      <c r="O2" s="4">
        <v>0</v>
      </c>
      <c r="P2" s="6">
        <v>1.36</v>
      </c>
      <c r="Q2" s="11">
        <f>(10^-6)*(1.01325*E2*D2)/(C2*298)</f>
        <v>5.1642360352348987E-7</v>
      </c>
      <c r="R2" s="7">
        <f>(((3.5*10^-2)^2*PI()*(7*10^-2))/2)/Q2</f>
        <v>260.8242227962682</v>
      </c>
      <c r="S2" s="12">
        <f>R2/(P2*10^-3)</f>
        <v>191782.51676196189</v>
      </c>
      <c r="T2" s="13">
        <f>M2*((1.01325*10^5*E2*10^-6)/(8.3145*298))</f>
        <v>2.2856717523885861E-6</v>
      </c>
      <c r="U2">
        <f>N2*(1.01325*10^5*E2*10^-6)/(8.3145*298)</f>
        <v>5.9067921690940994E-7</v>
      </c>
      <c r="V2">
        <f>0.00030835*P2</f>
        <v>4.1935600000000001E-4</v>
      </c>
      <c r="W2">
        <f>T2/V2</f>
        <v>5.4504329314200486E-3</v>
      </c>
      <c r="X2">
        <f>U2/V2</f>
        <v>1.4085388474456308E-3</v>
      </c>
    </row>
    <row r="3" spans="1:24" ht="16" x14ac:dyDescent="0.2">
      <c r="A3" s="7">
        <v>7</v>
      </c>
      <c r="B3" s="4">
        <v>2</v>
      </c>
      <c r="C3" s="4">
        <v>20</v>
      </c>
      <c r="D3" s="4">
        <v>483.8</v>
      </c>
      <c r="E3" s="4">
        <v>8.65</v>
      </c>
      <c r="F3" s="4">
        <v>0</v>
      </c>
      <c r="G3" s="4">
        <v>0.115</v>
      </c>
      <c r="H3" s="4">
        <v>0.88500000000000001</v>
      </c>
      <c r="I3" s="5">
        <f t="shared" ref="I3:I22" si="0">G3/(F3+G3)</f>
        <v>1</v>
      </c>
      <c r="J3" s="4">
        <v>0.1275</v>
      </c>
      <c r="K3" s="4">
        <v>2.1899999999999999E-2</v>
      </c>
      <c r="L3" s="4">
        <v>0.84230000000000005</v>
      </c>
      <c r="M3" s="4">
        <v>6.6E-3</v>
      </c>
      <c r="N3" s="4">
        <v>1.6999999999999999E-3</v>
      </c>
      <c r="O3" s="4">
        <v>0</v>
      </c>
      <c r="P3" s="6">
        <v>1.36</v>
      </c>
      <c r="Q3" s="11">
        <f t="shared" ref="Q3:Q22" si="1">(10^-6)*(1.01325*E3*D3)/(C3*298)</f>
        <v>7.1146300796979856E-7</v>
      </c>
      <c r="R3" s="7">
        <f t="shared" ref="R3:R22" si="2">(((3.5*10^-2)^2*PI()*(7*10^-2))/2)/Q3</f>
        <v>189.32226062887617</v>
      </c>
      <c r="S3" s="12">
        <f t="shared" ref="S3:S22" si="3">R3/(P3*10^-3)</f>
        <v>139207.54458005598</v>
      </c>
      <c r="T3" s="13">
        <f t="shared" ref="T3:T22" si="4">M3*((1.01325*10^5*E3*10^-6)/(8.3145*298))</f>
        <v>2.3346632853335789E-6</v>
      </c>
      <c r="U3">
        <f t="shared" ref="U3:U22" si="5">N3*(1.01325*10^5*E3*10^-6)/(8.3145*298)</f>
        <v>6.0135266440410353E-7</v>
      </c>
      <c r="V3">
        <f t="shared" ref="V3:V22" si="6">0.00030835*P3</f>
        <v>4.1935600000000001E-4</v>
      </c>
      <c r="W3">
        <f t="shared" ref="W3:W22" si="7">T3/V3</f>
        <v>5.5672585710794141E-3</v>
      </c>
      <c r="X3">
        <f t="shared" ref="X3:X22" si="8">U3/V3</f>
        <v>1.4339908440659094E-3</v>
      </c>
    </row>
    <row r="4" spans="1:24" ht="16" x14ac:dyDescent="0.2">
      <c r="A4" s="7">
        <v>7</v>
      </c>
      <c r="B4" s="4">
        <v>3</v>
      </c>
      <c r="C4" s="4">
        <v>20</v>
      </c>
      <c r="D4" s="4">
        <v>483.6</v>
      </c>
      <c r="E4" s="4">
        <v>9.34</v>
      </c>
      <c r="F4" s="4">
        <v>0</v>
      </c>
      <c r="G4" s="4">
        <v>0.115</v>
      </c>
      <c r="H4" s="4">
        <v>0.88500000000000001</v>
      </c>
      <c r="I4" s="5">
        <f t="shared" si="0"/>
        <v>1</v>
      </c>
      <c r="J4" s="4">
        <v>0.1265</v>
      </c>
      <c r="K4" s="4">
        <v>2.1899999999999999E-2</v>
      </c>
      <c r="L4" s="4">
        <v>0.84389999999999998</v>
      </c>
      <c r="M4" s="4">
        <v>5.8999999999999999E-3</v>
      </c>
      <c r="N4" s="4">
        <v>1.8E-3</v>
      </c>
      <c r="O4" s="4">
        <v>0</v>
      </c>
      <c r="P4" s="6">
        <v>1.36</v>
      </c>
      <c r="Q4" s="11">
        <f t="shared" si="1"/>
        <v>7.6789797281879196E-7</v>
      </c>
      <c r="R4" s="7">
        <f t="shared" si="2"/>
        <v>175.40843938970499</v>
      </c>
      <c r="S4" s="12">
        <f t="shared" si="3"/>
        <v>128976.79366890072</v>
      </c>
      <c r="T4" s="13">
        <f t="shared" si="4"/>
        <v>2.2535287265999682E-6</v>
      </c>
      <c r="U4">
        <f t="shared" si="5"/>
        <v>6.87517238623719E-7</v>
      </c>
      <c r="V4">
        <f t="shared" si="6"/>
        <v>4.1935600000000001E-4</v>
      </c>
      <c r="W4">
        <f t="shared" si="7"/>
        <v>5.3737843898739208E-3</v>
      </c>
      <c r="X4">
        <f t="shared" si="8"/>
        <v>1.6394596443683148E-3</v>
      </c>
    </row>
    <row r="5" spans="1:24" ht="16" x14ac:dyDescent="0.2">
      <c r="A5" s="7">
        <v>7</v>
      </c>
      <c r="B5" s="4">
        <v>4</v>
      </c>
      <c r="C5" s="4">
        <v>20</v>
      </c>
      <c r="D5" s="4">
        <v>483.6</v>
      </c>
      <c r="E5" s="4">
        <v>12.38</v>
      </c>
      <c r="F5" s="4">
        <v>0</v>
      </c>
      <c r="G5" s="4">
        <v>0.115</v>
      </c>
      <c r="H5" s="4">
        <v>0.88500000000000001</v>
      </c>
      <c r="I5" s="5">
        <f t="shared" si="0"/>
        <v>1</v>
      </c>
      <c r="J5" s="4">
        <v>0.12889999999999999</v>
      </c>
      <c r="K5" s="4">
        <v>2.23E-2</v>
      </c>
      <c r="L5" s="4">
        <v>0.84279999999999999</v>
      </c>
      <c r="M5" s="4">
        <v>4.4000000000000003E-3</v>
      </c>
      <c r="N5" s="4">
        <v>1.6000000000000001E-3</v>
      </c>
      <c r="O5" s="4">
        <v>0</v>
      </c>
      <c r="P5" s="6">
        <v>1.36</v>
      </c>
      <c r="Q5" s="11">
        <f t="shared" si="1"/>
        <v>1.0178347862416106E-6</v>
      </c>
      <c r="R5" s="7">
        <f t="shared" si="2"/>
        <v>132.33560774635257</v>
      </c>
      <c r="S5" s="12">
        <f t="shared" si="3"/>
        <v>97305.593931141586</v>
      </c>
      <c r="T5" s="13">
        <f t="shared" si="4"/>
        <v>2.2276016549078769E-6</v>
      </c>
      <c r="U5">
        <f t="shared" si="5"/>
        <v>8.1003696542104623E-7</v>
      </c>
      <c r="V5">
        <f t="shared" si="6"/>
        <v>4.1935600000000001E-4</v>
      </c>
      <c r="W5">
        <f t="shared" si="7"/>
        <v>5.3119584670491826E-3</v>
      </c>
      <c r="X5">
        <f t="shared" si="8"/>
        <v>1.9316212607451574E-3</v>
      </c>
    </row>
    <row r="6" spans="1:24" ht="16" x14ac:dyDescent="0.2">
      <c r="A6" s="7">
        <v>7</v>
      </c>
      <c r="B6" s="4">
        <v>5</v>
      </c>
      <c r="C6" s="4">
        <v>20</v>
      </c>
      <c r="D6" s="4">
        <v>483.5</v>
      </c>
      <c r="E6" s="4">
        <v>15.48</v>
      </c>
      <c r="F6" s="4">
        <v>0</v>
      </c>
      <c r="G6" s="4">
        <v>0.115</v>
      </c>
      <c r="H6" s="4">
        <v>0.88500000000000001</v>
      </c>
      <c r="I6" s="5">
        <f t="shared" si="0"/>
        <v>1</v>
      </c>
      <c r="J6" s="4">
        <v>0.1285</v>
      </c>
      <c r="K6" s="4">
        <v>2.23E-2</v>
      </c>
      <c r="L6" s="4">
        <v>0.84430000000000005</v>
      </c>
      <c r="M6" s="4">
        <v>3.5999999999999999E-3</v>
      </c>
      <c r="N6" s="4">
        <v>1.2999999999999999E-3</v>
      </c>
      <c r="O6" s="4">
        <v>0</v>
      </c>
      <c r="P6" s="6">
        <v>1.36</v>
      </c>
      <c r="Q6" s="11">
        <f t="shared" si="1"/>
        <v>1.272441390100671E-6</v>
      </c>
      <c r="R6" s="7">
        <f t="shared" si="2"/>
        <v>105.85618015145339</v>
      </c>
      <c r="S6" s="12">
        <f t="shared" si="3"/>
        <v>77835.426581951018</v>
      </c>
      <c r="T6" s="13">
        <f t="shared" si="4"/>
        <v>2.2789650650739129E-6</v>
      </c>
      <c r="U6">
        <f t="shared" si="5"/>
        <v>8.2295960683224619E-7</v>
      </c>
      <c r="V6">
        <f t="shared" si="6"/>
        <v>4.1935600000000001E-4</v>
      </c>
      <c r="W6">
        <f t="shared" si="7"/>
        <v>5.4344401059574984E-3</v>
      </c>
      <c r="X6">
        <f t="shared" si="8"/>
        <v>1.9624367049290966E-3</v>
      </c>
    </row>
    <row r="7" spans="1:24" ht="16" x14ac:dyDescent="0.2">
      <c r="A7" s="7">
        <v>7</v>
      </c>
      <c r="B7" s="4">
        <v>6</v>
      </c>
      <c r="C7" s="4">
        <v>20</v>
      </c>
      <c r="D7" s="4">
        <v>499.3</v>
      </c>
      <c r="E7" s="4">
        <v>7.19</v>
      </c>
      <c r="F7" s="4">
        <v>0</v>
      </c>
      <c r="G7" s="4">
        <v>0.115</v>
      </c>
      <c r="H7" s="4">
        <v>0.88500000000000001</v>
      </c>
      <c r="I7" s="5">
        <f t="shared" si="0"/>
        <v>1</v>
      </c>
      <c r="J7" s="4">
        <v>0.12</v>
      </c>
      <c r="K7" s="4">
        <v>2.2100000000000002E-2</v>
      </c>
      <c r="L7" s="4">
        <v>0.83879999999999999</v>
      </c>
      <c r="M7" s="4">
        <v>1.6899999999999998E-2</v>
      </c>
      <c r="N7" s="4">
        <v>2.2000000000000001E-3</v>
      </c>
      <c r="O7" s="4">
        <v>0</v>
      </c>
      <c r="P7" s="6">
        <v>1.36</v>
      </c>
      <c r="Q7" s="11">
        <f t="shared" si="1"/>
        <v>6.1032450717281883E-7</v>
      </c>
      <c r="R7" s="7">
        <f t="shared" si="2"/>
        <v>220.69535704310508</v>
      </c>
      <c r="S7" s="12">
        <f t="shared" si="3"/>
        <v>162275.99782581255</v>
      </c>
      <c r="T7" s="13">
        <f t="shared" si="4"/>
        <v>4.969123672520029E-6</v>
      </c>
      <c r="U7">
        <f t="shared" si="5"/>
        <v>6.4686817038722275E-7</v>
      </c>
      <c r="V7">
        <f t="shared" si="6"/>
        <v>4.1935600000000001E-4</v>
      </c>
      <c r="W7">
        <f t="shared" si="7"/>
        <v>1.1849415943780531E-2</v>
      </c>
      <c r="X7">
        <f t="shared" si="8"/>
        <v>1.5425275193087084E-3</v>
      </c>
    </row>
    <row r="8" spans="1:24" ht="16" x14ac:dyDescent="0.2">
      <c r="A8" s="7">
        <v>7</v>
      </c>
      <c r="B8" s="4">
        <v>7</v>
      </c>
      <c r="C8" s="4">
        <v>20</v>
      </c>
      <c r="D8" s="4">
        <v>499.3</v>
      </c>
      <c r="E8" s="4">
        <v>8.31</v>
      </c>
      <c r="F8" s="4">
        <v>0</v>
      </c>
      <c r="G8" s="4">
        <v>0.115</v>
      </c>
      <c r="H8" s="4">
        <v>0.88500000000000001</v>
      </c>
      <c r="I8" s="5">
        <f t="shared" si="0"/>
        <v>1</v>
      </c>
      <c r="J8" s="4">
        <v>0.124</v>
      </c>
      <c r="K8" s="4">
        <v>2.2100000000000002E-2</v>
      </c>
      <c r="L8" s="4">
        <v>0.84060000000000001</v>
      </c>
      <c r="M8" s="4">
        <v>1.12E-2</v>
      </c>
      <c r="N8" s="4">
        <v>2.0999999999999999E-3</v>
      </c>
      <c r="O8" s="4">
        <v>0</v>
      </c>
      <c r="P8" s="6">
        <v>1.36</v>
      </c>
      <c r="Q8" s="11">
        <f t="shared" si="1"/>
        <v>7.0539591858221473E-7</v>
      </c>
      <c r="R8" s="7">
        <f t="shared" si="2"/>
        <v>190.95061578097784</v>
      </c>
      <c r="S8" s="12">
        <f t="shared" si="3"/>
        <v>140404.86454483663</v>
      </c>
      <c r="T8" s="13">
        <f t="shared" si="4"/>
        <v>3.8061268399468701E-6</v>
      </c>
      <c r="U8">
        <f t="shared" si="5"/>
        <v>7.1364878249003806E-7</v>
      </c>
      <c r="V8">
        <f t="shared" si="6"/>
        <v>4.1935600000000001E-4</v>
      </c>
      <c r="W8">
        <f t="shared" si="7"/>
        <v>9.0761234844544247E-3</v>
      </c>
      <c r="X8">
        <f t="shared" si="8"/>
        <v>1.7017731533352045E-3</v>
      </c>
    </row>
    <row r="9" spans="1:24" ht="16" x14ac:dyDescent="0.2">
      <c r="A9" s="7">
        <v>7</v>
      </c>
      <c r="B9" s="4">
        <v>8</v>
      </c>
      <c r="C9" s="4">
        <v>20</v>
      </c>
      <c r="D9" s="4">
        <v>499.3</v>
      </c>
      <c r="E9" s="4">
        <v>10.06</v>
      </c>
      <c r="F9" s="4">
        <v>0</v>
      </c>
      <c r="G9" s="4">
        <v>0.115</v>
      </c>
      <c r="H9" s="4">
        <v>0.88500000000000001</v>
      </c>
      <c r="I9" s="5">
        <f t="shared" si="0"/>
        <v>1</v>
      </c>
      <c r="J9" s="4">
        <v>0.1255</v>
      </c>
      <c r="K9" s="4">
        <v>2.1999999999999999E-2</v>
      </c>
      <c r="L9" s="4">
        <v>0.84109999999999996</v>
      </c>
      <c r="M9" s="4">
        <v>9.4000000000000004E-3</v>
      </c>
      <c r="N9" s="4">
        <v>2E-3</v>
      </c>
      <c r="O9" s="4">
        <v>0</v>
      </c>
      <c r="P9" s="6">
        <v>1.36</v>
      </c>
      <c r="Q9" s="11">
        <f t="shared" si="1"/>
        <v>8.5394499890939613E-7</v>
      </c>
      <c r="R9" s="7">
        <f t="shared" si="2"/>
        <v>157.73356035188127</v>
      </c>
      <c r="S9" s="12">
        <f t="shared" si="3"/>
        <v>115980.55908226562</v>
      </c>
      <c r="T9" s="13">
        <f t="shared" si="4"/>
        <v>3.8671413367364611E-6</v>
      </c>
      <c r="U9">
        <f t="shared" si="5"/>
        <v>8.2279602909286391E-7</v>
      </c>
      <c r="V9">
        <f t="shared" si="6"/>
        <v>4.1935600000000001E-4</v>
      </c>
      <c r="W9">
        <f t="shared" si="7"/>
        <v>9.2216191892722666E-3</v>
      </c>
      <c r="X9">
        <f t="shared" si="8"/>
        <v>1.9620466360153756E-3</v>
      </c>
    </row>
    <row r="10" spans="1:24" ht="16" x14ac:dyDescent="0.2">
      <c r="A10" s="7">
        <v>7</v>
      </c>
      <c r="B10" s="4">
        <v>9</v>
      </c>
      <c r="C10" s="4">
        <v>20</v>
      </c>
      <c r="D10" s="4">
        <v>499.3</v>
      </c>
      <c r="E10" s="4">
        <v>10.94</v>
      </c>
      <c r="F10" s="4">
        <v>0</v>
      </c>
      <c r="G10" s="4">
        <v>0.115</v>
      </c>
      <c r="H10" s="4">
        <v>0.88500000000000001</v>
      </c>
      <c r="I10" s="5">
        <f t="shared" si="0"/>
        <v>1</v>
      </c>
      <c r="J10" s="4">
        <v>0.1258</v>
      </c>
      <c r="K10" s="4">
        <v>2.2100000000000002E-2</v>
      </c>
      <c r="L10" s="4">
        <v>0.84160000000000001</v>
      </c>
      <c r="M10" s="4">
        <v>8.6E-3</v>
      </c>
      <c r="N10" s="4">
        <v>1.9E-3</v>
      </c>
      <c r="O10" s="4">
        <v>0</v>
      </c>
      <c r="P10" s="6">
        <v>1.36</v>
      </c>
      <c r="Q10" s="11">
        <f t="shared" si="1"/>
        <v>9.2864396501677847E-7</v>
      </c>
      <c r="R10" s="7">
        <f t="shared" si="2"/>
        <v>145.04566884277202</v>
      </c>
      <c r="S10" s="12">
        <f t="shared" si="3"/>
        <v>106651.22709027353</v>
      </c>
      <c r="T10" s="13">
        <f t="shared" si="4"/>
        <v>3.8475120080105866E-6</v>
      </c>
      <c r="U10">
        <f t="shared" si="5"/>
        <v>8.5003172270001333E-7</v>
      </c>
      <c r="V10">
        <f t="shared" si="6"/>
        <v>4.1935600000000001E-4</v>
      </c>
      <c r="W10">
        <f t="shared" si="7"/>
        <v>9.1748109196257751E-3</v>
      </c>
      <c r="X10">
        <f t="shared" si="8"/>
        <v>2.0269931101498805E-3</v>
      </c>
    </row>
    <row r="11" spans="1:24" ht="16" x14ac:dyDescent="0.2">
      <c r="A11" s="7">
        <v>7</v>
      </c>
      <c r="B11" s="4">
        <v>10</v>
      </c>
      <c r="C11" s="4">
        <v>20</v>
      </c>
      <c r="D11" s="4">
        <v>516.70000000000005</v>
      </c>
      <c r="E11" s="4">
        <v>10.98</v>
      </c>
      <c r="F11" s="4">
        <v>0</v>
      </c>
      <c r="G11" s="4">
        <v>0.115</v>
      </c>
      <c r="H11" s="4">
        <v>0.88500000000000001</v>
      </c>
      <c r="I11" s="5">
        <f t="shared" si="0"/>
        <v>1</v>
      </c>
      <c r="J11" s="4">
        <v>0.1242</v>
      </c>
      <c r="K11" s="4">
        <v>2.1999999999999999E-2</v>
      </c>
      <c r="L11" s="4">
        <v>0.84209999999999996</v>
      </c>
      <c r="M11" s="4">
        <v>9.7999999999999997E-3</v>
      </c>
      <c r="N11" s="4">
        <v>1.9E-3</v>
      </c>
      <c r="O11" s="4">
        <v>0</v>
      </c>
      <c r="P11" s="6">
        <v>1.36</v>
      </c>
      <c r="Q11" s="11">
        <f t="shared" si="1"/>
        <v>9.64519815352349E-7</v>
      </c>
      <c r="R11" s="7">
        <f t="shared" si="2"/>
        <v>139.65061461537383</v>
      </c>
      <c r="S11" s="12">
        <f t="shared" si="3"/>
        <v>102684.27545248075</v>
      </c>
      <c r="T11" s="13">
        <f t="shared" si="4"/>
        <v>4.4004047671226905E-6</v>
      </c>
      <c r="U11">
        <f t="shared" si="5"/>
        <v>8.5313969974827668E-7</v>
      </c>
      <c r="V11">
        <f t="shared" si="6"/>
        <v>4.1935600000000001E-4</v>
      </c>
      <c r="W11">
        <f t="shared" si="7"/>
        <v>1.0493243848001913E-2</v>
      </c>
      <c r="X11">
        <f t="shared" si="8"/>
        <v>2.0344044195105748E-3</v>
      </c>
    </row>
    <row r="12" spans="1:24" ht="16" x14ac:dyDescent="0.2">
      <c r="A12" s="7">
        <v>7</v>
      </c>
      <c r="B12" s="4">
        <v>11</v>
      </c>
      <c r="C12" s="4">
        <v>20</v>
      </c>
      <c r="D12" s="4">
        <v>516.70000000000005</v>
      </c>
      <c r="E12" s="4">
        <v>14.8</v>
      </c>
      <c r="F12" s="4">
        <v>0</v>
      </c>
      <c r="G12" s="4">
        <v>0.115</v>
      </c>
      <c r="H12" s="4">
        <v>0.88500000000000001</v>
      </c>
      <c r="I12" s="5">
        <f t="shared" si="0"/>
        <v>1</v>
      </c>
      <c r="J12" s="4">
        <v>0.12570000000000001</v>
      </c>
      <c r="K12" s="4">
        <v>2.2100000000000002E-2</v>
      </c>
      <c r="L12" s="4">
        <v>0.84289999999999998</v>
      </c>
      <c r="M12" s="4">
        <v>7.7000000000000002E-3</v>
      </c>
      <c r="N12" s="4">
        <v>1.6000000000000001E-3</v>
      </c>
      <c r="O12" s="4">
        <v>0</v>
      </c>
      <c r="P12" s="6">
        <v>1.36</v>
      </c>
      <c r="Q12" s="11">
        <f t="shared" si="1"/>
        <v>1.3000813540268458E-6</v>
      </c>
      <c r="R12" s="7">
        <f t="shared" si="2"/>
        <v>103.60565868086516</v>
      </c>
      <c r="S12" s="12">
        <f t="shared" si="3"/>
        <v>76180.631382989086</v>
      </c>
      <c r="T12" s="13">
        <f t="shared" si="4"/>
        <v>4.6603297950011323E-6</v>
      </c>
      <c r="U12">
        <f t="shared" si="5"/>
        <v>9.6838021714309228E-7</v>
      </c>
      <c r="V12">
        <f t="shared" si="6"/>
        <v>4.1935600000000001E-4</v>
      </c>
      <c r="W12">
        <f t="shared" si="7"/>
        <v>1.1113063351904187E-2</v>
      </c>
      <c r="X12">
        <f t="shared" si="8"/>
        <v>2.3092079692268435E-3</v>
      </c>
    </row>
    <row r="13" spans="1:24" ht="16" x14ac:dyDescent="0.2">
      <c r="A13" s="7">
        <v>7</v>
      </c>
      <c r="B13" s="4">
        <v>12</v>
      </c>
      <c r="C13" s="4">
        <v>20</v>
      </c>
      <c r="D13" s="4">
        <v>516.70000000000005</v>
      </c>
      <c r="E13" s="4">
        <v>19.36</v>
      </c>
      <c r="F13" s="4">
        <v>0</v>
      </c>
      <c r="G13" s="4">
        <v>0.115</v>
      </c>
      <c r="H13" s="4">
        <v>0.88500000000000001</v>
      </c>
      <c r="I13" s="5">
        <f t="shared" si="0"/>
        <v>1</v>
      </c>
      <c r="J13" s="4">
        <v>0.12640000000000001</v>
      </c>
      <c r="K13" s="4">
        <v>2.2100000000000002E-2</v>
      </c>
      <c r="L13" s="4">
        <v>0.84389999999999998</v>
      </c>
      <c r="M13" s="4">
        <v>6.1000000000000004E-3</v>
      </c>
      <c r="N13" s="4">
        <v>1.5E-3</v>
      </c>
      <c r="O13" s="4">
        <v>0</v>
      </c>
      <c r="P13" s="6">
        <v>1.36</v>
      </c>
      <c r="Q13" s="11">
        <f t="shared" si="1"/>
        <v>1.7006469604026847E-6</v>
      </c>
      <c r="R13" s="7">
        <f t="shared" si="2"/>
        <v>79.202672958512622</v>
      </c>
      <c r="S13" s="12">
        <f t="shared" si="3"/>
        <v>58237.2595283181</v>
      </c>
      <c r="T13" s="13">
        <f t="shared" si="4"/>
        <v>4.8294691775224088E-6</v>
      </c>
      <c r="U13">
        <f t="shared" si="5"/>
        <v>1.1875743879153464E-6</v>
      </c>
      <c r="V13">
        <f t="shared" si="6"/>
        <v>4.1935600000000001E-4</v>
      </c>
      <c r="W13">
        <f t="shared" si="7"/>
        <v>1.1516394608691442E-2</v>
      </c>
      <c r="X13">
        <f t="shared" si="8"/>
        <v>2.8319003136126498E-3</v>
      </c>
    </row>
    <row r="14" spans="1:24" ht="16" x14ac:dyDescent="0.2">
      <c r="A14" s="7">
        <v>7</v>
      </c>
      <c r="B14" s="4">
        <v>13</v>
      </c>
      <c r="C14" s="4">
        <v>20</v>
      </c>
      <c r="D14" s="4">
        <v>532.4</v>
      </c>
      <c r="E14" s="4">
        <v>9.83</v>
      </c>
      <c r="F14" s="4">
        <v>0</v>
      </c>
      <c r="G14" s="4">
        <v>0.115</v>
      </c>
      <c r="H14" s="4">
        <v>0.88500000000000001</v>
      </c>
      <c r="I14" s="5">
        <f t="shared" si="0"/>
        <v>1</v>
      </c>
      <c r="J14" s="4">
        <v>0.1241</v>
      </c>
      <c r="K14" s="4">
        <v>2.2100000000000002E-2</v>
      </c>
      <c r="L14" s="4">
        <v>0.84040000000000004</v>
      </c>
      <c r="M14" s="4">
        <v>1.1299999999999999E-2</v>
      </c>
      <c r="N14" s="4">
        <v>2.0999999999999999E-3</v>
      </c>
      <c r="O14" s="4">
        <v>0</v>
      </c>
      <c r="P14" s="6">
        <v>1.36</v>
      </c>
      <c r="Q14" s="11">
        <f t="shared" si="1"/>
        <v>8.89737545134228E-7</v>
      </c>
      <c r="R14" s="7">
        <f t="shared" si="2"/>
        <v>151.38822202039577</v>
      </c>
      <c r="S14" s="12">
        <f t="shared" si="3"/>
        <v>111314.86913264394</v>
      </c>
      <c r="T14" s="13">
        <f t="shared" si="4"/>
        <v>4.5425129282110446E-6</v>
      </c>
      <c r="U14">
        <f t="shared" si="5"/>
        <v>8.4418381851709674E-7</v>
      </c>
      <c r="V14">
        <f t="shared" si="6"/>
        <v>4.1935600000000001E-4</v>
      </c>
      <c r="W14">
        <f t="shared" si="7"/>
        <v>1.0832116216796814E-2</v>
      </c>
      <c r="X14">
        <f t="shared" si="8"/>
        <v>2.0130481464843636E-3</v>
      </c>
    </row>
    <row r="15" spans="1:24" ht="16" x14ac:dyDescent="0.2">
      <c r="A15" s="7">
        <v>7</v>
      </c>
      <c r="B15" s="4">
        <v>14</v>
      </c>
      <c r="C15" s="4">
        <v>20</v>
      </c>
      <c r="D15" s="4">
        <v>532.4</v>
      </c>
      <c r="E15" s="4">
        <v>12.27</v>
      </c>
      <c r="F15" s="4">
        <v>0</v>
      </c>
      <c r="G15" s="4">
        <v>0.115</v>
      </c>
      <c r="H15" s="4">
        <v>0.88500000000000001</v>
      </c>
      <c r="I15" s="5">
        <f t="shared" si="0"/>
        <v>1</v>
      </c>
      <c r="J15" s="4">
        <v>0.12139999999999999</v>
      </c>
      <c r="K15" s="4">
        <v>2.1600000000000001E-2</v>
      </c>
      <c r="L15" s="4">
        <v>0.8458</v>
      </c>
      <c r="M15" s="4">
        <v>9.4000000000000004E-3</v>
      </c>
      <c r="N15" s="4">
        <v>1.8E-3</v>
      </c>
      <c r="O15" s="4">
        <v>0</v>
      </c>
      <c r="P15" s="6">
        <v>1.36</v>
      </c>
      <c r="Q15" s="11">
        <f t="shared" si="1"/>
        <v>1.1105879632550334E-6</v>
      </c>
      <c r="R15" s="7">
        <f t="shared" si="2"/>
        <v>121.28331071397638</v>
      </c>
      <c r="S15" s="12">
        <f t="shared" si="3"/>
        <v>89178.904936747334</v>
      </c>
      <c r="T15" s="13">
        <f t="shared" si="4"/>
        <v>4.7166823262183267E-6</v>
      </c>
      <c r="U15">
        <f t="shared" si="5"/>
        <v>9.0319448799925409E-7</v>
      </c>
      <c r="V15">
        <f t="shared" si="6"/>
        <v>4.1935600000000001E-4</v>
      </c>
      <c r="W15">
        <f t="shared" si="7"/>
        <v>1.1247442092680984E-2</v>
      </c>
      <c r="X15">
        <f t="shared" si="8"/>
        <v>2.1537655071091244E-3</v>
      </c>
    </row>
    <row r="16" spans="1:24" ht="16" x14ac:dyDescent="0.2">
      <c r="A16" s="7">
        <v>7</v>
      </c>
      <c r="B16" s="4">
        <v>15</v>
      </c>
      <c r="C16" s="4">
        <v>20</v>
      </c>
      <c r="D16" s="4">
        <v>532.4</v>
      </c>
      <c r="E16" s="4">
        <v>15.46</v>
      </c>
      <c r="F16" s="4">
        <v>0</v>
      </c>
      <c r="G16" s="4">
        <v>0.115</v>
      </c>
      <c r="H16" s="4">
        <v>0.88500000000000001</v>
      </c>
      <c r="I16" s="5">
        <f t="shared" si="0"/>
        <v>1</v>
      </c>
      <c r="J16" s="4">
        <v>0.12590000000000001</v>
      </c>
      <c r="K16" s="4">
        <v>2.1999999999999999E-2</v>
      </c>
      <c r="L16" s="4">
        <v>0.84219999999999995</v>
      </c>
      <c r="M16" s="4">
        <v>8.2000000000000007E-3</v>
      </c>
      <c r="N16" s="4">
        <v>1.6999999999999999E-3</v>
      </c>
      <c r="O16" s="4">
        <v>0</v>
      </c>
      <c r="P16" s="6">
        <v>1.36</v>
      </c>
      <c r="Q16" s="11">
        <f t="shared" si="1"/>
        <v>1.3993227312080536E-6</v>
      </c>
      <c r="R16" s="7">
        <f t="shared" si="2"/>
        <v>96.257841038841534</v>
      </c>
      <c r="S16" s="12">
        <f t="shared" si="3"/>
        <v>70777.824293265832</v>
      </c>
      <c r="T16" s="13">
        <f t="shared" si="4"/>
        <v>5.1842692942425719E-6</v>
      </c>
      <c r="U16">
        <f t="shared" si="5"/>
        <v>1.0747875366112649E-6</v>
      </c>
      <c r="V16">
        <f t="shared" si="6"/>
        <v>4.1935600000000001E-4</v>
      </c>
      <c r="W16">
        <f t="shared" si="7"/>
        <v>1.236245408255175E-2</v>
      </c>
      <c r="X16">
        <f t="shared" si="8"/>
        <v>2.5629477976021921E-3</v>
      </c>
    </row>
    <row r="17" spans="1:24" ht="16" x14ac:dyDescent="0.2">
      <c r="A17" s="7">
        <v>7</v>
      </c>
      <c r="B17" s="4">
        <v>16</v>
      </c>
      <c r="C17" s="4">
        <v>20</v>
      </c>
      <c r="D17" s="4">
        <v>532.5</v>
      </c>
      <c r="E17" s="4">
        <v>16.71</v>
      </c>
      <c r="F17" s="4">
        <v>0</v>
      </c>
      <c r="G17" s="4">
        <v>0.115</v>
      </c>
      <c r="H17" s="4">
        <v>0.88500000000000001</v>
      </c>
      <c r="I17" s="5">
        <f t="shared" si="0"/>
        <v>1</v>
      </c>
      <c r="J17" s="4">
        <v>0.1226</v>
      </c>
      <c r="K17" s="4">
        <v>2.1600000000000001E-2</v>
      </c>
      <c r="L17" s="4">
        <v>0.84630000000000005</v>
      </c>
      <c r="M17" s="4">
        <v>7.6E-3</v>
      </c>
      <c r="N17" s="4">
        <v>1.9E-3</v>
      </c>
      <c r="O17" s="4">
        <v>0</v>
      </c>
      <c r="P17" s="6">
        <v>1.36</v>
      </c>
      <c r="Q17" s="11">
        <f t="shared" si="1"/>
        <v>1.5127473982802012E-6</v>
      </c>
      <c r="R17" s="7">
        <f t="shared" si="2"/>
        <v>89.040500202343196</v>
      </c>
      <c r="S17" s="12">
        <f t="shared" si="3"/>
        <v>65470.956031134701</v>
      </c>
      <c r="T17" s="13">
        <f t="shared" si="4"/>
        <v>5.1934296476479791E-6</v>
      </c>
      <c r="U17">
        <f t="shared" si="5"/>
        <v>1.2983574119119948E-6</v>
      </c>
      <c r="V17">
        <f t="shared" si="6"/>
        <v>4.1935600000000001E-4</v>
      </c>
      <c r="W17">
        <f t="shared" si="7"/>
        <v>1.2384297941720111E-2</v>
      </c>
      <c r="X17">
        <f t="shared" si="8"/>
        <v>3.0960744854300276E-3</v>
      </c>
    </row>
    <row r="18" spans="1:24" ht="16" x14ac:dyDescent="0.2">
      <c r="A18" s="7">
        <v>7</v>
      </c>
      <c r="B18" s="4">
        <v>17</v>
      </c>
      <c r="C18" s="4">
        <v>20</v>
      </c>
      <c r="D18" s="4">
        <v>532.4</v>
      </c>
      <c r="E18" s="4">
        <v>20.67</v>
      </c>
      <c r="F18" s="4">
        <v>0</v>
      </c>
      <c r="G18" s="4">
        <v>0.115</v>
      </c>
      <c r="H18" s="4">
        <v>0.88500000000000001</v>
      </c>
      <c r="I18" s="5">
        <f t="shared" si="0"/>
        <v>1</v>
      </c>
      <c r="J18" s="4">
        <v>0.127</v>
      </c>
      <c r="K18" s="4">
        <v>2.1999999999999999E-2</v>
      </c>
      <c r="L18" s="4">
        <v>0.84289999999999998</v>
      </c>
      <c r="M18" s="4">
        <v>6.4000000000000003E-3</v>
      </c>
      <c r="N18" s="4">
        <v>1.6999999999999999E-3</v>
      </c>
      <c r="O18" s="4">
        <v>0</v>
      </c>
      <c r="P18" s="6">
        <v>1.36</v>
      </c>
      <c r="Q18" s="11">
        <f t="shared" si="1"/>
        <v>1.8708926813758389E-6</v>
      </c>
      <c r="R18" s="7">
        <f t="shared" si="2"/>
        <v>71.995463108877118</v>
      </c>
      <c r="S18" s="12">
        <f t="shared" si="3"/>
        <v>52937.840521233171</v>
      </c>
      <c r="T18" s="13">
        <f t="shared" si="4"/>
        <v>5.4098429968507353E-6</v>
      </c>
      <c r="U18">
        <f t="shared" si="5"/>
        <v>1.4369895460384764E-6</v>
      </c>
      <c r="V18">
        <f t="shared" si="6"/>
        <v>4.1935600000000001E-4</v>
      </c>
      <c r="W18">
        <f t="shared" si="7"/>
        <v>1.2900359114572666E-2</v>
      </c>
      <c r="X18">
        <f t="shared" si="8"/>
        <v>3.4266578898083642E-3</v>
      </c>
    </row>
    <row r="19" spans="1:24" ht="16" x14ac:dyDescent="0.2">
      <c r="A19" s="7">
        <v>7</v>
      </c>
      <c r="B19" s="4">
        <v>18</v>
      </c>
      <c r="C19" s="4">
        <v>20</v>
      </c>
      <c r="D19" s="4">
        <v>532.6</v>
      </c>
      <c r="E19" s="4">
        <v>23.69</v>
      </c>
      <c r="F19" s="4">
        <v>0</v>
      </c>
      <c r="G19" s="4">
        <v>0.115</v>
      </c>
      <c r="H19" s="4">
        <v>0.88500000000000001</v>
      </c>
      <c r="I19" s="5">
        <f t="shared" si="0"/>
        <v>1</v>
      </c>
      <c r="J19" s="4">
        <v>0.1235</v>
      </c>
      <c r="K19" s="4">
        <v>2.1700000000000001E-2</v>
      </c>
      <c r="L19" s="4">
        <v>0.84770000000000001</v>
      </c>
      <c r="M19" s="4">
        <v>5.7000000000000002E-3</v>
      </c>
      <c r="N19" s="4">
        <v>1.4E-3</v>
      </c>
      <c r="O19" s="4">
        <v>0</v>
      </c>
      <c r="P19" s="6">
        <v>1.36</v>
      </c>
      <c r="Q19" s="11">
        <f t="shared" si="1"/>
        <v>2.1450458297818791E-6</v>
      </c>
      <c r="R19" s="7">
        <f t="shared" si="2"/>
        <v>62.79389612685295</v>
      </c>
      <c r="S19" s="12">
        <f t="shared" si="3"/>
        <v>46171.982446215399</v>
      </c>
      <c r="T19" s="13">
        <f t="shared" si="4"/>
        <v>5.5220982205018238E-6</v>
      </c>
      <c r="U19">
        <f t="shared" si="5"/>
        <v>1.3563048260881672E-6</v>
      </c>
      <c r="V19">
        <f t="shared" si="6"/>
        <v>4.1935600000000001E-4</v>
      </c>
      <c r="W19">
        <f t="shared" si="7"/>
        <v>1.316804390661353E-2</v>
      </c>
      <c r="X19">
        <f t="shared" si="8"/>
        <v>3.2342563981156039E-3</v>
      </c>
    </row>
    <row r="20" spans="1:24" ht="16" x14ac:dyDescent="0.2">
      <c r="A20" s="7">
        <v>7</v>
      </c>
      <c r="B20" s="4">
        <v>19</v>
      </c>
      <c r="C20" s="4">
        <v>20</v>
      </c>
      <c r="D20" s="4">
        <v>547.79999999999995</v>
      </c>
      <c r="E20" s="4">
        <v>15.84</v>
      </c>
      <c r="F20" s="4">
        <v>0</v>
      </c>
      <c r="G20" s="4">
        <v>0.115</v>
      </c>
      <c r="H20" s="4">
        <v>0.88500000000000001</v>
      </c>
      <c r="I20" s="5">
        <f t="shared" si="0"/>
        <v>1</v>
      </c>
      <c r="J20" s="4">
        <v>0.1265</v>
      </c>
      <c r="K20" s="4">
        <v>2.18E-2</v>
      </c>
      <c r="L20" s="4">
        <v>0.84150000000000003</v>
      </c>
      <c r="M20" s="4">
        <v>8.0000000000000002E-3</v>
      </c>
      <c r="N20" s="4">
        <v>2.2000000000000001E-3</v>
      </c>
      <c r="O20" s="4">
        <v>0</v>
      </c>
      <c r="P20" s="6">
        <v>1.36</v>
      </c>
      <c r="Q20" s="11">
        <f t="shared" si="1"/>
        <v>1.4751886348993285E-6</v>
      </c>
      <c r="R20" s="7">
        <f t="shared" si="2"/>
        <v>91.307499146951102</v>
      </c>
      <c r="S20" s="12">
        <f t="shared" si="3"/>
        <v>67137.867019816986</v>
      </c>
      <c r="T20" s="13">
        <f t="shared" si="4"/>
        <v>5.1821427836306022E-6</v>
      </c>
      <c r="U20">
        <f t="shared" si="5"/>
        <v>1.4250892654984156E-6</v>
      </c>
      <c r="V20">
        <f t="shared" si="6"/>
        <v>4.1935600000000001E-4</v>
      </c>
      <c r="W20">
        <f t="shared" si="7"/>
        <v>1.2357383186673379E-2</v>
      </c>
      <c r="X20">
        <f t="shared" si="8"/>
        <v>3.3982803763351796E-3</v>
      </c>
    </row>
    <row r="21" spans="1:24" ht="16" x14ac:dyDescent="0.2">
      <c r="A21" s="7">
        <v>7</v>
      </c>
      <c r="B21" s="4">
        <v>20</v>
      </c>
      <c r="C21" s="4">
        <v>20</v>
      </c>
      <c r="D21" s="4">
        <v>547.79999999999995</v>
      </c>
      <c r="E21" s="4">
        <v>19.510000000000002</v>
      </c>
      <c r="F21" s="4">
        <v>0</v>
      </c>
      <c r="G21" s="4">
        <v>0.115</v>
      </c>
      <c r="H21" s="4">
        <v>0.88500000000000001</v>
      </c>
      <c r="I21" s="5">
        <f t="shared" si="0"/>
        <v>1</v>
      </c>
      <c r="J21" s="4">
        <v>0.12720000000000001</v>
      </c>
      <c r="K21" s="4">
        <v>2.1899999999999999E-2</v>
      </c>
      <c r="L21" s="4">
        <v>0.84219999999999995</v>
      </c>
      <c r="M21" s="4">
        <v>6.7999999999999996E-3</v>
      </c>
      <c r="N21" s="4">
        <v>1.9E-3</v>
      </c>
      <c r="O21" s="4">
        <v>0</v>
      </c>
      <c r="P21" s="6">
        <v>1.36</v>
      </c>
      <c r="Q21" s="11">
        <f t="shared" si="1"/>
        <v>1.8169779208892616E-6</v>
      </c>
      <c r="R21" s="7">
        <f t="shared" si="2"/>
        <v>74.131767631353426</v>
      </c>
      <c r="S21" s="12">
        <f t="shared" si="3"/>
        <v>54508.65267011281</v>
      </c>
      <c r="T21" s="13">
        <f t="shared" si="4"/>
        <v>5.4253828820920514E-6</v>
      </c>
      <c r="U21">
        <f t="shared" si="5"/>
        <v>1.5159158052904262E-6</v>
      </c>
      <c r="V21">
        <f t="shared" si="6"/>
        <v>4.1935600000000001E-4</v>
      </c>
      <c r="W21">
        <f t="shared" si="7"/>
        <v>1.2937415661376137E-2</v>
      </c>
      <c r="X21">
        <f t="shared" si="8"/>
        <v>3.6148661406786267E-3</v>
      </c>
    </row>
    <row r="22" spans="1:24" ht="16" x14ac:dyDescent="0.2">
      <c r="A22" s="7">
        <v>7</v>
      </c>
      <c r="B22" s="4">
        <v>21</v>
      </c>
      <c r="C22" s="4">
        <v>20</v>
      </c>
      <c r="D22" s="4">
        <v>547.79999999999995</v>
      </c>
      <c r="E22" s="4">
        <v>25.3</v>
      </c>
      <c r="F22" s="4">
        <v>0</v>
      </c>
      <c r="G22" s="4">
        <v>0.115</v>
      </c>
      <c r="H22" s="4">
        <v>0.88500000000000001</v>
      </c>
      <c r="I22" s="5">
        <f t="shared" si="0"/>
        <v>1</v>
      </c>
      <c r="J22" s="4">
        <v>0.1278</v>
      </c>
      <c r="K22" s="4">
        <v>2.1899999999999999E-2</v>
      </c>
      <c r="L22" s="4">
        <v>0.84299999999999997</v>
      </c>
      <c r="M22" s="4">
        <v>5.4999999999999997E-3</v>
      </c>
      <c r="N22" s="4">
        <v>1.8E-3</v>
      </c>
      <c r="O22" s="4">
        <v>0</v>
      </c>
      <c r="P22" s="6">
        <v>1.36</v>
      </c>
      <c r="Q22" s="11">
        <f t="shared" si="1"/>
        <v>2.3562040696308725E-6</v>
      </c>
      <c r="R22" s="7">
        <f t="shared" si="2"/>
        <v>57.166434248525896</v>
      </c>
      <c r="S22" s="12">
        <f t="shared" si="3"/>
        <v>42034.142829798453</v>
      </c>
      <c r="T22" s="13">
        <f t="shared" si="4"/>
        <v>5.6904606087610339E-6</v>
      </c>
      <c r="U22">
        <f t="shared" si="5"/>
        <v>1.8623325628672475E-6</v>
      </c>
      <c r="V22">
        <f t="shared" si="6"/>
        <v>4.1935600000000001E-4</v>
      </c>
      <c r="W22">
        <f t="shared" si="7"/>
        <v>1.3569522336060612E-2</v>
      </c>
      <c r="X22">
        <f t="shared" si="8"/>
        <v>4.4409345827107457E-3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2020-11-09T16:22:16Z</dcterms:created>
  <dcterms:modified xsi:type="dcterms:W3CDTF">2022-03-22T20:49:55Z</dcterms:modified>
</cp:coreProperties>
</file>