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Documents/_00_grad school/2019/_01_Research/_10_sandia_Meoh_Model/graaf_data/"/>
    </mc:Choice>
  </mc:AlternateContent>
  <xr:revisionPtr revIDLastSave="0" documentId="13_ncr:1_{70291C26-F441-8044-B1E3-8BD8F98B20DB}" xr6:coauthVersionLast="47" xr6:coauthVersionMax="47" xr10:uidLastSave="{00000000-0000-0000-0000-000000000000}"/>
  <bookViews>
    <workbookView xWindow="26880" yWindow="460" windowWidth="320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R3" i="1"/>
  <c r="S3" i="1" s="1"/>
  <c r="T3" i="1"/>
  <c r="U3" i="1"/>
  <c r="V3" i="1"/>
  <c r="W3" i="1"/>
  <c r="X3" i="1"/>
  <c r="Q4" i="1"/>
  <c r="R4" i="1" s="1"/>
  <c r="S4" i="1" s="1"/>
  <c r="T4" i="1"/>
  <c r="W4" i="1" s="1"/>
  <c r="U4" i="1"/>
  <c r="X4" i="1" s="1"/>
  <c r="V4" i="1"/>
  <c r="Q5" i="1"/>
  <c r="R5" i="1"/>
  <c r="S5" i="1" s="1"/>
  <c r="T5" i="1"/>
  <c r="U5" i="1"/>
  <c r="V5" i="1"/>
  <c r="W5" i="1"/>
  <c r="X5" i="1"/>
  <c r="Q6" i="1"/>
  <c r="R6" i="1" s="1"/>
  <c r="S6" i="1" s="1"/>
  <c r="T6" i="1"/>
  <c r="W6" i="1" s="1"/>
  <c r="U6" i="1"/>
  <c r="X6" i="1" s="1"/>
  <c r="V6" i="1"/>
  <c r="Q7" i="1"/>
  <c r="R7" i="1"/>
  <c r="S7" i="1" s="1"/>
  <c r="T7" i="1"/>
  <c r="U7" i="1"/>
  <c r="V7" i="1"/>
  <c r="W7" i="1"/>
  <c r="X7" i="1"/>
  <c r="Q8" i="1"/>
  <c r="R8" i="1" s="1"/>
  <c r="S8" i="1" s="1"/>
  <c r="T8" i="1"/>
  <c r="W8" i="1" s="1"/>
  <c r="U8" i="1"/>
  <c r="X8" i="1" s="1"/>
  <c r="V8" i="1"/>
  <c r="Q9" i="1"/>
  <c r="R9" i="1"/>
  <c r="S9" i="1" s="1"/>
  <c r="T9" i="1"/>
  <c r="U9" i="1"/>
  <c r="V9" i="1"/>
  <c r="W9" i="1"/>
  <c r="X9" i="1"/>
  <c r="Q10" i="1"/>
  <c r="R10" i="1" s="1"/>
  <c r="S10" i="1" s="1"/>
  <c r="T10" i="1"/>
  <c r="W10" i="1" s="1"/>
  <c r="U10" i="1"/>
  <c r="X10" i="1" s="1"/>
  <c r="V10" i="1"/>
  <c r="Q11" i="1"/>
  <c r="R11" i="1"/>
  <c r="S11" i="1" s="1"/>
  <c r="T11" i="1"/>
  <c r="U11" i="1"/>
  <c r="V11" i="1"/>
  <c r="W11" i="1"/>
  <c r="X11" i="1"/>
  <c r="Q12" i="1"/>
  <c r="R12" i="1" s="1"/>
  <c r="S12" i="1" s="1"/>
  <c r="T12" i="1"/>
  <c r="W12" i="1" s="1"/>
  <c r="U12" i="1"/>
  <c r="X12" i="1" s="1"/>
  <c r="V12" i="1"/>
  <c r="Q13" i="1"/>
  <c r="R13" i="1"/>
  <c r="S13" i="1" s="1"/>
  <c r="T13" i="1"/>
  <c r="U13" i="1"/>
  <c r="V13" i="1"/>
  <c r="W13" i="1"/>
  <c r="X13" i="1"/>
  <c r="Q14" i="1"/>
  <c r="R14" i="1" s="1"/>
  <c r="S14" i="1" s="1"/>
  <c r="T14" i="1"/>
  <c r="W14" i="1" s="1"/>
  <c r="U14" i="1"/>
  <c r="X14" i="1" s="1"/>
  <c r="V14" i="1"/>
  <c r="Q15" i="1"/>
  <c r="R15" i="1"/>
  <c r="S15" i="1" s="1"/>
  <c r="T15" i="1"/>
  <c r="U15" i="1"/>
  <c r="V15" i="1"/>
  <c r="W15" i="1"/>
  <c r="X15" i="1"/>
  <c r="Q16" i="1"/>
  <c r="R16" i="1" s="1"/>
  <c r="S16" i="1" s="1"/>
  <c r="T16" i="1"/>
  <c r="W16" i="1" s="1"/>
  <c r="U16" i="1"/>
  <c r="X16" i="1" s="1"/>
  <c r="V16" i="1"/>
  <c r="Q17" i="1"/>
  <c r="R17" i="1"/>
  <c r="S17" i="1" s="1"/>
  <c r="T17" i="1"/>
  <c r="U17" i="1"/>
  <c r="V17" i="1"/>
  <c r="W17" i="1"/>
  <c r="X17" i="1"/>
  <c r="Q18" i="1"/>
  <c r="R18" i="1" s="1"/>
  <c r="S18" i="1" s="1"/>
  <c r="T18" i="1"/>
  <c r="W18" i="1" s="1"/>
  <c r="U18" i="1"/>
  <c r="X18" i="1" s="1"/>
  <c r="V18" i="1"/>
  <c r="Q19" i="1"/>
  <c r="R19" i="1"/>
  <c r="S19" i="1" s="1"/>
  <c r="T19" i="1"/>
  <c r="U19" i="1"/>
  <c r="V19" i="1"/>
  <c r="W19" i="1"/>
  <c r="X19" i="1"/>
  <c r="X2" i="1"/>
  <c r="V2" i="1"/>
  <c r="U2" i="1"/>
  <c r="T2" i="1"/>
  <c r="W2" i="1" s="1"/>
  <c r="Q2" i="1"/>
  <c r="R2" i="1" s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</calcChain>
</file>

<file path=xl/sharedStrings.xml><?xml version="1.0" encoding="utf-8"?>
<sst xmlns="http://schemas.openxmlformats.org/spreadsheetml/2006/main" count="24" uniqueCount="24">
  <si>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</si>
  <si>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</si>
  <si>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</si>
  <si>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</si>
  <si>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</si>
  <si>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</si>
  <si>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</si>
  <si>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</si>
  <si>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</si>
  <si>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</si>
  <si>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</si>
  <si>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</si>
  <si>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</si>
  <si>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</si>
  <si>
    <t>CO2/(CO+CO2)</t>
  </si>
  <si>
    <t>feed</t>
  </si>
  <si>
    <t>Volume flow at T and P (m^3/s)</t>
  </si>
  <si>
    <t>Residence Time (s)</t>
  </si>
  <si>
    <t>Residence Time / Cat Weight (s/kg)</t>
  </si>
  <si>
    <t>MeOH ROP (mol/s)</t>
  </si>
  <si>
    <t>H2O ROP (mol/s)</t>
  </si>
  <si>
    <t xml:space="preserve">Sites </t>
  </si>
  <si>
    <t>MeOH TOF (mol/site/s)</t>
  </si>
  <si>
    <t>H2O TOF (mol/site/s)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</si>
</sst>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11" fontId="0" fillId="0" borderId="2" xfId="0" applyNumberFormat="1" applyBorder="1"/>
    <xf numFmtId="2" fontId="0" fillId="0" borderId="2" xfId="0" applyNumberFormat="1" applyBorder="1"/>
    <xf numFmtId="165" fontId="0" fillId="0" borderId="2" xfId="0" applyNumberFormat="1" applyBorder="1"/>
    <xf numFmtId="11" fontId="1" fillId="0" borderId="0" xfId="0" applyNumberFormat="1" applyFont="1" applyAlignment="1">
      <alignment horizontal="left" vertical="top" wrapText="1"/>
    </xf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K1" workbookViewId="0">
      <selection activeCell="A2" sqref="A2:XFD2"/>
    </sheetView>
  </sheetViews>
  <sheetFormatPr baseColWidth="10" defaultRowHeight="15" x14ac:dyDescent="0.2"/>
  <cols>
    <col min="2" max="2" width="8.33203125" customWidth="1"/>
    <col min="3" max="3" width="13.33203125" customWidth="1"/>
    <col min="4" max="4" width="14.1640625" customWidth="1"/>
    <col min="5" max="5" width="14.33203125" customWidth="1"/>
    <col min="6" max="11" width="16.1640625" customWidth="1"/>
    <col min="12" max="12" width="16" customWidth="1"/>
    <col min="17" max="17" width="24.5" bestFit="1" customWidth="1"/>
    <col min="18" max="18" width="14.6640625" bestFit="1" customWidth="1"/>
    <col min="19" max="19" width="27.1640625" bestFit="1" customWidth="1"/>
    <col min="20" max="20" width="15" bestFit="1" customWidth="1"/>
    <col min="21" max="21" width="13.6640625" bestFit="1" customWidth="1"/>
    <col min="22" max="22" width="11.1640625" bestFit="1" customWidth="1"/>
    <col min="23" max="23" width="18.1640625" bestFit="1" customWidth="1"/>
    <col min="24" max="24" width="16.83203125" bestFit="1" customWidth="1"/>
  </cols>
  <sheetData>
    <row r="1" spans="1:24" x14ac:dyDescent="0.2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ht="16" x14ac:dyDescent="0.2">
      <c r="A2" s="5">
        <v>8</v>
      </c>
      <c r="B2" s="1">
        <v>1</v>
      </c>
      <c r="C2" s="1">
        <v>15</v>
      </c>
      <c r="D2" s="1">
        <v>499.3</v>
      </c>
      <c r="E2" s="1">
        <v>0.99</v>
      </c>
      <c r="F2" s="3">
        <v>9.1999999999999998E-2</v>
      </c>
      <c r="G2" s="3">
        <v>0.105</v>
      </c>
      <c r="H2" s="3">
        <v>0.80300000000000005</v>
      </c>
      <c r="I2" s="3">
        <f>G2/(F2+G2)</f>
        <v>0.53299492385786795</v>
      </c>
      <c r="J2" s="1">
        <v>7.3899999999999993E-2</v>
      </c>
      <c r="K2" s="1">
        <v>0.10349999999999999</v>
      </c>
      <c r="L2" s="1">
        <v>0.77769999999999995</v>
      </c>
      <c r="M2" s="1">
        <v>3.5099999999999999E-2</v>
      </c>
      <c r="N2" s="1">
        <v>9.2999999999999992E-3</v>
      </c>
      <c r="O2" s="1">
        <v>5.0000000000000001E-4</v>
      </c>
      <c r="P2" s="4">
        <v>7.97</v>
      </c>
      <c r="Q2" s="9">
        <f>(10^-6)*(1.01325*E2*D2)/(C2*298)</f>
        <v>1.1204844916107381E-7</v>
      </c>
      <c r="R2" s="5">
        <f>(((3.5*10^-2)^2*PI()*(7*10^-2))/2)/Q2</f>
        <v>1202.1209220757014</v>
      </c>
      <c r="S2" s="10">
        <f>R2/(P2*10^-3)</f>
        <v>150830.73049883332</v>
      </c>
      <c r="T2" s="11">
        <f>M2*((1.01325*10^5*E2*10^-6)/(8.3145*298))</f>
        <v>1.4210407164487042E-6</v>
      </c>
      <c r="U2">
        <f>N2*(1.01325*10^5*E2*10^-6)/(8.3145*298)</f>
        <v>3.7651506162316089E-7</v>
      </c>
      <c r="V2">
        <f>0.00030835*P2</f>
        <v>2.4575495E-3</v>
      </c>
      <c r="W2">
        <f>T2/V2</f>
        <v>5.7823482963362662E-4</v>
      </c>
      <c r="X2">
        <f>U2/V2</f>
        <v>1.5320751896275573E-4</v>
      </c>
    </row>
    <row r="3" spans="1:24" ht="16" x14ac:dyDescent="0.2">
      <c r="A3" s="5">
        <v>8</v>
      </c>
      <c r="B3" s="1">
        <v>2</v>
      </c>
      <c r="C3" s="1">
        <v>15</v>
      </c>
      <c r="D3" s="1">
        <v>499.3</v>
      </c>
      <c r="E3" s="1">
        <v>4.68</v>
      </c>
      <c r="F3" s="3">
        <v>9.1999999999999998E-2</v>
      </c>
      <c r="G3" s="3">
        <v>0.105</v>
      </c>
      <c r="H3" s="3">
        <v>0.80300000000000005</v>
      </c>
      <c r="I3" s="3">
        <f t="shared" ref="I3:I19" si="0">G3/(F3+G3)</f>
        <v>0.53299492385786795</v>
      </c>
      <c r="J3" s="1">
        <v>8.4099999999999994E-2</v>
      </c>
      <c r="K3" s="1">
        <v>0.1</v>
      </c>
      <c r="L3" s="1">
        <v>0.78749999999999998</v>
      </c>
      <c r="M3" s="1">
        <v>1.9599999999999999E-2</v>
      </c>
      <c r="N3" s="1">
        <v>8.6999999999999994E-3</v>
      </c>
      <c r="O3" s="1">
        <v>1E-4</v>
      </c>
      <c r="P3" s="4">
        <v>7.97</v>
      </c>
      <c r="Q3" s="9">
        <f t="shared" ref="Q3:Q19" si="1">(10^-6)*(1.01325*E3*D3)/(C3*298)</f>
        <v>5.2968357785234884E-7</v>
      </c>
      <c r="R3" s="5">
        <f t="shared" ref="R3:R19" si="2">(((3.5*10^-2)^2*PI()*(7*10^-2))/2)/Q3</f>
        <v>254.29481043909072</v>
      </c>
      <c r="S3" s="10">
        <f t="shared" ref="S3:S19" si="3">R3/(P3*10^-3)</f>
        <v>31906.500682445512</v>
      </c>
      <c r="T3" s="11">
        <f t="shared" ref="T3:T19" si="4">M3*((1.01325*10^5*E3*10^-6)/(8.3145*298))</f>
        <v>3.7511647195144245E-6</v>
      </c>
      <c r="U3">
        <f t="shared" ref="U3:U19" si="5">N3*(1.01325*10^5*E3*10^-6)/(8.3145*298)</f>
        <v>1.6650578091722188E-6</v>
      </c>
      <c r="V3">
        <f t="shared" ref="V3:V19" si="6">0.00030835*P3</f>
        <v>2.4575495E-3</v>
      </c>
      <c r="W3">
        <f t="shared" ref="W3:W19" si="7">T3/V3</f>
        <v>1.5263841967433106E-3</v>
      </c>
      <c r="X3">
        <f t="shared" ref="X3:X19" si="8">U3/V3</f>
        <v>6.7752767916667346E-4</v>
      </c>
    </row>
    <row r="4" spans="1:24" ht="16" x14ac:dyDescent="0.2">
      <c r="A4" s="5">
        <v>8</v>
      </c>
      <c r="B4" s="1">
        <v>3</v>
      </c>
      <c r="C4" s="1">
        <v>14.9</v>
      </c>
      <c r="D4" s="1">
        <v>499.3</v>
      </c>
      <c r="E4" s="1">
        <v>7.01</v>
      </c>
      <c r="F4" s="3">
        <v>9.1999999999999998E-2</v>
      </c>
      <c r="G4" s="3">
        <v>0.105</v>
      </c>
      <c r="H4" s="3">
        <v>0.80300000000000005</v>
      </c>
      <c r="I4" s="3">
        <f t="shared" si="0"/>
        <v>0.53299492385786795</v>
      </c>
      <c r="J4" s="1">
        <v>8.6999999999999994E-2</v>
      </c>
      <c r="K4" s="1">
        <v>0.10009999999999999</v>
      </c>
      <c r="L4" s="1">
        <v>0.78869999999999996</v>
      </c>
      <c r="M4" s="1">
        <v>1.67E-2</v>
      </c>
      <c r="N4" s="1">
        <v>7.4999999999999997E-3</v>
      </c>
      <c r="O4" s="1">
        <v>0</v>
      </c>
      <c r="P4" s="4">
        <v>7.97</v>
      </c>
      <c r="Q4" s="9">
        <f t="shared" si="1"/>
        <v>7.9871835328363592E-7</v>
      </c>
      <c r="R4" s="5">
        <f t="shared" si="2"/>
        <v>168.6399022495356</v>
      </c>
      <c r="S4" s="10">
        <f t="shared" si="3"/>
        <v>21159.335288523915</v>
      </c>
      <c r="T4" s="11">
        <f t="shared" si="4"/>
        <v>4.7873888040663173E-6</v>
      </c>
      <c r="U4">
        <f t="shared" si="5"/>
        <v>2.1500249120058309E-6</v>
      </c>
      <c r="V4">
        <f t="shared" si="6"/>
        <v>2.4575495E-3</v>
      </c>
      <c r="W4">
        <f t="shared" si="7"/>
        <v>1.9480335204097893E-3</v>
      </c>
      <c r="X4">
        <f t="shared" si="8"/>
        <v>8.7486535347745017E-4</v>
      </c>
    </row>
    <row r="5" spans="1:24" ht="16" x14ac:dyDescent="0.2">
      <c r="A5" s="5">
        <v>8</v>
      </c>
      <c r="B5" s="1">
        <v>4</v>
      </c>
      <c r="C5" s="1">
        <v>15.2</v>
      </c>
      <c r="D5" s="1">
        <v>499.3</v>
      </c>
      <c r="E5" s="1">
        <v>12.62</v>
      </c>
      <c r="F5" s="3">
        <v>9.1999999999999998E-2</v>
      </c>
      <c r="G5" s="3">
        <v>0.105</v>
      </c>
      <c r="H5" s="3">
        <v>0.80300000000000005</v>
      </c>
      <c r="I5" s="3">
        <f t="shared" si="0"/>
        <v>0.53299492385786795</v>
      </c>
      <c r="J5" s="1">
        <v>8.9599999999999999E-2</v>
      </c>
      <c r="K5" s="1">
        <v>0.10009999999999999</v>
      </c>
      <c r="L5" s="1">
        <v>0.79330000000000001</v>
      </c>
      <c r="M5" s="1">
        <v>1.09E-2</v>
      </c>
      <c r="N5" s="1">
        <v>6.1000000000000004E-3</v>
      </c>
      <c r="O5" s="1">
        <v>0</v>
      </c>
      <c r="P5" s="4">
        <v>7.97</v>
      </c>
      <c r="Q5" s="9">
        <f t="shared" si="1"/>
        <v>1.4095408975406218E-6</v>
      </c>
      <c r="R5" s="5">
        <f t="shared" si="2"/>
        <v>95.560040334892506</v>
      </c>
      <c r="S5" s="10">
        <f t="shared" si="3"/>
        <v>11989.967419685385</v>
      </c>
      <c r="T5" s="11">
        <f t="shared" si="4"/>
        <v>5.6253566684868876E-6</v>
      </c>
      <c r="U5">
        <f t="shared" si="5"/>
        <v>3.1481353832816525E-6</v>
      </c>
      <c r="V5">
        <f t="shared" si="6"/>
        <v>2.4575495E-3</v>
      </c>
      <c r="W5">
        <f t="shared" si="7"/>
        <v>2.2890105238925554E-3</v>
      </c>
      <c r="X5">
        <f t="shared" si="8"/>
        <v>1.2810058895178519E-3</v>
      </c>
    </row>
    <row r="6" spans="1:24" ht="16" x14ac:dyDescent="0.2">
      <c r="A6" s="5">
        <v>8</v>
      </c>
      <c r="B6" s="1">
        <v>5</v>
      </c>
      <c r="C6" s="1">
        <v>15</v>
      </c>
      <c r="D6" s="1">
        <v>499.3</v>
      </c>
      <c r="E6" s="1">
        <v>17.54</v>
      </c>
      <c r="F6" s="3">
        <v>9.1999999999999998E-2</v>
      </c>
      <c r="G6" s="3">
        <v>0.105</v>
      </c>
      <c r="H6" s="3">
        <v>0.80300000000000005</v>
      </c>
      <c r="I6" s="3">
        <f t="shared" si="0"/>
        <v>0.53299492385786795</v>
      </c>
      <c r="J6" s="1">
        <v>9.0999999999999998E-2</v>
      </c>
      <c r="K6" s="1">
        <v>0.1012</v>
      </c>
      <c r="L6" s="1">
        <v>0.79390000000000005</v>
      </c>
      <c r="M6" s="1">
        <v>8.3999999999999995E-3</v>
      </c>
      <c r="N6" s="1">
        <v>5.4999999999999997E-3</v>
      </c>
      <c r="O6" s="1">
        <v>0</v>
      </c>
      <c r="P6" s="4">
        <v>7.97</v>
      </c>
      <c r="Q6" s="9">
        <f t="shared" si="1"/>
        <v>1.9851816144295305E-6</v>
      </c>
      <c r="R6" s="5">
        <f t="shared" si="2"/>
        <v>67.850610767100576</v>
      </c>
      <c r="S6" s="10">
        <f t="shared" si="3"/>
        <v>8513.2510372773631</v>
      </c>
      <c r="T6" s="11">
        <f t="shared" si="4"/>
        <v>6.0252224524068689E-6</v>
      </c>
      <c r="U6">
        <f t="shared" si="5"/>
        <v>3.9450861295521161E-6</v>
      </c>
      <c r="V6">
        <f t="shared" si="6"/>
        <v>2.4575495E-3</v>
      </c>
      <c r="W6">
        <f t="shared" si="7"/>
        <v>2.4517196713257938E-3</v>
      </c>
      <c r="X6">
        <f t="shared" si="8"/>
        <v>1.6052926419395078E-3</v>
      </c>
    </row>
    <row r="7" spans="1:24" ht="16" x14ac:dyDescent="0.2">
      <c r="A7" s="5">
        <v>8</v>
      </c>
      <c r="B7" s="1">
        <v>6</v>
      </c>
      <c r="C7" s="1">
        <v>15.1</v>
      </c>
      <c r="D7" s="1">
        <v>499.3</v>
      </c>
      <c r="E7" s="1">
        <v>29.25</v>
      </c>
      <c r="F7" s="3">
        <v>9.1999999999999998E-2</v>
      </c>
      <c r="G7" s="3">
        <v>0.105</v>
      </c>
      <c r="H7" s="3">
        <v>0.80300000000000005</v>
      </c>
      <c r="I7" s="3">
        <f t="shared" si="0"/>
        <v>0.53299492385786795</v>
      </c>
      <c r="J7" s="1">
        <v>9.1600000000000001E-2</v>
      </c>
      <c r="K7" s="1">
        <v>0.1023</v>
      </c>
      <c r="L7" s="1">
        <v>0.7964</v>
      </c>
      <c r="M7" s="1">
        <v>5.4999999999999997E-3</v>
      </c>
      <c r="N7" s="1">
        <v>4.1999999999999997E-3</v>
      </c>
      <c r="O7" s="1">
        <v>0</v>
      </c>
      <c r="P7" s="4">
        <v>7.97</v>
      </c>
      <c r="Q7" s="9">
        <f t="shared" si="1"/>
        <v>3.2885983724276633E-6</v>
      </c>
      <c r="R7" s="5">
        <f t="shared" si="2"/>
        <v>40.958417468056204</v>
      </c>
      <c r="S7" s="10">
        <f t="shared" si="3"/>
        <v>5139.0737099192229</v>
      </c>
      <c r="T7" s="11">
        <f t="shared" si="4"/>
        <v>6.5788922057810383E-6</v>
      </c>
      <c r="U7">
        <f t="shared" si="5"/>
        <v>5.0238813207782465E-6</v>
      </c>
      <c r="V7">
        <f t="shared" si="6"/>
        <v>2.4575495E-3</v>
      </c>
      <c r="W7">
        <f t="shared" si="7"/>
        <v>2.6770131001556787E-3</v>
      </c>
      <c r="X7">
        <f t="shared" si="8"/>
        <v>2.0442645492097906E-3</v>
      </c>
    </row>
    <row r="8" spans="1:24" ht="16" x14ac:dyDescent="0.2">
      <c r="A8" s="5">
        <v>8</v>
      </c>
      <c r="B8" s="1">
        <v>7</v>
      </c>
      <c r="C8" s="1">
        <v>30.1</v>
      </c>
      <c r="D8" s="1">
        <v>499.3</v>
      </c>
      <c r="E8" s="1">
        <v>0.71</v>
      </c>
      <c r="F8" s="3">
        <v>9.1999999999999998E-2</v>
      </c>
      <c r="G8" s="3">
        <v>0.105</v>
      </c>
      <c r="H8" s="3">
        <v>0.80300000000000005</v>
      </c>
      <c r="I8" s="3">
        <f t="shared" si="0"/>
        <v>0.53299492385786795</v>
      </c>
      <c r="J8" s="1">
        <v>4.7100000000000003E-2</v>
      </c>
      <c r="K8" s="1">
        <v>0.1036</v>
      </c>
      <c r="L8" s="1">
        <v>0.75700000000000001</v>
      </c>
      <c r="M8" s="1">
        <v>7.46E-2</v>
      </c>
      <c r="N8" s="1">
        <v>1.6799999999999999E-2</v>
      </c>
      <c r="O8" s="1">
        <v>8.9999999999999998E-4</v>
      </c>
      <c r="P8" s="4">
        <v>7.97</v>
      </c>
      <c r="Q8" s="9">
        <f t="shared" si="1"/>
        <v>4.0045504331200246E-8</v>
      </c>
      <c r="R8" s="5">
        <f t="shared" si="2"/>
        <v>3363.5682025289975</v>
      </c>
      <c r="S8" s="10">
        <f t="shared" si="3"/>
        <v>422028.63268870738</v>
      </c>
      <c r="T8" s="11">
        <f t="shared" si="4"/>
        <v>2.166014636030449E-6</v>
      </c>
      <c r="U8">
        <f t="shared" si="5"/>
        <v>4.8778881883795625E-7</v>
      </c>
      <c r="V8">
        <f t="shared" si="6"/>
        <v>2.4575495E-3</v>
      </c>
      <c r="W8">
        <f t="shared" si="7"/>
        <v>8.8137172253517128E-4</v>
      </c>
      <c r="X8">
        <f t="shared" si="8"/>
        <v>1.9848585708566856E-4</v>
      </c>
    </row>
    <row r="9" spans="1:24" ht="16" x14ac:dyDescent="0.2">
      <c r="A9" s="5">
        <v>8</v>
      </c>
      <c r="B9" s="1">
        <v>8</v>
      </c>
      <c r="C9" s="1">
        <v>30</v>
      </c>
      <c r="D9" s="1">
        <v>499.3</v>
      </c>
      <c r="E9" s="1">
        <v>4.76</v>
      </c>
      <c r="F9" s="3">
        <v>9.1999999999999998E-2</v>
      </c>
      <c r="G9" s="3">
        <v>0.105</v>
      </c>
      <c r="H9" s="3">
        <v>0.80300000000000005</v>
      </c>
      <c r="I9" s="3">
        <f t="shared" si="0"/>
        <v>0.53299492385786795</v>
      </c>
      <c r="J9" s="1">
        <v>7.2099999999999997E-2</v>
      </c>
      <c r="K9" s="1">
        <v>9.9000000000000005E-2</v>
      </c>
      <c r="L9" s="1">
        <v>0.77349999999999997</v>
      </c>
      <c r="M9" s="1">
        <v>4.1000000000000002E-2</v>
      </c>
      <c r="N9" s="1">
        <v>1.4200000000000001E-2</v>
      </c>
      <c r="O9" s="1">
        <v>2.0000000000000001E-4</v>
      </c>
      <c r="P9" s="4">
        <v>7.97</v>
      </c>
      <c r="Q9" s="9">
        <f t="shared" si="1"/>
        <v>2.6936899899328854E-7</v>
      </c>
      <c r="R9" s="5">
        <f t="shared" si="2"/>
        <v>500.04189615753972</v>
      </c>
      <c r="S9" s="10">
        <f t="shared" si="3"/>
        <v>62740.513946993691</v>
      </c>
      <c r="T9" s="11">
        <f t="shared" si="4"/>
        <v>7.9809579044613976E-6</v>
      </c>
      <c r="U9">
        <f t="shared" si="5"/>
        <v>2.7641366400817525E-6</v>
      </c>
      <c r="V9">
        <f t="shared" si="6"/>
        <v>2.4575495E-3</v>
      </c>
      <c r="W9">
        <f t="shared" si="7"/>
        <v>3.2475268166364084E-3</v>
      </c>
      <c r="X9">
        <f t="shared" si="8"/>
        <v>1.1247531901521222E-3</v>
      </c>
    </row>
    <row r="10" spans="1:24" ht="16" x14ac:dyDescent="0.2">
      <c r="A10" s="5">
        <v>8</v>
      </c>
      <c r="B10" s="1">
        <v>9</v>
      </c>
      <c r="C10" s="1">
        <v>29.8</v>
      </c>
      <c r="D10" s="1">
        <v>499.3</v>
      </c>
      <c r="E10" s="1">
        <v>12.24</v>
      </c>
      <c r="F10" s="3">
        <v>9.1999999999999998E-2</v>
      </c>
      <c r="G10" s="3">
        <v>0.105</v>
      </c>
      <c r="H10" s="3">
        <v>0.80300000000000005</v>
      </c>
      <c r="I10" s="3">
        <f t="shared" si="0"/>
        <v>0.53299492385786795</v>
      </c>
      <c r="J10" s="1">
        <v>8.4000000000000005E-2</v>
      </c>
      <c r="K10" s="1">
        <v>9.8599999999999993E-2</v>
      </c>
      <c r="L10" s="1">
        <v>0.78269999999999995</v>
      </c>
      <c r="M10" s="1">
        <v>2.35E-2</v>
      </c>
      <c r="N10" s="1">
        <v>1.12E-2</v>
      </c>
      <c r="O10" s="1">
        <v>0</v>
      </c>
      <c r="P10" s="4">
        <v>7.97</v>
      </c>
      <c r="Q10" s="9">
        <f t="shared" si="1"/>
        <v>6.9731188617629837E-7</v>
      </c>
      <c r="R10" s="5">
        <f t="shared" si="2"/>
        <v>193.16433247863475</v>
      </c>
      <c r="S10" s="10">
        <f t="shared" si="3"/>
        <v>24236.428165449783</v>
      </c>
      <c r="T10" s="11">
        <f t="shared" si="4"/>
        <v>1.1762875238979691E-5</v>
      </c>
      <c r="U10">
        <f t="shared" si="5"/>
        <v>5.60613628410947E-6</v>
      </c>
      <c r="V10">
        <f t="shared" si="6"/>
        <v>2.4575495E-3</v>
      </c>
      <c r="W10">
        <f t="shared" si="7"/>
        <v>4.7864245415930344E-3</v>
      </c>
      <c r="X10">
        <f t="shared" si="8"/>
        <v>2.2811895687592336E-3</v>
      </c>
    </row>
    <row r="11" spans="1:24" ht="16" x14ac:dyDescent="0.2">
      <c r="A11" s="5">
        <v>8</v>
      </c>
      <c r="B11" s="1">
        <v>10</v>
      </c>
      <c r="C11" s="1">
        <v>30.1</v>
      </c>
      <c r="D11" s="1">
        <v>499.3</v>
      </c>
      <c r="E11" s="1">
        <v>19.829999999999998</v>
      </c>
      <c r="F11" s="3">
        <v>9.1999999999999998E-2</v>
      </c>
      <c r="G11" s="3">
        <v>0.105</v>
      </c>
      <c r="H11" s="3">
        <v>0.80300000000000005</v>
      </c>
      <c r="I11" s="3">
        <f t="shared" si="0"/>
        <v>0.53299492385786795</v>
      </c>
      <c r="J11" s="1">
        <v>8.7999999999999995E-2</v>
      </c>
      <c r="K11" s="1">
        <v>9.9000000000000005E-2</v>
      </c>
      <c r="L11" s="1">
        <v>0.78790000000000004</v>
      </c>
      <c r="M11" s="1">
        <v>1.6199999999999999E-2</v>
      </c>
      <c r="N11" s="1">
        <v>8.8999999999999999E-3</v>
      </c>
      <c r="O11" s="1">
        <v>0</v>
      </c>
      <c r="P11" s="4">
        <v>7.97</v>
      </c>
      <c r="Q11" s="9">
        <f t="shared" si="1"/>
        <v>1.1184540153347897E-6</v>
      </c>
      <c r="R11" s="5">
        <f t="shared" si="2"/>
        <v>120.43032898616183</v>
      </c>
      <c r="S11" s="10">
        <f t="shared" si="3"/>
        <v>15110.45533076058</v>
      </c>
      <c r="T11" s="11">
        <f t="shared" si="4"/>
        <v>1.3137173616399907E-5</v>
      </c>
      <c r="U11">
        <f t="shared" si="5"/>
        <v>7.2173361225900727E-6</v>
      </c>
      <c r="V11">
        <f t="shared" si="6"/>
        <v>2.4575495E-3</v>
      </c>
      <c r="W11">
        <f t="shared" si="7"/>
        <v>5.345639473955624E-3</v>
      </c>
      <c r="X11">
        <f t="shared" si="8"/>
        <v>2.9368019332225341E-3</v>
      </c>
    </row>
    <row r="12" spans="1:24" ht="16" x14ac:dyDescent="0.2">
      <c r="A12" s="5">
        <v>8</v>
      </c>
      <c r="B12" s="1">
        <v>11</v>
      </c>
      <c r="C12" s="1">
        <v>29.8</v>
      </c>
      <c r="D12" s="1">
        <v>499.3</v>
      </c>
      <c r="E12" s="1">
        <v>27.51</v>
      </c>
      <c r="F12" s="3">
        <v>9.1999999999999998E-2</v>
      </c>
      <c r="G12" s="3">
        <v>0.105</v>
      </c>
      <c r="H12" s="3">
        <v>0.80300000000000005</v>
      </c>
      <c r="I12" s="3">
        <f t="shared" si="0"/>
        <v>0.53299492385786795</v>
      </c>
      <c r="J12" s="1">
        <v>8.9700000000000002E-2</v>
      </c>
      <c r="K12" s="1">
        <v>0.10100000000000001</v>
      </c>
      <c r="L12" s="1">
        <v>0.78969999999999996</v>
      </c>
      <c r="M12" s="1">
        <v>1.2200000000000001E-2</v>
      </c>
      <c r="N12" s="1">
        <v>7.4000000000000003E-3</v>
      </c>
      <c r="O12" s="1">
        <v>0</v>
      </c>
      <c r="P12" s="4">
        <v>7.97</v>
      </c>
      <c r="Q12" s="9">
        <f t="shared" si="1"/>
        <v>1.5672426461364351E-6</v>
      </c>
      <c r="R12" s="5">
        <f t="shared" si="2"/>
        <v>85.944435824736075</v>
      </c>
      <c r="S12" s="10">
        <f t="shared" si="3"/>
        <v>10783.492575249194</v>
      </c>
      <c r="T12" s="11">
        <f t="shared" si="4"/>
        <v>1.3725072011739821E-5</v>
      </c>
      <c r="U12">
        <f t="shared" si="5"/>
        <v>8.3250436792520224E-6</v>
      </c>
      <c r="V12">
        <f t="shared" si="6"/>
        <v>2.4575495E-3</v>
      </c>
      <c r="W12">
        <f t="shared" si="7"/>
        <v>5.5848608590548512E-3</v>
      </c>
      <c r="X12">
        <f t="shared" si="8"/>
        <v>3.3875385538529425E-3</v>
      </c>
    </row>
    <row r="13" spans="1:24" ht="16" x14ac:dyDescent="0.2">
      <c r="A13" s="5">
        <v>8</v>
      </c>
      <c r="B13" s="1">
        <v>12</v>
      </c>
      <c r="C13" s="1">
        <v>30</v>
      </c>
      <c r="D13" s="1">
        <v>499.3</v>
      </c>
      <c r="E13" s="1">
        <v>31.76</v>
      </c>
      <c r="F13" s="3">
        <v>9.1999999999999998E-2</v>
      </c>
      <c r="G13" s="3">
        <v>0.105</v>
      </c>
      <c r="H13" s="3">
        <v>0.80300000000000005</v>
      </c>
      <c r="I13" s="3">
        <f t="shared" si="0"/>
        <v>0.53299492385786795</v>
      </c>
      <c r="J13" s="1">
        <v>9.0300000000000005E-2</v>
      </c>
      <c r="K13" s="1">
        <v>0.10100000000000001</v>
      </c>
      <c r="L13" s="1">
        <v>0.79100000000000004</v>
      </c>
      <c r="M13" s="1">
        <v>1.0999999999999999E-2</v>
      </c>
      <c r="N13" s="1">
        <v>6.7000000000000002E-3</v>
      </c>
      <c r="O13" s="1">
        <v>0</v>
      </c>
      <c r="P13" s="4">
        <v>7.97</v>
      </c>
      <c r="Q13" s="9">
        <f t="shared" si="1"/>
        <v>1.7973023966442953E-6</v>
      </c>
      <c r="R13" s="5">
        <f t="shared" si="2"/>
        <v>74.94330685484536</v>
      </c>
      <c r="S13" s="10">
        <f t="shared" si="3"/>
        <v>9403.1752640960312</v>
      </c>
      <c r="T13" s="11">
        <f t="shared" si="4"/>
        <v>1.4286879757648259E-5</v>
      </c>
      <c r="U13">
        <f t="shared" si="5"/>
        <v>8.702008579658484E-6</v>
      </c>
      <c r="V13">
        <f t="shared" si="6"/>
        <v>2.4575495E-3</v>
      </c>
      <c r="W13">
        <f t="shared" si="7"/>
        <v>5.8134657135688449E-3</v>
      </c>
      <c r="X13">
        <f t="shared" si="8"/>
        <v>3.5409291164464783E-3</v>
      </c>
    </row>
    <row r="14" spans="1:24" ht="16" x14ac:dyDescent="0.2">
      <c r="A14" s="5">
        <v>8</v>
      </c>
      <c r="B14" s="1">
        <v>13</v>
      </c>
      <c r="C14" s="1">
        <v>29.8</v>
      </c>
      <c r="D14" s="1">
        <v>499.3</v>
      </c>
      <c r="E14" s="1">
        <v>47.26</v>
      </c>
      <c r="F14" s="3">
        <v>9.1999999999999998E-2</v>
      </c>
      <c r="G14" s="3">
        <v>0.105</v>
      </c>
      <c r="H14" s="3">
        <v>0.80300000000000005</v>
      </c>
      <c r="I14" s="3">
        <f t="shared" si="0"/>
        <v>0.53299492385786795</v>
      </c>
      <c r="J14" s="1">
        <v>9.1300000000000006E-2</v>
      </c>
      <c r="K14" s="1">
        <v>0.1009</v>
      </c>
      <c r="L14" s="1">
        <v>0.79500000000000004</v>
      </c>
      <c r="M14" s="1">
        <v>7.6E-3</v>
      </c>
      <c r="N14" s="1">
        <v>5.1999999999999998E-3</v>
      </c>
      <c r="O14" s="1">
        <v>0</v>
      </c>
      <c r="P14" s="4">
        <v>7.97</v>
      </c>
      <c r="Q14" s="9">
        <f t="shared" si="1"/>
        <v>2.692398671625152E-6</v>
      </c>
      <c r="R14" s="5">
        <f t="shared" si="2"/>
        <v>50.028172440509721</v>
      </c>
      <c r="S14" s="10">
        <f t="shared" si="3"/>
        <v>6277.0605320589366</v>
      </c>
      <c r="T14" s="11">
        <f t="shared" si="4"/>
        <v>1.4688299530092368E-5</v>
      </c>
      <c r="U14">
        <f t="shared" si="5"/>
        <v>1.0049889152168463E-5</v>
      </c>
      <c r="V14">
        <f t="shared" si="6"/>
        <v>2.4575495E-3</v>
      </c>
      <c r="W14">
        <f t="shared" si="7"/>
        <v>5.9768071935447763E-3</v>
      </c>
      <c r="X14">
        <f t="shared" si="8"/>
        <v>4.0893943955832681E-3</v>
      </c>
    </row>
    <row r="15" spans="1:24" ht="16" x14ac:dyDescent="0.2">
      <c r="A15" s="5">
        <v>8</v>
      </c>
      <c r="B15" s="1">
        <v>14</v>
      </c>
      <c r="C15" s="1">
        <v>50</v>
      </c>
      <c r="D15" s="1">
        <v>499.3</v>
      </c>
      <c r="E15" s="1">
        <v>1.64</v>
      </c>
      <c r="F15" s="3">
        <v>9.1999999999999998E-2</v>
      </c>
      <c r="G15" s="3">
        <v>0.105</v>
      </c>
      <c r="H15" s="3">
        <v>0.80300000000000005</v>
      </c>
      <c r="I15" s="3">
        <f t="shared" si="0"/>
        <v>0.53299492385786795</v>
      </c>
      <c r="J15" s="1">
        <v>4.0099999999999997E-2</v>
      </c>
      <c r="K15" s="1">
        <v>0.10009999999999999</v>
      </c>
      <c r="L15" s="1">
        <v>0.73899999999999999</v>
      </c>
      <c r="M15" s="1">
        <v>9.4899999999999998E-2</v>
      </c>
      <c r="N15" s="1">
        <v>2.5000000000000001E-2</v>
      </c>
      <c r="O15" s="1">
        <v>8.9999999999999998E-4</v>
      </c>
      <c r="P15" s="4">
        <v>7.97</v>
      </c>
      <c r="Q15" s="9">
        <f t="shared" si="1"/>
        <v>5.5684683825503355E-8</v>
      </c>
      <c r="R15" s="5">
        <f t="shared" si="2"/>
        <v>2418.9018553962283</v>
      </c>
      <c r="S15" s="10">
        <f t="shared" si="3"/>
        <v>303500.86015009141</v>
      </c>
      <c r="T15" s="11">
        <f t="shared" si="4"/>
        <v>6.3646462616250976E-6</v>
      </c>
      <c r="U15">
        <f t="shared" si="5"/>
        <v>1.6766718286683607E-6</v>
      </c>
      <c r="V15">
        <f t="shared" si="6"/>
        <v>2.4575495E-3</v>
      </c>
      <c r="W15">
        <f t="shared" si="7"/>
        <v>2.589834410914245E-3</v>
      </c>
      <c r="X15">
        <f t="shared" si="8"/>
        <v>6.8225353290680849E-4</v>
      </c>
    </row>
    <row r="16" spans="1:24" ht="16" x14ac:dyDescent="0.2">
      <c r="A16" s="5">
        <v>8</v>
      </c>
      <c r="B16" s="1">
        <v>15</v>
      </c>
      <c r="C16" s="1">
        <v>49.9</v>
      </c>
      <c r="D16" s="1">
        <v>499.3</v>
      </c>
      <c r="E16" s="1">
        <v>8.6300000000000008</v>
      </c>
      <c r="F16" s="3">
        <v>9.1999999999999998E-2</v>
      </c>
      <c r="G16" s="3">
        <v>0.105</v>
      </c>
      <c r="H16" s="3">
        <v>0.80300000000000005</v>
      </c>
      <c r="I16" s="3">
        <f t="shared" si="0"/>
        <v>0.53299492385786795</v>
      </c>
      <c r="J16" s="1">
        <v>7.1099999999999997E-2</v>
      </c>
      <c r="K16" s="1">
        <v>9.7100000000000006E-2</v>
      </c>
      <c r="L16" s="1">
        <v>0.76719999999999999</v>
      </c>
      <c r="M16" s="1">
        <v>4.6800000000000001E-2</v>
      </c>
      <c r="N16" s="1">
        <v>1.7600000000000001E-2</v>
      </c>
      <c r="O16" s="1">
        <v>2.0000000000000001E-4</v>
      </c>
      <c r="P16" s="4">
        <v>7.97</v>
      </c>
      <c r="Q16" s="9">
        <f t="shared" si="1"/>
        <v>2.9361089338072114E-7</v>
      </c>
      <c r="R16" s="5">
        <f t="shared" si="2"/>
        <v>458.75608861693104</v>
      </c>
      <c r="S16" s="10">
        <f t="shared" si="3"/>
        <v>57560.362436252326</v>
      </c>
      <c r="T16" s="11">
        <f t="shared" si="4"/>
        <v>1.6516607923168107E-5</v>
      </c>
      <c r="U16">
        <f t="shared" si="5"/>
        <v>6.2113739198239033E-6</v>
      </c>
      <c r="V16">
        <f t="shared" si="6"/>
        <v>2.4575495E-3</v>
      </c>
      <c r="W16">
        <f t="shared" si="7"/>
        <v>6.720763070354476E-3</v>
      </c>
      <c r="X16">
        <f t="shared" si="8"/>
        <v>2.5274664538085206E-3</v>
      </c>
    </row>
    <row r="17" spans="1:24" ht="16" x14ac:dyDescent="0.2">
      <c r="A17" s="5">
        <v>8</v>
      </c>
      <c r="B17" s="1">
        <v>16</v>
      </c>
      <c r="C17" s="1">
        <v>49.8</v>
      </c>
      <c r="D17" s="1">
        <v>499.3</v>
      </c>
      <c r="E17" s="1">
        <v>17.600000000000001</v>
      </c>
      <c r="F17" s="3">
        <v>9.1999999999999998E-2</v>
      </c>
      <c r="G17" s="3">
        <v>0.105</v>
      </c>
      <c r="H17" s="3">
        <v>0.80300000000000005</v>
      </c>
      <c r="I17" s="3">
        <f t="shared" si="0"/>
        <v>0.53299492385786795</v>
      </c>
      <c r="J17" s="1">
        <v>8.2400000000000001E-2</v>
      </c>
      <c r="K17" s="1">
        <v>9.7100000000000006E-2</v>
      </c>
      <c r="L17" s="1">
        <v>0.78039999999999998</v>
      </c>
      <c r="M17" s="1">
        <v>2.7E-2</v>
      </c>
      <c r="N17" s="1">
        <v>1.3100000000000001E-2</v>
      </c>
      <c r="O17" s="1">
        <v>0</v>
      </c>
      <c r="P17" s="4">
        <v>7.97</v>
      </c>
      <c r="Q17" s="9">
        <f t="shared" si="1"/>
        <v>5.9999169564162695E-7</v>
      </c>
      <c r="R17" s="5">
        <f t="shared" si="2"/>
        <v>224.49608219763721</v>
      </c>
      <c r="S17" s="10">
        <f t="shared" si="3"/>
        <v>28167.638920657115</v>
      </c>
      <c r="T17" s="11">
        <f t="shared" si="4"/>
        <v>1.9433035438614762E-5</v>
      </c>
      <c r="U17">
        <f t="shared" si="5"/>
        <v>9.4286208979945705E-6</v>
      </c>
      <c r="V17">
        <f t="shared" si="6"/>
        <v>2.4575495E-3</v>
      </c>
      <c r="W17">
        <f t="shared" si="7"/>
        <v>7.907484849690621E-3</v>
      </c>
      <c r="X17">
        <f t="shared" si="8"/>
        <v>3.8365945011461905E-3</v>
      </c>
    </row>
    <row r="18" spans="1:24" ht="16" x14ac:dyDescent="0.2">
      <c r="A18" s="5">
        <v>8</v>
      </c>
      <c r="B18" s="1">
        <v>17</v>
      </c>
      <c r="C18" s="1">
        <v>50</v>
      </c>
      <c r="D18" s="1">
        <v>499.3</v>
      </c>
      <c r="E18" s="1">
        <v>27.84</v>
      </c>
      <c r="F18" s="3">
        <v>9.1999999999999998E-2</v>
      </c>
      <c r="G18" s="3">
        <v>0.105</v>
      </c>
      <c r="H18" s="3">
        <v>0.80300000000000005</v>
      </c>
      <c r="I18" s="3">
        <f t="shared" si="0"/>
        <v>0.53299492385786795</v>
      </c>
      <c r="J18" s="1">
        <v>8.6099999999999996E-2</v>
      </c>
      <c r="K18" s="1">
        <v>9.8299999999999998E-2</v>
      </c>
      <c r="L18" s="1">
        <v>0.78690000000000004</v>
      </c>
      <c r="M18" s="1">
        <v>1.8499999999999999E-2</v>
      </c>
      <c r="N18" s="1">
        <v>1.0200000000000001E-2</v>
      </c>
      <c r="O18" s="1">
        <v>0</v>
      </c>
      <c r="P18" s="4">
        <v>7.97</v>
      </c>
      <c r="Q18" s="9">
        <f t="shared" si="1"/>
        <v>9.4528146201342289E-7</v>
      </c>
      <c r="R18" s="5">
        <f t="shared" si="2"/>
        <v>142.49278171155942</v>
      </c>
      <c r="S18" s="10">
        <f t="shared" si="3"/>
        <v>17878.642623784119</v>
      </c>
      <c r="T18" s="11">
        <f t="shared" si="4"/>
        <v>2.1062269722862256E-5</v>
      </c>
      <c r="U18">
        <f t="shared" si="5"/>
        <v>1.1612710874226759E-5</v>
      </c>
      <c r="V18">
        <f t="shared" si="6"/>
        <v>2.4575495E-3</v>
      </c>
      <c r="W18">
        <f t="shared" si="7"/>
        <v>8.5704355997151867E-3</v>
      </c>
      <c r="X18">
        <f t="shared" si="8"/>
        <v>4.7253212495726978E-3</v>
      </c>
    </row>
    <row r="19" spans="1:24" ht="16" x14ac:dyDescent="0.2">
      <c r="A19" s="5">
        <v>8</v>
      </c>
      <c r="B19" s="1">
        <v>18</v>
      </c>
      <c r="C19" s="1">
        <v>49.7</v>
      </c>
      <c r="D19" s="1">
        <v>499.3</v>
      </c>
      <c r="E19" s="1">
        <v>44.33</v>
      </c>
      <c r="F19" s="3">
        <v>9.1999999999999998E-2</v>
      </c>
      <c r="G19" s="3">
        <v>0.105</v>
      </c>
      <c r="H19" s="3">
        <v>0.80300000000000005</v>
      </c>
      <c r="I19" s="3">
        <f t="shared" si="0"/>
        <v>0.53299492385786795</v>
      </c>
      <c r="J19" s="1">
        <v>8.77E-2</v>
      </c>
      <c r="K19" s="1">
        <v>0.1002</v>
      </c>
      <c r="L19" s="1">
        <v>0.7913</v>
      </c>
      <c r="M19" s="1">
        <v>1.3100000000000001E-2</v>
      </c>
      <c r="N19" s="1">
        <v>7.7000000000000002E-3</v>
      </c>
      <c r="O19" s="1">
        <v>0</v>
      </c>
      <c r="P19" s="4">
        <v>7.97</v>
      </c>
      <c r="Q19" s="9">
        <f t="shared" si="1"/>
        <v>1.514269785778429E-6</v>
      </c>
      <c r="R19" s="5">
        <f t="shared" si="2"/>
        <v>88.950982372946427</v>
      </c>
      <c r="S19" s="10">
        <f t="shared" si="3"/>
        <v>11160.72551730821</v>
      </c>
      <c r="T19" s="11">
        <f t="shared" si="4"/>
        <v>2.3748338886823819E-5</v>
      </c>
      <c r="U19">
        <f t="shared" si="5"/>
        <v>1.3958947284621635E-5</v>
      </c>
      <c r="V19">
        <f t="shared" si="6"/>
        <v>2.4575495E-3</v>
      </c>
      <c r="W19">
        <f t="shared" si="7"/>
        <v>9.6634223997619662E-3</v>
      </c>
      <c r="X19">
        <f t="shared" si="8"/>
        <v>5.6800269067303162E-3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2020-11-09T16:22:43Z</dcterms:created>
  <dcterms:modified xsi:type="dcterms:W3CDTF">2022-03-22T20:40:52Z</dcterms:modified>
</cp:coreProperties>
</file>