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27f17b4ef5f84f2/文档/科研/LHAASO AGN APL/数据处理/Mrk 421/"/>
    </mc:Choice>
  </mc:AlternateContent>
  <xr:revisionPtr revIDLastSave="395" documentId="8_{825F0201-2839-4D98-AB9C-E3EDF6260302}" xr6:coauthVersionLast="47" xr6:coauthVersionMax="47" xr10:uidLastSave="{16BD09C6-C27C-4AB3-9364-0EE06B723901}"/>
  <bookViews>
    <workbookView xWindow="1620" yWindow="2467" windowWidth="16200" windowHeight="9316" firstSheet="1" activeTab="2" xr2:uid="{8115E319-FD31-45AF-9D00-A2B9BFEAD0E2}"/>
  </bookViews>
  <sheets>
    <sheet name="Mrk 421 WCDA flaring phase data" sheetId="1" r:id="rId1"/>
    <sheet name="Mrk 421 Fermi data" sheetId="2" r:id="rId2"/>
    <sheet name="Mrk 421 ARGO data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3" l="1"/>
  <c r="I2" i="3"/>
  <c r="I3" i="2"/>
  <c r="I4" i="2"/>
  <c r="I5" i="2"/>
  <c r="I6" i="2"/>
  <c r="I7" i="2"/>
  <c r="I8" i="2"/>
  <c r="I9" i="2"/>
  <c r="I10" i="2"/>
  <c r="I2" i="2"/>
  <c r="I3" i="1"/>
  <c r="I4" i="1"/>
  <c r="I5" i="1"/>
  <c r="I6" i="1"/>
  <c r="I7" i="1"/>
  <c r="I8" i="1"/>
  <c r="I9" i="1"/>
  <c r="I2" i="1"/>
  <c r="S3" i="2"/>
  <c r="H3" i="3"/>
  <c r="H2" i="3"/>
  <c r="G3" i="3"/>
  <c r="G2" i="3"/>
  <c r="F3" i="3"/>
  <c r="F2" i="3"/>
  <c r="P4" i="3"/>
  <c r="Q4" i="3" s="1"/>
  <c r="P5" i="3"/>
  <c r="Q5" i="3" s="1"/>
  <c r="P6" i="3"/>
  <c r="Q6" i="3" s="1"/>
  <c r="P7" i="3"/>
  <c r="Q7" i="3" s="1"/>
  <c r="P8" i="3"/>
  <c r="Q8" i="3" s="1"/>
  <c r="P9" i="3"/>
  <c r="Q9" i="3" s="1"/>
  <c r="P3" i="3"/>
  <c r="Q3" i="3" s="1"/>
  <c r="O4" i="3"/>
  <c r="O5" i="3"/>
  <c r="O6" i="3"/>
  <c r="O7" i="3"/>
  <c r="O8" i="3"/>
  <c r="O9" i="3"/>
  <c r="O3" i="3"/>
  <c r="R29" i="2"/>
  <c r="S29" i="2" s="1"/>
  <c r="Q29" i="2"/>
  <c r="R28" i="2"/>
  <c r="S28" i="2" s="1"/>
  <c r="Q28" i="2"/>
  <c r="R27" i="2"/>
  <c r="S27" i="2" s="1"/>
  <c r="Q27" i="2"/>
  <c r="R26" i="2"/>
  <c r="S26" i="2" s="1"/>
  <c r="Q26" i="2"/>
  <c r="R25" i="2"/>
  <c r="S25" i="2" s="1"/>
  <c r="Q25" i="2"/>
  <c r="R24" i="2"/>
  <c r="S24" i="2" s="1"/>
  <c r="Q24" i="2"/>
  <c r="R23" i="2"/>
  <c r="S23" i="2" s="1"/>
  <c r="Q23" i="2"/>
  <c r="R22" i="2"/>
  <c r="S22" i="2" s="1"/>
  <c r="Q22" i="2"/>
  <c r="R21" i="2"/>
  <c r="S21" i="2" s="1"/>
  <c r="Q21" i="2"/>
  <c r="R20" i="2"/>
  <c r="S20" i="2" s="1"/>
  <c r="Q20" i="2"/>
  <c r="R19" i="2"/>
  <c r="S19" i="2" s="1"/>
  <c r="Q19" i="2"/>
  <c r="R18" i="2"/>
  <c r="S18" i="2" s="1"/>
  <c r="Q18" i="2"/>
  <c r="R17" i="2"/>
  <c r="S17" i="2" s="1"/>
  <c r="Q17" i="2"/>
  <c r="R16" i="2"/>
  <c r="S16" i="2" s="1"/>
  <c r="Q16" i="2"/>
  <c r="R15" i="2"/>
  <c r="S15" i="2" s="1"/>
  <c r="Q15" i="2"/>
  <c r="R14" i="2"/>
  <c r="S14" i="2" s="1"/>
  <c r="Q14" i="2"/>
  <c r="R13" i="2"/>
  <c r="S13" i="2" s="1"/>
  <c r="Q13" i="2"/>
  <c r="R12" i="2"/>
  <c r="S12" i="2" s="1"/>
  <c r="Q12" i="2"/>
  <c r="R11" i="2"/>
  <c r="S11" i="2" s="1"/>
  <c r="Q11" i="2"/>
  <c r="R10" i="2"/>
  <c r="S10" i="2" s="1"/>
  <c r="Q10" i="2"/>
  <c r="R9" i="2"/>
  <c r="S9" i="2" s="1"/>
  <c r="Q9" i="2"/>
  <c r="R8" i="2"/>
  <c r="S8" i="2" s="1"/>
  <c r="Q8" i="2"/>
  <c r="R7" i="2"/>
  <c r="S7" i="2" s="1"/>
  <c r="Q7" i="2"/>
  <c r="R6" i="2"/>
  <c r="S6" i="2" s="1"/>
  <c r="Q6" i="2"/>
  <c r="H10" i="2"/>
  <c r="G10" i="2"/>
  <c r="F10" i="2"/>
  <c r="R5" i="2"/>
  <c r="S5" i="2" s="1"/>
  <c r="Q5" i="2"/>
  <c r="H9" i="2"/>
  <c r="G9" i="2"/>
  <c r="F9" i="2"/>
  <c r="R4" i="2"/>
  <c r="S4" i="2" s="1"/>
  <c r="Q4" i="2"/>
  <c r="H8" i="2"/>
  <c r="G8" i="2"/>
  <c r="F8" i="2"/>
  <c r="R3" i="2"/>
  <c r="Q3" i="2"/>
  <c r="H7" i="2"/>
  <c r="G7" i="2"/>
  <c r="F7" i="2"/>
  <c r="H6" i="2"/>
  <c r="G6" i="2"/>
  <c r="F6" i="2"/>
  <c r="H5" i="2"/>
  <c r="G5" i="2"/>
  <c r="F5" i="2"/>
  <c r="H4" i="2"/>
  <c r="G4" i="2"/>
  <c r="F4" i="2"/>
  <c r="H3" i="2"/>
  <c r="G3" i="2"/>
  <c r="F3" i="2"/>
  <c r="H2" i="2"/>
  <c r="G2" i="2"/>
  <c r="F2" i="2"/>
  <c r="D31" i="1"/>
  <c r="D32" i="1"/>
  <c r="D33" i="1"/>
  <c r="D34" i="1"/>
  <c r="D35" i="1"/>
  <c r="D36" i="1"/>
  <c r="G8" i="1" s="1"/>
  <c r="D37" i="1"/>
  <c r="D38" i="1"/>
  <c r="D39" i="1"/>
  <c r="D40" i="1"/>
  <c r="D30" i="1"/>
  <c r="C31" i="1"/>
  <c r="C32" i="1"/>
  <c r="C33" i="1"/>
  <c r="C34" i="1"/>
  <c r="C35" i="1"/>
  <c r="C36" i="1"/>
  <c r="C37" i="1"/>
  <c r="C38" i="1"/>
  <c r="C39" i="1"/>
  <c r="C40" i="1"/>
  <c r="C30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2" i="1"/>
  <c r="C3" i="1"/>
  <c r="C4" i="1"/>
  <c r="C5" i="1"/>
  <c r="C2" i="1"/>
  <c r="H6" i="1" l="1"/>
  <c r="F6" i="1"/>
  <c r="H8" i="1"/>
  <c r="G6" i="1"/>
  <c r="F9" i="1"/>
  <c r="F8" i="1"/>
  <c r="F7" i="1"/>
  <c r="H9" i="1"/>
  <c r="H7" i="1"/>
  <c r="G9" i="1"/>
  <c r="G7" i="1"/>
  <c r="F2" i="1"/>
  <c r="G2" i="1"/>
  <c r="H3" i="1"/>
  <c r="H4" i="1"/>
  <c r="F3" i="1"/>
  <c r="F5" i="1"/>
  <c r="H5" i="1"/>
  <c r="F4" i="1"/>
  <c r="H2" i="1"/>
  <c r="G3" i="1"/>
  <c r="G4" i="1"/>
  <c r="G5" i="1"/>
</calcChain>
</file>

<file path=xl/sharedStrings.xml><?xml version="1.0" encoding="utf-8"?>
<sst xmlns="http://schemas.openxmlformats.org/spreadsheetml/2006/main" count="29" uniqueCount="14">
  <si>
    <t>Eaverage</t>
    <phoneticPr fontId="18" type="noConversion"/>
  </si>
  <si>
    <t>dflux</t>
    <phoneticPr fontId="18" type="noConversion"/>
  </si>
  <si>
    <t>logE</t>
    <phoneticPr fontId="18" type="noConversion"/>
  </si>
  <si>
    <t>logflux</t>
    <phoneticPr fontId="18" type="noConversion"/>
  </si>
  <si>
    <t>E</t>
    <phoneticPr fontId="18" type="noConversion"/>
  </si>
  <si>
    <t>flux</t>
    <phoneticPr fontId="18" type="noConversion"/>
  </si>
  <si>
    <t>fluxaverage</t>
    <phoneticPr fontId="18" type="noConversion"/>
  </si>
  <si>
    <t>TeV</t>
    <phoneticPr fontId="18" type="noConversion"/>
  </si>
  <si>
    <t>erg cm-2 s-1</t>
    <phoneticPr fontId="18" type="noConversion"/>
  </si>
  <si>
    <t>TeV cm-2 s-1</t>
    <phoneticPr fontId="18" type="noConversion"/>
  </si>
  <si>
    <t>Fermi Data</t>
    <phoneticPr fontId="18" type="noConversion"/>
  </si>
  <si>
    <t>log E</t>
    <phoneticPr fontId="18" type="noConversion"/>
  </si>
  <si>
    <t>log flux</t>
    <phoneticPr fontId="18" type="noConversion"/>
  </si>
  <si>
    <t>ARGO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</si>
</sst>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10" xfId="0" applyBorder="1">
      <alignment vertical="center"/>
    </xf>
    <xf numFmtId="0" fontId="0" fillId="33" borderId="10" xfId="0" applyFill="1" applyBorder="1">
      <alignment vertical="center"/>
    </xf>
    <xf numFmtId="0" fontId="0" fillId="0" borderId="11" xfId="0" applyBorder="1">
      <alignment vertical="center"/>
    </xf>
    <xf numFmtId="0" fontId="0" fillId="34" borderId="10" xfId="0" applyFill="1" applyBorder="1">
      <alignment vertical="center"/>
    </xf>
    <xf numFmtId="0" fontId="0" fillId="33" borderId="0" xfId="0" applyFill="1" applyAlignment="1">
      <alignment horizontal="center" vertical="center"/>
    </xf>
    <xf numFmtId="0" fontId="0" fillId="0" borderId="0" xfId="0" applyAlignment="1">
      <alignment horizontal="center"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66EB6-4497-45E9-BDC7-5C359D34F57F}">
  <dimension ref="A1:I41"/>
  <sheetViews>
    <sheetView topLeftCell="B1" workbookViewId="0">
      <selection activeCell="J5" sqref="J5"/>
    </sheetView>
  </sheetViews>
  <sheetFormatPr defaultRowHeight="13.9" x14ac:dyDescent="0.4"/>
  <cols>
    <col min="4" max="4" width="17" bestFit="1" customWidth="1"/>
    <col min="5" max="5" width="17" customWidth="1"/>
    <col min="7" max="7" width="13.265625" bestFit="1" customWidth="1"/>
    <col min="8" max="9" width="12.46484375" bestFit="1" customWidth="1"/>
    <col min="18" max="18" width="13.53125" bestFit="1" customWidth="1"/>
    <col min="19" max="19" width="13.9296875" bestFit="1" customWidth="1"/>
  </cols>
  <sheetData>
    <row r="1" spans="1:9" x14ac:dyDescent="0.4">
      <c r="A1" s="1" t="s">
        <v>2</v>
      </c>
      <c r="B1" s="1" t="s">
        <v>3</v>
      </c>
      <c r="C1" s="1" t="s">
        <v>4</v>
      </c>
      <c r="D1" s="1" t="s">
        <v>5</v>
      </c>
      <c r="F1" t="s">
        <v>0</v>
      </c>
      <c r="G1" t="s">
        <v>6</v>
      </c>
      <c r="H1" t="s">
        <v>1</v>
      </c>
    </row>
    <row r="2" spans="1:9" x14ac:dyDescent="0.4">
      <c r="A2" s="4">
        <v>-0.23787028099999999</v>
      </c>
      <c r="B2" s="4">
        <v>-10.73071612</v>
      </c>
      <c r="C2" s="4">
        <f>10^(A2)</f>
        <v>0.57826874414667462</v>
      </c>
      <c r="D2" s="4">
        <f>10^(B2)</f>
        <v>1.8590192205462848E-11</v>
      </c>
      <c r="F2">
        <f>AVERAGE(C2,C3,C4,C5,C6,C7,C8)</f>
        <v>0.6056130486097544</v>
      </c>
      <c r="G2">
        <f>AVERAGE(D2,D3,D4:D5,D6,D7,D8)</f>
        <v>1.8523076337776269E-11</v>
      </c>
      <c r="H2">
        <f>STDEV(D2,D3,D4,D5,D6,D7,D8)</f>
        <v>5.6155703929494819E-12</v>
      </c>
      <c r="I2">
        <f>H2</f>
        <v>5.6155703929494819E-12</v>
      </c>
    </row>
    <row r="3" spans="1:9" x14ac:dyDescent="0.4">
      <c r="A3" s="4">
        <v>-0.23436390100000001</v>
      </c>
      <c r="B3" s="4">
        <v>-10.61198338</v>
      </c>
      <c r="C3" s="4">
        <f t="shared" ref="C3:C29" si="0">10^(A3)</f>
        <v>0.58295643278632037</v>
      </c>
      <c r="D3" s="4">
        <f t="shared" ref="D3:D29" si="1">10^(B3)</f>
        <v>2.4435240620396656E-11</v>
      </c>
      <c r="F3">
        <f>AVERAGE(C9,C10,C11,C12,C13,C14)</f>
        <v>1.4175609338120747</v>
      </c>
      <c r="G3">
        <f>AVERAGE(D9,D10,D11,D12,D13,D14)</f>
        <v>9.0553682193643908E-12</v>
      </c>
      <c r="H3">
        <f>STDEV(D9,D10,D11,D12,D13,D14)</f>
        <v>3.0361776823834173E-12</v>
      </c>
      <c r="I3">
        <f t="shared" ref="I3:I9" si="2">H3</f>
        <v>3.0361776823834173E-12</v>
      </c>
    </row>
    <row r="4" spans="1:9" x14ac:dyDescent="0.4">
      <c r="A4" s="4">
        <v>-0.23436390100000001</v>
      </c>
      <c r="B4" s="4">
        <v>-10.92688605</v>
      </c>
      <c r="C4" s="4">
        <f t="shared" si="0"/>
        <v>0.58295643278632037</v>
      </c>
      <c r="D4" s="4">
        <f t="shared" si="1"/>
        <v>1.1833520023870863E-11</v>
      </c>
      <c r="F4">
        <f>AVERAGE(C15,C16,C17,C18,C19,C20,C21,C22,C23)</f>
        <v>3.3583457352739865</v>
      </c>
      <c r="G4">
        <f>AVERAGE(D15,D16,D17,D18,D19,D20,D21,D22,D23)</f>
        <v>1.4874530358835926E-12</v>
      </c>
      <c r="H4">
        <f>STDEV(D15,D16,D17,D18,D19,D20,D21,D22,D23)</f>
        <v>7.9071951732687737E-13</v>
      </c>
      <c r="I4">
        <f t="shared" si="2"/>
        <v>7.9071951732687737E-13</v>
      </c>
    </row>
    <row r="5" spans="1:9" x14ac:dyDescent="0.4">
      <c r="A5" s="4">
        <v>-0.21182288499999999</v>
      </c>
      <c r="B5" s="4">
        <v>-10.768428350000001</v>
      </c>
      <c r="C5" s="4">
        <f t="shared" si="0"/>
        <v>0.61401236208055299</v>
      </c>
      <c r="D5" s="4">
        <f t="shared" si="1"/>
        <v>1.7044004884920376E-11</v>
      </c>
      <c r="F5">
        <f>AVERAGE(C24,C25,C26,C27,C28,C29)</f>
        <v>7.1540167956808203</v>
      </c>
      <c r="G5">
        <f>AVERAGE(D24,D25,D26,D27,D28,D29)</f>
        <v>4.0708056592519497E-12</v>
      </c>
      <c r="H5">
        <f>STDEV(D24,D25,D26,D27,D28,D29)</f>
        <v>1.4966289358173339E-12</v>
      </c>
      <c r="I5">
        <f t="shared" si="2"/>
        <v>1.4966289358173339E-12</v>
      </c>
    </row>
    <row r="6" spans="1:9" x14ac:dyDescent="0.4">
      <c r="A6" s="4">
        <v>-0.20449705600000001</v>
      </c>
      <c r="B6" s="4">
        <v>-10.697413600000001</v>
      </c>
      <c r="C6" s="4">
        <f t="shared" si="0"/>
        <v>0.62445758334578583</v>
      </c>
      <c r="D6" s="4">
        <f t="shared" si="1"/>
        <v>2.0071803654903136E-11</v>
      </c>
      <c r="F6">
        <f>AVERAGE(C30,C31,C32)</f>
        <v>3.0063204006579615E-3</v>
      </c>
      <c r="G6">
        <f>AVERAGE(D30:D32)</f>
        <v>9.7490521859881674E-11</v>
      </c>
      <c r="H6">
        <f>STDEV(D30:D32)</f>
        <v>2.2323016915969756E-11</v>
      </c>
      <c r="I6">
        <f t="shared" si="2"/>
        <v>2.2323016915969756E-11</v>
      </c>
    </row>
    <row r="7" spans="1:9" x14ac:dyDescent="0.4">
      <c r="A7" s="4">
        <v>-0.20280647900000001</v>
      </c>
      <c r="B7" s="4">
        <v>-10.93525086</v>
      </c>
      <c r="C7" s="4">
        <f t="shared" si="0"/>
        <v>0.62689314513310435</v>
      </c>
      <c r="D7" s="4">
        <f t="shared" si="1"/>
        <v>1.160777924069484E-11</v>
      </c>
      <c r="F7">
        <f>AVERAGE(C33,C34,C35)</f>
        <v>8.8385066685775261E-3</v>
      </c>
      <c r="G7">
        <f>AVERAGE(D33:D35)</f>
        <v>2.7302201879611235E-10</v>
      </c>
      <c r="H7">
        <f>STDEV(D33:D35)</f>
        <v>8.9495286588681327E-11</v>
      </c>
      <c r="I7">
        <f t="shared" si="2"/>
        <v>8.9495286588681327E-11</v>
      </c>
    </row>
    <row r="8" spans="1:9" x14ac:dyDescent="0.4">
      <c r="A8" s="4">
        <v>-0.20083414099999999</v>
      </c>
      <c r="B8" s="4">
        <v>-10.583709170000001</v>
      </c>
      <c r="C8" s="4">
        <f t="shared" si="0"/>
        <v>0.62974663998952252</v>
      </c>
      <c r="D8" s="4">
        <f t="shared" si="1"/>
        <v>2.6078993734185161E-11</v>
      </c>
      <c r="F8">
        <f>AVERAGE(C36,C37)</f>
        <v>6.6953420381872686E-2</v>
      </c>
      <c r="G8">
        <f>AVERAGE(D36:D37)</f>
        <v>4.0628101070223128E-10</v>
      </c>
      <c r="H8">
        <f>STDEV(D36:D37)</f>
        <v>8.1229417615186429E-11</v>
      </c>
      <c r="I8">
        <f t="shared" si="2"/>
        <v>8.1229417615186429E-11</v>
      </c>
    </row>
    <row r="9" spans="1:9" x14ac:dyDescent="0.4">
      <c r="A9" s="4">
        <v>0.13426622499999999</v>
      </c>
      <c r="B9" s="4">
        <v>-11.050991440000001</v>
      </c>
      <c r="C9" s="4">
        <f t="shared" si="0"/>
        <v>1.3622795116902409</v>
      </c>
      <c r="D9" s="4">
        <f t="shared" si="1"/>
        <v>8.8921864429887265E-12</v>
      </c>
      <c r="F9">
        <f>AVERAGE(C38,C39,C40)</f>
        <v>0.44967615270360195</v>
      </c>
      <c r="G9">
        <f>AVERAGE(D38:D40)</f>
        <v>4.278449109094049E-10</v>
      </c>
      <c r="H9">
        <f>STDEV(D38:D40)</f>
        <v>1.4476483662739977E-10</v>
      </c>
      <c r="I9">
        <f t="shared" si="2"/>
        <v>1.4476483662739977E-10</v>
      </c>
    </row>
    <row r="10" spans="1:9" x14ac:dyDescent="0.4">
      <c r="A10" s="4">
        <v>0.136435798</v>
      </c>
      <c r="B10" s="4">
        <v>-10.91263444</v>
      </c>
      <c r="C10" s="4">
        <f t="shared" si="0"/>
        <v>1.3691019783070819</v>
      </c>
      <c r="D10" s="4">
        <f t="shared" si="1"/>
        <v>1.2228285222191065E-11</v>
      </c>
    </row>
    <row r="11" spans="1:9" x14ac:dyDescent="0.4">
      <c r="A11" s="4">
        <v>0.136435798</v>
      </c>
      <c r="B11" s="4">
        <v>-11.2387654</v>
      </c>
      <c r="C11" s="4">
        <f t="shared" si="0"/>
        <v>1.3691019783070819</v>
      </c>
      <c r="D11" s="4">
        <f t="shared" si="1"/>
        <v>5.7707810899376855E-12</v>
      </c>
    </row>
    <row r="12" spans="1:9" x14ac:dyDescent="0.4">
      <c r="A12" s="4">
        <v>0.164443009</v>
      </c>
      <c r="B12" s="4">
        <v>-11.044979379999999</v>
      </c>
      <c r="C12" s="4">
        <f t="shared" si="0"/>
        <v>1.4603031062164831</v>
      </c>
      <c r="D12" s="4">
        <f t="shared" si="1"/>
        <v>9.0161394459284935E-12</v>
      </c>
    </row>
    <row r="13" spans="1:9" x14ac:dyDescent="0.4">
      <c r="A13" s="4">
        <v>0.167993219</v>
      </c>
      <c r="B13" s="4">
        <v>-10.894178930000001</v>
      </c>
      <c r="C13" s="4">
        <f t="shared" si="0"/>
        <v>1.4722895141757801</v>
      </c>
      <c r="D13" s="4">
        <f t="shared" si="1"/>
        <v>1.2759130223626005E-11</v>
      </c>
    </row>
    <row r="14" spans="1:9" x14ac:dyDescent="0.4">
      <c r="A14" s="4">
        <v>0.167993219</v>
      </c>
      <c r="B14" s="4">
        <v>-11.246747429999999</v>
      </c>
      <c r="C14" s="4">
        <f t="shared" si="0"/>
        <v>1.4722895141757801</v>
      </c>
      <c r="D14" s="4">
        <f t="shared" si="1"/>
        <v>5.665686891514365E-12</v>
      </c>
    </row>
    <row r="15" spans="1:9" x14ac:dyDescent="0.4">
      <c r="A15" s="4">
        <v>0.50901060200000003</v>
      </c>
      <c r="B15" s="4">
        <v>-11.778631799999999</v>
      </c>
      <c r="C15" s="4">
        <f t="shared" si="0"/>
        <v>3.2285729366962506</v>
      </c>
      <c r="D15" s="4">
        <f t="shared" si="1"/>
        <v>1.6648235092823155E-12</v>
      </c>
    </row>
    <row r="16" spans="1:9" x14ac:dyDescent="0.4">
      <c r="A16" s="4">
        <v>0.51118017400000004</v>
      </c>
      <c r="B16" s="4">
        <v>-11.57370036</v>
      </c>
      <c r="C16" s="4">
        <f t="shared" si="0"/>
        <v>3.2447420273370726</v>
      </c>
      <c r="D16" s="4">
        <f t="shared" si="1"/>
        <v>2.6686992894758955E-12</v>
      </c>
    </row>
    <row r="17" spans="1:4" x14ac:dyDescent="0.4">
      <c r="A17" s="4">
        <v>0.51118017400000004</v>
      </c>
      <c r="B17" s="4">
        <v>-12.187301209999999</v>
      </c>
      <c r="C17" s="4">
        <f t="shared" si="0"/>
        <v>3.2447420273370726</v>
      </c>
      <c r="D17" s="4">
        <f t="shared" si="1"/>
        <v>6.4967894164760689E-13</v>
      </c>
    </row>
    <row r="18" spans="1:4" x14ac:dyDescent="0.4">
      <c r="A18" s="4">
        <v>0.53156100900000003</v>
      </c>
      <c r="B18" s="4">
        <v>-11.842297719999999</v>
      </c>
      <c r="C18" s="4">
        <f t="shared" si="0"/>
        <v>3.4006427413865077</v>
      </c>
      <c r="D18" s="4">
        <f t="shared" si="1"/>
        <v>1.4378125829495948E-12</v>
      </c>
    </row>
    <row r="19" spans="1:4" x14ac:dyDescent="0.4">
      <c r="A19" s="4">
        <v>0.52104186799999996</v>
      </c>
      <c r="B19" s="4">
        <v>-11.97890619</v>
      </c>
      <c r="C19" s="4">
        <f t="shared" si="0"/>
        <v>3.3192645525821582</v>
      </c>
      <c r="D19" s="4">
        <f t="shared" si="1"/>
        <v>1.0497691600840799E-12</v>
      </c>
    </row>
    <row r="20" spans="1:4" x14ac:dyDescent="0.4">
      <c r="A20" s="4">
        <v>0.52104186799999996</v>
      </c>
      <c r="B20" s="4">
        <v>-12.07153963</v>
      </c>
      <c r="C20" s="4">
        <f t="shared" si="0"/>
        <v>3.3192645525821582</v>
      </c>
      <c r="D20" s="4">
        <f t="shared" si="1"/>
        <v>8.4812598619751653E-13</v>
      </c>
    </row>
    <row r="21" spans="1:4" x14ac:dyDescent="0.4">
      <c r="A21" s="4">
        <v>0.54273759600000004</v>
      </c>
      <c r="B21" s="4">
        <v>-11.765254090000001</v>
      </c>
      <c r="C21" s="4">
        <f t="shared" si="0"/>
        <v>3.4892942598482199</v>
      </c>
      <c r="D21" s="4">
        <f t="shared" si="1"/>
        <v>1.7169035950314667E-12</v>
      </c>
    </row>
    <row r="22" spans="1:4" x14ac:dyDescent="0.4">
      <c r="A22" s="4">
        <v>0.54273759600000004</v>
      </c>
      <c r="B22" s="4">
        <v>-11.56675386</v>
      </c>
      <c r="C22" s="4">
        <f t="shared" si="0"/>
        <v>3.4892942598482199</v>
      </c>
      <c r="D22" s="4">
        <f t="shared" si="1"/>
        <v>2.7117280908379778E-12</v>
      </c>
    </row>
    <row r="23" spans="1:4" x14ac:dyDescent="0.4">
      <c r="A23" s="4">
        <v>0.54273759600000004</v>
      </c>
      <c r="B23" s="4">
        <v>-12.194134890000001</v>
      </c>
      <c r="C23" s="4">
        <f t="shared" si="0"/>
        <v>3.4892942598482199</v>
      </c>
      <c r="D23" s="4">
        <f t="shared" si="1"/>
        <v>6.395361674458777E-13</v>
      </c>
    </row>
    <row r="24" spans="1:4" x14ac:dyDescent="0.4">
      <c r="A24" s="4">
        <v>0.83713511699999998</v>
      </c>
      <c r="B24" s="4">
        <v>-11.39519421</v>
      </c>
      <c r="C24" s="4">
        <f t="shared" si="0"/>
        <v>6.8728223289684047</v>
      </c>
      <c r="D24" s="4">
        <f t="shared" si="1"/>
        <v>4.0253698554852291E-12</v>
      </c>
    </row>
    <row r="25" spans="1:4" x14ac:dyDescent="0.4">
      <c r="A25" s="4">
        <v>0.83858841900000003</v>
      </c>
      <c r="B25" s="4">
        <v>-11.25109906</v>
      </c>
      <c r="C25" s="4">
        <f t="shared" si="0"/>
        <v>6.8958597325486526</v>
      </c>
      <c r="D25" s="4">
        <f t="shared" si="1"/>
        <v>5.6092001890461246E-12</v>
      </c>
    </row>
    <row r="26" spans="1:4" x14ac:dyDescent="0.4">
      <c r="A26" s="4">
        <v>0.83957458799999996</v>
      </c>
      <c r="B26" s="4">
        <v>-11.61307427</v>
      </c>
      <c r="C26" s="4">
        <f t="shared" si="0"/>
        <v>6.9115362154089937</v>
      </c>
      <c r="D26" s="4">
        <f t="shared" si="1"/>
        <v>2.4373939566852E-12</v>
      </c>
    </row>
    <row r="27" spans="1:4" x14ac:dyDescent="0.4">
      <c r="A27" s="4">
        <v>0.86799419799999999</v>
      </c>
      <c r="B27" s="4">
        <v>-11.392241159999999</v>
      </c>
      <c r="C27" s="4">
        <f t="shared" si="0"/>
        <v>7.3789437209055029</v>
      </c>
      <c r="D27" s="4">
        <f t="shared" si="1"/>
        <v>4.0528342254491181E-12</v>
      </c>
    </row>
    <row r="28" spans="1:4" x14ac:dyDescent="0.4">
      <c r="A28" s="4">
        <v>0.87211817899999999</v>
      </c>
      <c r="B28" s="4">
        <v>-11.228885569999999</v>
      </c>
      <c r="C28" s="4">
        <f t="shared" si="0"/>
        <v>7.4493465586361109</v>
      </c>
      <c r="D28" s="4">
        <f t="shared" si="1"/>
        <v>5.9035660968154094E-12</v>
      </c>
    </row>
    <row r="29" spans="1:4" x14ac:dyDescent="0.4">
      <c r="A29" s="4">
        <v>0.87014583999999995</v>
      </c>
      <c r="B29" s="4">
        <v>-11.620428070000001</v>
      </c>
      <c r="C29" s="4">
        <f t="shared" si="0"/>
        <v>7.4155922176172506</v>
      </c>
      <c r="D29" s="4">
        <f t="shared" si="1"/>
        <v>2.3964696320306171E-12</v>
      </c>
    </row>
    <row r="30" spans="1:4" x14ac:dyDescent="0.4">
      <c r="A30" s="4">
        <v>-2.5247425713445102</v>
      </c>
      <c r="B30" s="4">
        <v>-9.9213886437187302</v>
      </c>
      <c r="C30" s="4">
        <f>10^(A30)</f>
        <v>2.9871527331660113E-3</v>
      </c>
      <c r="D30" s="4">
        <f>10^(B30)</f>
        <v>1.1984263690837428E-10</v>
      </c>
    </row>
    <row r="31" spans="1:4" x14ac:dyDescent="0.4">
      <c r="A31" s="4">
        <v>-2.5238011179758701</v>
      </c>
      <c r="B31" s="4">
        <v>-10.011297440423601</v>
      </c>
      <c r="C31" s="4">
        <f t="shared" ref="C31:C40" si="3">10^(A31)</f>
        <v>2.9936352364106091E-3</v>
      </c>
      <c r="D31" s="4">
        <f t="shared" ref="D31:D40" si="4">10^(B31)</f>
        <v>9.7432211358970843E-11</v>
      </c>
    </row>
    <row r="32" spans="1:4" x14ac:dyDescent="0.4">
      <c r="A32" s="4">
        <v>-2.5173874669020302</v>
      </c>
      <c r="B32" s="4">
        <v>-10.1238011179758</v>
      </c>
      <c r="C32" s="4">
        <f t="shared" si="3"/>
        <v>3.0381732323972637E-3</v>
      </c>
      <c r="D32" s="4">
        <f t="shared" si="4"/>
        <v>7.5196717312299902E-11</v>
      </c>
    </row>
    <row r="33" spans="1:4" x14ac:dyDescent="0.4">
      <c r="A33" s="4">
        <v>-2.0533686378346498</v>
      </c>
      <c r="B33" s="4">
        <v>-9.4375992939099707</v>
      </c>
      <c r="C33" s="4">
        <f t="shared" si="3"/>
        <v>8.8436462478478899E-3</v>
      </c>
      <c r="D33" s="4">
        <f t="shared" si="4"/>
        <v>3.6509064606020805E-10</v>
      </c>
    </row>
    <row r="34" spans="1:4" x14ac:dyDescent="0.4">
      <c r="A34" s="4">
        <v>-2.0519564577817002</v>
      </c>
      <c r="B34" s="4">
        <v>-9.5724624889673393</v>
      </c>
      <c r="C34" s="4">
        <f t="shared" si="3"/>
        <v>8.8724496245954944E-3</v>
      </c>
      <c r="D34" s="4">
        <f t="shared" si="4"/>
        <v>2.6763167429687637E-10</v>
      </c>
    </row>
    <row r="35" spans="1:4" x14ac:dyDescent="0.4">
      <c r="A35" s="4">
        <v>-2.0555457487496298</v>
      </c>
      <c r="B35" s="4">
        <v>-9.7296852015298594</v>
      </c>
      <c r="C35" s="4">
        <f t="shared" si="3"/>
        <v>8.7994241332891958E-3</v>
      </c>
      <c r="D35" s="4">
        <f t="shared" si="4"/>
        <v>1.8634373603125263E-10</v>
      </c>
    </row>
    <row r="36" spans="1:4" x14ac:dyDescent="0.4">
      <c r="A36" s="4">
        <v>-1.1748749632244699</v>
      </c>
      <c r="B36" s="4">
        <v>-9.3337452191821093</v>
      </c>
      <c r="C36" s="4">
        <f t="shared" si="3"/>
        <v>6.6853636670834146E-2</v>
      </c>
      <c r="D36" s="4">
        <f t="shared" si="4"/>
        <v>4.6371888272976359E-10</v>
      </c>
    </row>
    <row r="37" spans="1:4" x14ac:dyDescent="0.4">
      <c r="A37" s="4">
        <v>-1.1735804648426</v>
      </c>
      <c r="B37" s="4">
        <v>-9.4573698146513596</v>
      </c>
      <c r="C37" s="4">
        <f t="shared" si="3"/>
        <v>6.7053204092911226E-2</v>
      </c>
      <c r="D37" s="4">
        <f t="shared" si="4"/>
        <v>3.4884313867469896E-10</v>
      </c>
    </row>
    <row r="38" spans="1:4" x14ac:dyDescent="0.4">
      <c r="A38" s="4">
        <v>-0.348631950573698</v>
      </c>
      <c r="B38" s="4">
        <v>-9.2399529273315597</v>
      </c>
      <c r="C38" s="4">
        <f t="shared" si="3"/>
        <v>0.44809288640515793</v>
      </c>
      <c r="D38" s="4">
        <f t="shared" si="4"/>
        <v>5.7550231197590875E-10</v>
      </c>
    </row>
    <row r="39" spans="1:4" x14ac:dyDescent="0.4">
      <c r="A39" s="4">
        <v>-0.34721977052074099</v>
      </c>
      <c r="B39" s="4">
        <v>-9.3748161223889301</v>
      </c>
      <c r="C39" s="4">
        <f t="shared" si="3"/>
        <v>0.44955230572874966</v>
      </c>
      <c r="D39" s="4">
        <f t="shared" si="4"/>
        <v>4.2187508493557919E-10</v>
      </c>
    </row>
    <row r="40" spans="1:4" x14ac:dyDescent="0.4">
      <c r="A40" s="4">
        <v>-0.34545454545454501</v>
      </c>
      <c r="B40" s="4">
        <v>-9.5433951162106396</v>
      </c>
      <c r="C40" s="4">
        <f t="shared" si="3"/>
        <v>0.45138326597689815</v>
      </c>
      <c r="D40" s="4">
        <f t="shared" si="4"/>
        <v>2.8615733581672659E-10</v>
      </c>
    </row>
    <row r="41" spans="1:4" x14ac:dyDescent="0.4">
      <c r="A41" s="3"/>
      <c r="B41" s="3"/>
      <c r="C41" s="3"/>
      <c r="D41" s="3"/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6C994-016E-42D6-B53C-5F1B6B8B9D34}">
  <dimension ref="A1:S29"/>
  <sheetViews>
    <sheetView workbookViewId="0">
      <selection activeCell="G16" sqref="G16"/>
    </sheetView>
  </sheetViews>
  <sheetFormatPr defaultRowHeight="13.9" x14ac:dyDescent="0.4"/>
  <cols>
    <col min="4" max="4" width="17" bestFit="1" customWidth="1"/>
    <col min="5" max="5" width="17" customWidth="1"/>
    <col min="7" max="7" width="13.265625" bestFit="1" customWidth="1"/>
    <col min="8" max="9" width="12.46484375" bestFit="1" customWidth="1"/>
    <col min="18" max="18" width="13.53125" bestFit="1" customWidth="1"/>
    <col min="19" max="19" width="13.9296875" bestFit="1" customWidth="1"/>
  </cols>
  <sheetData>
    <row r="1" spans="1:19" x14ac:dyDescent="0.4">
      <c r="A1" s="1" t="s">
        <v>2</v>
      </c>
      <c r="B1" s="1" t="s">
        <v>3</v>
      </c>
      <c r="C1" s="1" t="s">
        <v>4</v>
      </c>
      <c r="D1" s="1" t="s">
        <v>5</v>
      </c>
      <c r="F1" t="s">
        <v>0</v>
      </c>
      <c r="G1" t="s">
        <v>6</v>
      </c>
      <c r="H1" t="s">
        <v>1</v>
      </c>
      <c r="O1" s="5" t="s">
        <v>10</v>
      </c>
      <c r="P1" s="5"/>
      <c r="Q1" s="5"/>
      <c r="R1" s="5"/>
      <c r="S1" s="5"/>
    </row>
    <row r="2" spans="1:19" x14ac:dyDescent="0.4">
      <c r="A2" s="1"/>
      <c r="B2" s="1"/>
      <c r="C2" s="2">
        <v>2.5151748504637219E-4</v>
      </c>
      <c r="D2" s="2">
        <v>6.1325487424327895E-11</v>
      </c>
      <c r="F2">
        <f>AVERAGE(C2:C4)</f>
        <v>2.5914819698622882E-4</v>
      </c>
      <c r="G2">
        <f>AVERAGE(D2:D4)</f>
        <v>5.2298240304729449E-11</v>
      </c>
      <c r="H2">
        <f>STDEV(D2:D4)</f>
        <v>8.8063309185176156E-12</v>
      </c>
      <c r="I2">
        <f>H2</f>
        <v>8.8063309185176156E-12</v>
      </c>
      <c r="Q2" t="s">
        <v>7</v>
      </c>
      <c r="R2" t="s">
        <v>8</v>
      </c>
      <c r="S2" t="s">
        <v>9</v>
      </c>
    </row>
    <row r="3" spans="1:19" x14ac:dyDescent="0.4">
      <c r="A3" s="1"/>
      <c r="B3" s="1"/>
      <c r="C3" s="2">
        <v>2.7842712212249179E-4</v>
      </c>
      <c r="D3" s="2">
        <v>5.1838389225930567E-11</v>
      </c>
      <c r="F3">
        <f>AVERAGE(C5:C6)</f>
        <v>6.1473164191734066E-4</v>
      </c>
      <c r="G3">
        <f>AVERAGE(D5:D6)</f>
        <v>8.7178788207579076E-11</v>
      </c>
      <c r="H3">
        <f>STDEV(D5:D6)</f>
        <v>1.2979636993831214E-11</v>
      </c>
      <c r="I3">
        <f t="shared" ref="I3:I10" si="0">H3</f>
        <v>1.2979636993831214E-11</v>
      </c>
      <c r="O3">
        <v>-3.5994318181818099</v>
      </c>
      <c r="P3">
        <v>-10.0076486013986</v>
      </c>
      <c r="Q3">
        <f>10^(O3)</f>
        <v>2.5151748504637219E-4</v>
      </c>
      <c r="R3">
        <f>10^(P3)</f>
        <v>9.8254262145616515E-11</v>
      </c>
      <c r="S3">
        <f>0.624150913*R3</f>
        <v>6.1325487424327895E-11</v>
      </c>
    </row>
    <row r="4" spans="1:19" x14ac:dyDescent="0.4">
      <c r="A4" s="1"/>
      <c r="B4" s="1"/>
      <c r="C4" s="2">
        <v>2.4749998378982243E-4</v>
      </c>
      <c r="D4" s="2">
        <v>4.3730844263929904E-11</v>
      </c>
      <c r="F4">
        <f>AVERAGE(C7:C8)</f>
        <v>1.5299381160424567E-3</v>
      </c>
      <c r="G4">
        <f>AVERAGE(D7:D8)</f>
        <v>1.0056213167754936E-10</v>
      </c>
      <c r="H4">
        <f>STDEV(D7:D8)</f>
        <v>1.0464803623209185E-11</v>
      </c>
      <c r="I4">
        <f t="shared" si="0"/>
        <v>1.0464803623209185E-11</v>
      </c>
      <c r="O4">
        <v>-3.5552884615384501</v>
      </c>
      <c r="P4">
        <v>-10.080638111888099</v>
      </c>
      <c r="Q4">
        <f t="shared" ref="Q4:R29" si="1">10^(O4)</f>
        <v>2.7842712212249179E-4</v>
      </c>
      <c r="R4">
        <f t="shared" si="1"/>
        <v>8.3054255222936065E-11</v>
      </c>
      <c r="S4">
        <f t="shared" ref="S4:S29" si="2">0.624150913*R4</f>
        <v>5.1838389225930567E-11</v>
      </c>
    </row>
    <row r="5" spans="1:19" x14ac:dyDescent="0.4">
      <c r="A5" s="1"/>
      <c r="B5" s="1"/>
      <c r="C5" s="2">
        <v>6.1782486737304155E-4</v>
      </c>
      <c r="D5" s="2">
        <v>9.6356777543256901E-11</v>
      </c>
      <c r="F5">
        <f>AVERAGE(C9:C10)</f>
        <v>3.579901979386734E-3</v>
      </c>
      <c r="G5">
        <f>AVERAGE(D9:D10)</f>
        <v>1.7960547773002743E-10</v>
      </c>
      <c r="H5">
        <f>STDEV(D9:D10)</f>
        <v>2.4146822571603972E-11</v>
      </c>
      <c r="I5">
        <f t="shared" si="0"/>
        <v>2.4146822571603972E-11</v>
      </c>
      <c r="O5">
        <v>-3.6064248251748201</v>
      </c>
      <c r="P5">
        <v>-10.1545017482517</v>
      </c>
      <c r="Q5">
        <f t="shared" si="1"/>
        <v>2.4749998378982243E-4</v>
      </c>
      <c r="R5">
        <f t="shared" si="1"/>
        <v>7.0064536241301467E-11</v>
      </c>
      <c r="S5">
        <f t="shared" si="2"/>
        <v>4.3730844263929904E-11</v>
      </c>
    </row>
    <row r="6" spans="1:19" x14ac:dyDescent="0.4">
      <c r="A6" s="1"/>
      <c r="B6" s="1"/>
      <c r="C6" s="2">
        <v>6.1163841646163977E-4</v>
      </c>
      <c r="D6" s="2">
        <v>7.8000798871901251E-11</v>
      </c>
      <c r="F6">
        <f>AVERAGE(C11:C13)</f>
        <v>8.2986434274061553E-3</v>
      </c>
      <c r="G6">
        <f>AVERAGE(D11:D13)</f>
        <v>1.5095199774925541E-10</v>
      </c>
      <c r="H6">
        <f>STDEV(D11:D13)</f>
        <v>2.5760137251746414E-11</v>
      </c>
      <c r="I6">
        <f t="shared" si="0"/>
        <v>2.5760137251746414E-11</v>
      </c>
      <c r="O6">
        <v>-3.2091346153846101</v>
      </c>
      <c r="P6">
        <v>-9.8114073426573398</v>
      </c>
      <c r="Q6">
        <f t="shared" si="1"/>
        <v>6.1782486737304155E-4</v>
      </c>
      <c r="R6">
        <f t="shared" si="1"/>
        <v>1.5438057613360713E-10</v>
      </c>
      <c r="S6">
        <f t="shared" si="2"/>
        <v>9.6356777543256901E-11</v>
      </c>
    </row>
    <row r="7" spans="1:19" x14ac:dyDescent="0.4">
      <c r="A7" s="1"/>
      <c r="B7" s="1"/>
      <c r="C7" s="2">
        <v>1.4933774198248829E-3</v>
      </c>
      <c r="D7" s="2">
        <v>1.0796186528330613E-10</v>
      </c>
      <c r="F7">
        <f>AVERAGE(C14:C16)</f>
        <v>1.9703183666523103E-2</v>
      </c>
      <c r="G7">
        <f>AVERAGE(D14:D16)</f>
        <v>2.4939879844846401E-10</v>
      </c>
      <c r="H7">
        <f>STDEV(D14:D16)</f>
        <v>5.6768611309773538E-11</v>
      </c>
      <c r="I7">
        <f t="shared" si="0"/>
        <v>5.6768611309773538E-11</v>
      </c>
      <c r="O7">
        <v>-3.2135052447552401</v>
      </c>
      <c r="P7">
        <v>-9.90319055944056</v>
      </c>
      <c r="Q7">
        <f t="shared" si="1"/>
        <v>6.1163841646163977E-4</v>
      </c>
      <c r="R7">
        <f t="shared" si="1"/>
        <v>1.2497105627385543E-10</v>
      </c>
      <c r="S7">
        <f t="shared" si="2"/>
        <v>7.8000798871901251E-11</v>
      </c>
    </row>
    <row r="8" spans="1:19" x14ac:dyDescent="0.4">
      <c r="A8" s="1"/>
      <c r="B8" s="1"/>
      <c r="C8" s="2">
        <v>1.5664988122600302E-3</v>
      </c>
      <c r="D8" s="2">
        <v>9.3162398071792601E-11</v>
      </c>
      <c r="F8">
        <f>AVERAGE(C17:C20)</f>
        <v>4.6015688362620724E-2</v>
      </c>
      <c r="G8">
        <f>AVERAGE(D17:D20)</f>
        <v>2.7414466710309336E-10</v>
      </c>
      <c r="H8">
        <f>STDEV(D17:D20)</f>
        <v>9.0861489203782636E-11</v>
      </c>
      <c r="I8">
        <f t="shared" si="0"/>
        <v>9.0861489203782636E-11</v>
      </c>
      <c r="O8">
        <v>-2.8258304195804098</v>
      </c>
      <c r="P8">
        <v>-9.7620192307692299</v>
      </c>
      <c r="Q8">
        <f t="shared" si="1"/>
        <v>1.4933774198248829E-3</v>
      </c>
      <c r="R8">
        <f t="shared" si="1"/>
        <v>1.7297397638078297E-10</v>
      </c>
      <c r="S8">
        <f t="shared" si="2"/>
        <v>1.0796186528330613E-10</v>
      </c>
    </row>
    <row r="9" spans="1:19" x14ac:dyDescent="0.4">
      <c r="A9" s="1"/>
      <c r="B9" s="1"/>
      <c r="C9" s="2">
        <v>3.6942495047811792E-3</v>
      </c>
      <c r="D9" s="2">
        <v>1.9667985971451697E-10</v>
      </c>
      <c r="F9">
        <f>AVERAGE(C21:C23)</f>
        <v>0.10458761463344961</v>
      </c>
      <c r="G9">
        <f>AVERAGE(D21:D23)</f>
        <v>6.14150047103183E-10</v>
      </c>
      <c r="H9">
        <f>STDEV(D21:D23)</f>
        <v>2.1867743791765791E-10</v>
      </c>
      <c r="I9">
        <f t="shared" si="0"/>
        <v>2.1867743791765791E-10</v>
      </c>
      <c r="O9">
        <v>-2.80506993006993</v>
      </c>
      <c r="P9">
        <v>-9.8260489510489499</v>
      </c>
      <c r="Q9">
        <f t="shared" si="1"/>
        <v>1.5664988122600302E-3</v>
      </c>
      <c r="R9">
        <f t="shared" si="1"/>
        <v>1.4926261602983924E-10</v>
      </c>
      <c r="S9">
        <f t="shared" si="2"/>
        <v>9.3162398071792601E-11</v>
      </c>
    </row>
    <row r="10" spans="1:19" x14ac:dyDescent="0.4">
      <c r="A10" s="1"/>
      <c r="B10" s="1"/>
      <c r="C10" s="2">
        <v>3.4655544539922887E-3</v>
      </c>
      <c r="D10" s="2">
        <v>1.6253109574553786E-10</v>
      </c>
      <c r="F10">
        <f>AVERAGE(C24:C28)</f>
        <v>0.26114935662916106</v>
      </c>
      <c r="G10">
        <f>AVERAGE(D24:D28)</f>
        <v>7.0835113884692372E-10</v>
      </c>
      <c r="H10">
        <f>STDEV(D24:D28)</f>
        <v>3.0375383697974826E-10</v>
      </c>
      <c r="I10">
        <f t="shared" si="0"/>
        <v>3.0375383697974826E-10</v>
      </c>
      <c r="O10">
        <v>-2.43247377622377</v>
      </c>
      <c r="P10">
        <v>-9.50152972027972</v>
      </c>
      <c r="Q10">
        <f t="shared" si="1"/>
        <v>3.6942495047811792E-3</v>
      </c>
      <c r="R10">
        <f t="shared" si="1"/>
        <v>3.1511587280898035E-10</v>
      </c>
      <c r="S10">
        <f t="shared" si="2"/>
        <v>1.9667985971451697E-10</v>
      </c>
    </row>
    <row r="11" spans="1:19" x14ac:dyDescent="0.4">
      <c r="A11" s="1"/>
      <c r="B11" s="1"/>
      <c r="C11" s="2">
        <v>8.3683504661879685E-3</v>
      </c>
      <c r="D11" s="2">
        <v>1.7829791043565888E-10</v>
      </c>
      <c r="O11">
        <v>-2.4602272727272698</v>
      </c>
      <c r="P11">
        <v>-9.5843531468531395</v>
      </c>
      <c r="Q11">
        <f t="shared" si="1"/>
        <v>3.4655544539922887E-3</v>
      </c>
      <c r="R11">
        <f t="shared" si="1"/>
        <v>2.6040352158475151E-10</v>
      </c>
      <c r="S11">
        <f t="shared" si="2"/>
        <v>1.6253109574553786E-10</v>
      </c>
    </row>
    <row r="12" spans="1:19" x14ac:dyDescent="0.4">
      <c r="A12" s="1"/>
      <c r="B12" s="1"/>
      <c r="C12" s="2">
        <v>8.2928974266641489E-3</v>
      </c>
      <c r="D12" s="2">
        <v>1.4741489192485632E-10</v>
      </c>
      <c r="O12">
        <v>-2.0773601398601298</v>
      </c>
      <c r="P12">
        <v>-9.5441433566433496</v>
      </c>
      <c r="Q12">
        <f t="shared" si="1"/>
        <v>8.3683504661879685E-3</v>
      </c>
      <c r="R12">
        <f t="shared" si="1"/>
        <v>2.8566474344908771E-10</v>
      </c>
      <c r="S12">
        <f t="shared" si="2"/>
        <v>1.7829791043565888E-10</v>
      </c>
    </row>
    <row r="13" spans="1:19" x14ac:dyDescent="0.4">
      <c r="A13" s="1"/>
      <c r="B13" s="1"/>
      <c r="C13" s="2">
        <v>8.23468238936635E-3</v>
      </c>
      <c r="D13" s="2">
        <v>1.2714319088725104E-10</v>
      </c>
      <c r="O13">
        <v>-2.0812937062937</v>
      </c>
      <c r="P13">
        <v>-9.6267482517482499</v>
      </c>
      <c r="Q13">
        <f t="shared" si="1"/>
        <v>8.2928974266641489E-3</v>
      </c>
      <c r="R13">
        <f t="shared" si="1"/>
        <v>2.3618469324398203E-10</v>
      </c>
      <c r="S13">
        <f t="shared" si="2"/>
        <v>1.4741489192485632E-10</v>
      </c>
    </row>
    <row r="14" spans="1:19" x14ac:dyDescent="0.4">
      <c r="A14" s="1"/>
      <c r="B14" s="1"/>
      <c r="C14" s="2">
        <v>2.0638841446556085E-2</v>
      </c>
      <c r="D14" s="2">
        <v>3.0486024824814597E-10</v>
      </c>
      <c r="O14">
        <v>-2.08435314685314</v>
      </c>
      <c r="P14">
        <v>-9.6909965034964998</v>
      </c>
      <c r="Q14">
        <f t="shared" si="1"/>
        <v>8.23468238936635E-3</v>
      </c>
      <c r="R14">
        <f t="shared" si="1"/>
        <v>2.0370584779910597E-10</v>
      </c>
      <c r="S14">
        <f t="shared" si="2"/>
        <v>1.2714319088725104E-10</v>
      </c>
    </row>
    <row r="15" spans="1:19" x14ac:dyDescent="0.4">
      <c r="A15" s="1"/>
      <c r="B15" s="1"/>
      <c r="C15" s="2">
        <v>1.9361179803308832E-2</v>
      </c>
      <c r="D15" s="2">
        <v>2.5192854148334229E-10</v>
      </c>
      <c r="O15">
        <v>-1.6853146853146701</v>
      </c>
      <c r="P15">
        <v>-9.3111888111888099</v>
      </c>
      <c r="Q15">
        <f t="shared" si="1"/>
        <v>2.0638841446556085E-2</v>
      </c>
      <c r="R15">
        <f t="shared" si="1"/>
        <v>4.8843996203230092E-10</v>
      </c>
      <c r="S15">
        <f t="shared" si="2"/>
        <v>3.0486024824814597E-10</v>
      </c>
    </row>
    <row r="16" spans="1:19" x14ac:dyDescent="0.4">
      <c r="A16" s="1"/>
      <c r="B16" s="1"/>
      <c r="C16" s="2">
        <v>1.9109529749704396E-2</v>
      </c>
      <c r="D16" s="2">
        <v>1.9140760561390387E-10</v>
      </c>
      <c r="O16">
        <v>-1.7130681818181701</v>
      </c>
      <c r="P16">
        <v>-9.3940122377622401</v>
      </c>
      <c r="Q16">
        <f t="shared" si="1"/>
        <v>1.9361179803308832E-2</v>
      </c>
      <c r="R16">
        <f t="shared" si="1"/>
        <v>4.0363401901062711E-10</v>
      </c>
      <c r="S16">
        <f t="shared" si="2"/>
        <v>2.5192854148334229E-10</v>
      </c>
    </row>
    <row r="17" spans="1:19" x14ac:dyDescent="0.4">
      <c r="A17" s="1"/>
      <c r="B17" s="1"/>
      <c r="C17" s="2">
        <v>4.5020373211473799E-2</v>
      </c>
      <c r="D17" s="2">
        <v>3.9563991477575358E-10</v>
      </c>
      <c r="O17">
        <v>-1.71875</v>
      </c>
      <c r="P17">
        <v>-9.51333041958042</v>
      </c>
      <c r="Q17">
        <f t="shared" si="1"/>
        <v>1.9109529749704396E-2</v>
      </c>
      <c r="R17">
        <f t="shared" si="1"/>
        <v>3.066687905556326E-10</v>
      </c>
      <c r="S17">
        <f t="shared" si="2"/>
        <v>1.9140760561390387E-10</v>
      </c>
    </row>
    <row r="18" spans="1:19" x14ac:dyDescent="0.4">
      <c r="A18" s="1"/>
      <c r="B18" s="1"/>
      <c r="C18" s="2">
        <v>4.6846060713339945E-2</v>
      </c>
      <c r="D18" s="2">
        <v>2.8829944473253723E-10</v>
      </c>
      <c r="O18">
        <v>-1.3465909090909001</v>
      </c>
      <c r="P18">
        <v>-9.19798951048951</v>
      </c>
      <c r="Q18">
        <f t="shared" si="1"/>
        <v>4.5020373211473799E-2</v>
      </c>
      <c r="R18">
        <f t="shared" si="1"/>
        <v>6.3388502129092227E-10</v>
      </c>
      <c r="S18">
        <f t="shared" si="2"/>
        <v>3.9563991477575358E-10</v>
      </c>
    </row>
    <row r="19" spans="1:19" x14ac:dyDescent="0.4">
      <c r="A19" s="1"/>
      <c r="B19" s="1"/>
      <c r="C19" s="2">
        <v>4.6283726829515058E-2</v>
      </c>
      <c r="D19" s="2">
        <v>2.2371955448015267E-10</v>
      </c>
      <c r="O19">
        <v>-1.32932692307691</v>
      </c>
      <c r="P19">
        <v>-9.3354458041957997</v>
      </c>
      <c r="Q19">
        <f t="shared" si="1"/>
        <v>4.6846060713339945E-2</v>
      </c>
      <c r="R19">
        <f t="shared" si="1"/>
        <v>4.6190662983543086E-10</v>
      </c>
      <c r="S19">
        <f t="shared" si="2"/>
        <v>2.8829944473253723E-10</v>
      </c>
    </row>
    <row r="20" spans="1:19" x14ac:dyDescent="0.4">
      <c r="A20" s="1"/>
      <c r="B20" s="1"/>
      <c r="C20" s="2">
        <v>4.5912592696154081E-2</v>
      </c>
      <c r="D20" s="2">
        <v>1.8891975442392999E-10</v>
      </c>
      <c r="O20">
        <v>-1.3345716783216699</v>
      </c>
      <c r="P20">
        <v>-9.4455856643356597</v>
      </c>
      <c r="Q20">
        <f t="shared" si="1"/>
        <v>4.6283726829515058E-2</v>
      </c>
      <c r="R20">
        <f t="shared" si="1"/>
        <v>3.5843823956747566E-10</v>
      </c>
      <c r="S20">
        <f t="shared" si="2"/>
        <v>2.2371955448015267E-10</v>
      </c>
    </row>
    <row r="21" spans="1:19" x14ac:dyDescent="0.4">
      <c r="A21" s="1"/>
      <c r="B21" s="1"/>
      <c r="C21" s="2">
        <v>0.11215668768484197</v>
      </c>
      <c r="D21" s="2">
        <v>8.3567586944116232E-10</v>
      </c>
      <c r="O21">
        <v>-1.3380681818181701</v>
      </c>
      <c r="P21">
        <v>-9.5190122377622401</v>
      </c>
      <c r="Q21">
        <f t="shared" si="1"/>
        <v>4.5912592696154081E-2</v>
      </c>
      <c r="R21">
        <f t="shared" si="1"/>
        <v>3.0268281354565602E-10</v>
      </c>
      <c r="S21">
        <f t="shared" si="2"/>
        <v>1.8891975442392999E-10</v>
      </c>
    </row>
    <row r="22" spans="1:19" x14ac:dyDescent="0.4">
      <c r="A22" s="1"/>
      <c r="B22" s="1"/>
      <c r="C22" s="2">
        <v>0.10458015970293084</v>
      </c>
      <c r="D22" s="2">
        <v>6.0833738311037964E-10</v>
      </c>
      <c r="O22">
        <v>-0.95017482517482299</v>
      </c>
      <c r="P22">
        <v>-8.8732517482517501</v>
      </c>
      <c r="Q22">
        <f t="shared" si="1"/>
        <v>0.11215668768484197</v>
      </c>
      <c r="R22">
        <f t="shared" si="1"/>
        <v>1.3389003397022384E-9</v>
      </c>
      <c r="S22">
        <f t="shared" si="2"/>
        <v>8.3567586944116232E-10</v>
      </c>
    </row>
    <row r="23" spans="1:19" x14ac:dyDescent="0.4">
      <c r="A23" s="1"/>
      <c r="B23" s="1"/>
      <c r="C23" s="2">
        <v>9.7025996512575971E-2</v>
      </c>
      <c r="D23" s="2">
        <v>3.9843688875800684E-10</v>
      </c>
      <c r="O23">
        <v>-0.98055069930069605</v>
      </c>
      <c r="P23">
        <v>-9.0111451048950997</v>
      </c>
      <c r="Q23">
        <f t="shared" si="1"/>
        <v>0.10458015970293084</v>
      </c>
      <c r="R23">
        <f t="shared" si="1"/>
        <v>9.7466393213523932E-10</v>
      </c>
      <c r="S23">
        <f t="shared" si="2"/>
        <v>6.0833738311037964E-10</v>
      </c>
    </row>
    <row r="24" spans="1:19" x14ac:dyDescent="0.4">
      <c r="A24" s="1"/>
      <c r="B24" s="1"/>
      <c r="C24" s="2">
        <v>0.25896615401312434</v>
      </c>
      <c r="D24" s="2">
        <v>1.1319111484383637E-9</v>
      </c>
      <c r="O24">
        <v>-1.0131118881118799</v>
      </c>
      <c r="P24">
        <v>-9.19493006993007</v>
      </c>
      <c r="Q24">
        <f t="shared" si="1"/>
        <v>9.7025996512575971E-2</v>
      </c>
      <c r="R24">
        <f t="shared" si="1"/>
        <v>6.3836626761131856E-10</v>
      </c>
      <c r="S24">
        <f t="shared" si="2"/>
        <v>3.9843688875800684E-10</v>
      </c>
    </row>
    <row r="25" spans="1:19" x14ac:dyDescent="0.4">
      <c r="A25" s="1"/>
      <c r="B25" s="1"/>
      <c r="C25" s="2">
        <v>0.27028265839051768</v>
      </c>
      <c r="D25" s="2">
        <v>8.7880194354970618E-10</v>
      </c>
      <c r="O25">
        <v>-0.58675699300699302</v>
      </c>
      <c r="P25">
        <v>-8.7414772727272698</v>
      </c>
      <c r="Q25">
        <f t="shared" si="1"/>
        <v>0.25896615401312434</v>
      </c>
      <c r="R25">
        <f t="shared" si="1"/>
        <v>1.8135215776546714E-9</v>
      </c>
      <c r="S25">
        <f t="shared" si="2"/>
        <v>1.1319111484383637E-9</v>
      </c>
    </row>
    <row r="26" spans="1:19" x14ac:dyDescent="0.4">
      <c r="A26" s="1"/>
      <c r="B26" s="1"/>
      <c r="C26" s="2">
        <v>0.26676961599520954</v>
      </c>
      <c r="D26" s="2">
        <v>6.6768685609532625E-10</v>
      </c>
      <c r="O26">
        <v>-0.56818181818181601</v>
      </c>
      <c r="P26">
        <v>-8.8513986013985999</v>
      </c>
      <c r="Q26">
        <f t="shared" si="1"/>
        <v>0.27028265839051768</v>
      </c>
      <c r="R26">
        <f t="shared" si="1"/>
        <v>1.4079959273402619E-9</v>
      </c>
      <c r="S26">
        <f t="shared" si="2"/>
        <v>8.7880194354970618E-10</v>
      </c>
    </row>
    <row r="27" spans="1:19" x14ac:dyDescent="0.4">
      <c r="A27" s="1"/>
      <c r="B27" s="1"/>
      <c r="C27" s="2">
        <v>0.23547269775496871</v>
      </c>
      <c r="D27" s="2">
        <v>4.8580383493275656E-10</v>
      </c>
      <c r="O27">
        <v>-0.57386363636363602</v>
      </c>
      <c r="P27">
        <v>-8.9707167832167798</v>
      </c>
      <c r="Q27">
        <f t="shared" si="1"/>
        <v>0.26676961599520954</v>
      </c>
      <c r="R27">
        <f t="shared" si="1"/>
        <v>1.069752270145804E-9</v>
      </c>
      <c r="S27">
        <f t="shared" si="2"/>
        <v>6.6768685609532625E-10</v>
      </c>
    </row>
    <row r="28" spans="1:19" x14ac:dyDescent="0.4">
      <c r="A28" s="1"/>
      <c r="B28" s="1"/>
      <c r="C28" s="2">
        <v>0.27425565699198501</v>
      </c>
      <c r="D28" s="2">
        <v>3.775519112184653E-10</v>
      </c>
      <c r="O28">
        <v>-0.62805944055943996</v>
      </c>
      <c r="P28">
        <v>-9.1088286713286699</v>
      </c>
      <c r="Q28">
        <f t="shared" si="1"/>
        <v>0.23547269775496871</v>
      </c>
      <c r="R28">
        <f t="shared" si="1"/>
        <v>7.7834354611086902E-10</v>
      </c>
      <c r="S28">
        <f t="shared" si="2"/>
        <v>4.8580383493275656E-10</v>
      </c>
    </row>
    <row r="29" spans="1:19" x14ac:dyDescent="0.4">
      <c r="O29">
        <v>-0.56184440559439897</v>
      </c>
      <c r="P29">
        <v>-9.2183129370629402</v>
      </c>
      <c r="Q29">
        <f t="shared" si="1"/>
        <v>0.27425565699198501</v>
      </c>
      <c r="R29">
        <f t="shared" si="1"/>
        <v>6.0490484489360237E-10</v>
      </c>
      <c r="S29">
        <f t="shared" si="2"/>
        <v>3.775519112184653E-10</v>
      </c>
    </row>
  </sheetData>
  <mergeCells count="1">
    <mergeCell ref="O1:S1"/>
  </mergeCells>
  <phoneticPr fontId="18" type="noConversion"/>
  <pageMargins left="0.7" right="0.7" top="0.75" bottom="0.75" header="0.3" footer="0.3"/>
  <ignoredErrors>
    <ignoredError sqref="F2:H10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F1C85-53FF-4245-8C96-FCC0544263DD}">
  <dimension ref="A1:Q9"/>
  <sheetViews>
    <sheetView tabSelected="1" workbookViewId="0">
      <selection activeCell="I8" sqref="I8"/>
    </sheetView>
  </sheetViews>
  <sheetFormatPr defaultRowHeight="13.9" x14ac:dyDescent="0.4"/>
  <cols>
    <col min="7" max="7" width="13.796875" bestFit="1" customWidth="1"/>
    <col min="8" max="8" width="12.59765625" bestFit="1" customWidth="1"/>
    <col min="9" max="9" width="11.3984375" bestFit="1" customWidth="1"/>
    <col min="16" max="16" width="13.6640625" bestFit="1" customWidth="1"/>
    <col min="17" max="17" width="13.9296875" bestFit="1" customWidth="1"/>
  </cols>
  <sheetData>
    <row r="1" spans="1:17" x14ac:dyDescent="0.4">
      <c r="A1" s="1" t="s">
        <v>11</v>
      </c>
      <c r="B1" s="1" t="s">
        <v>12</v>
      </c>
      <c r="C1" s="1" t="s">
        <v>4</v>
      </c>
      <c r="D1" s="1" t="s">
        <v>5</v>
      </c>
      <c r="E1" s="1"/>
      <c r="F1" s="1" t="s">
        <v>0</v>
      </c>
      <c r="G1" s="1" t="s">
        <v>6</v>
      </c>
      <c r="H1" s="1" t="s">
        <v>1</v>
      </c>
      <c r="M1" s="6" t="s">
        <v>13</v>
      </c>
      <c r="N1" s="6"/>
      <c r="O1" s="6"/>
      <c r="P1" s="6"/>
      <c r="Q1" s="6"/>
    </row>
    <row r="2" spans="1:17" x14ac:dyDescent="0.4">
      <c r="A2" s="1"/>
      <c r="B2" s="1"/>
      <c r="C2" s="1">
        <v>1.1255243499563552</v>
      </c>
      <c r="D2" s="1">
        <v>2.8455222625422113E-10</v>
      </c>
      <c r="E2" s="1"/>
      <c r="F2" s="1">
        <f>AVERAGE(C2:C4)</f>
        <v>1.1083858344671842</v>
      </c>
      <c r="G2" s="1">
        <f>AVERAGE(D2:D4)</f>
        <v>2.136403195287901E-10</v>
      </c>
      <c r="H2" s="1">
        <f>STDEV(D2:D4)</f>
        <v>6.9949003643371078E-11</v>
      </c>
      <c r="I2">
        <f>H2</f>
        <v>6.9949003643371078E-11</v>
      </c>
      <c r="O2" t="s">
        <v>7</v>
      </c>
      <c r="P2" t="s">
        <v>8</v>
      </c>
      <c r="Q2" t="s">
        <v>9</v>
      </c>
    </row>
    <row r="3" spans="1:17" x14ac:dyDescent="0.4">
      <c r="A3" s="1"/>
      <c r="B3" s="1"/>
      <c r="C3" s="1">
        <v>1.1097777515752201</v>
      </c>
      <c r="D3" s="1">
        <v>2.1167300937721646E-10</v>
      </c>
      <c r="E3" s="1"/>
      <c r="F3" s="1">
        <f>AVERAGE(C5:C8)</f>
        <v>3.4455350308237089</v>
      </c>
      <c r="G3" s="1">
        <f>AVERAGE(D5:D8)</f>
        <v>5.0149708129105318E-11</v>
      </c>
      <c r="H3" s="1">
        <f>STDEV(D5:D8)</f>
        <v>2.4912573309650429E-11</v>
      </c>
      <c r="I3">
        <f>H3</f>
        <v>2.4912573309650429E-11</v>
      </c>
      <c r="M3">
        <v>5.13548951048967E-2</v>
      </c>
      <c r="N3">
        <v>-9.3411276223776198</v>
      </c>
      <c r="O3">
        <f>10^(M3)</f>
        <v>1.1255243499563552</v>
      </c>
      <c r="P3">
        <f>10^N3</f>
        <v>4.5590292400040295E-10</v>
      </c>
      <c r="Q3">
        <f>0.624150913*P3</f>
        <v>2.8455222625422113E-10</v>
      </c>
    </row>
    <row r="4" spans="1:17" x14ac:dyDescent="0.4">
      <c r="A4" s="1"/>
      <c r="B4" s="1"/>
      <c r="C4" s="1">
        <v>1.0898554018699773</v>
      </c>
      <c r="D4" s="1">
        <v>1.4469572295493258E-10</v>
      </c>
      <c r="E4" s="1"/>
      <c r="F4" s="1"/>
      <c r="G4" s="1"/>
      <c r="H4" s="1"/>
      <c r="M4">
        <v>4.5236013986016801E-2</v>
      </c>
      <c r="N4">
        <v>-9.4696241258741196</v>
      </c>
      <c r="O4">
        <f t="shared" ref="O4:O9" si="0">10^(M4)</f>
        <v>1.1097777515752201</v>
      </c>
      <c r="P4">
        <f t="shared" ref="P4:P9" si="1">10^N4</f>
        <v>3.3913754665486881E-10</v>
      </c>
      <c r="Q4">
        <f t="shared" ref="Q4:Q9" si="2">0.624150913*P4</f>
        <v>2.1167300937721646E-10</v>
      </c>
    </row>
    <row r="5" spans="1:17" x14ac:dyDescent="0.4">
      <c r="A5" s="1"/>
      <c r="B5" s="1"/>
      <c r="C5" s="1">
        <v>3.5413559460014943</v>
      </c>
      <c r="D5" s="1">
        <v>8.0959977604682072E-11</v>
      </c>
      <c r="E5" s="1"/>
      <c r="F5" s="1"/>
      <c r="G5" s="1"/>
      <c r="H5" s="1"/>
      <c r="M5">
        <v>3.7368881118883403E-2</v>
      </c>
      <c r="N5">
        <v>-9.6348339160839096</v>
      </c>
      <c r="O5">
        <f t="shared" si="0"/>
        <v>1.0898554018699773</v>
      </c>
      <c r="P5">
        <f t="shared" si="1"/>
        <v>2.3182810429523889E-10</v>
      </c>
      <c r="Q5">
        <f t="shared" si="2"/>
        <v>1.4469572295493258E-10</v>
      </c>
    </row>
    <row r="6" spans="1:17" x14ac:dyDescent="0.4">
      <c r="A6" s="1"/>
      <c r="B6" s="1"/>
      <c r="C6" s="1">
        <v>3.4847896919284573</v>
      </c>
      <c r="D6" s="1">
        <v>5.7732083688866945E-11</v>
      </c>
      <c r="E6" s="1"/>
      <c r="F6" s="1"/>
      <c r="G6" s="1"/>
      <c r="H6" s="1"/>
      <c r="M6">
        <v>0.54916958041957997</v>
      </c>
      <c r="N6">
        <v>-9.8870192307692299</v>
      </c>
      <c r="O6">
        <f t="shared" si="0"/>
        <v>3.5413559460014943</v>
      </c>
      <c r="P6">
        <f t="shared" si="1"/>
        <v>1.297121832531583E-10</v>
      </c>
      <c r="Q6">
        <f t="shared" si="2"/>
        <v>8.0959977604682072E-11</v>
      </c>
    </row>
    <row r="7" spans="1:17" x14ac:dyDescent="0.4">
      <c r="A7" s="1"/>
      <c r="B7" s="1"/>
      <c r="C7" s="1">
        <v>3.4187896272563489</v>
      </c>
      <c r="D7" s="1">
        <v>3.8639288487300718E-11</v>
      </c>
      <c r="E7" s="1"/>
      <c r="F7" s="1"/>
      <c r="G7" s="1"/>
      <c r="H7" s="1"/>
      <c r="M7">
        <v>0.54217657342657299</v>
      </c>
      <c r="N7">
        <v>-10.0338723776223</v>
      </c>
      <c r="O7">
        <f t="shared" si="0"/>
        <v>3.4847896919284573</v>
      </c>
      <c r="P7">
        <f t="shared" si="1"/>
        <v>9.2496994695362946E-11</v>
      </c>
      <c r="Q7">
        <f t="shared" si="2"/>
        <v>5.7732083688866945E-11</v>
      </c>
    </row>
    <row r="8" spans="1:17" x14ac:dyDescent="0.4">
      <c r="A8" s="1"/>
      <c r="B8" s="1"/>
      <c r="C8" s="1">
        <v>3.3372048581085352</v>
      </c>
      <c r="D8" s="1">
        <v>2.326748273557154E-11</v>
      </c>
      <c r="E8" s="1"/>
      <c r="F8" s="1"/>
      <c r="G8" s="1"/>
      <c r="H8" s="1"/>
      <c r="M8">
        <v>0.53387237762237605</v>
      </c>
      <c r="N8">
        <v>-10.208260489510399</v>
      </c>
      <c r="O8">
        <f t="shared" si="0"/>
        <v>3.4187896272563489</v>
      </c>
      <c r="P8">
        <f t="shared" si="1"/>
        <v>6.1906964617867536E-11</v>
      </c>
      <c r="Q8">
        <f t="shared" si="2"/>
        <v>3.8639288487300718E-11</v>
      </c>
    </row>
    <row r="9" spans="1:17" x14ac:dyDescent="0.4">
      <c r="M9">
        <v>0.52338286713286597</v>
      </c>
      <c r="N9">
        <v>-10.428540209790199</v>
      </c>
      <c r="O9">
        <f t="shared" si="0"/>
        <v>3.3372048581085352</v>
      </c>
      <c r="P9">
        <f t="shared" si="1"/>
        <v>3.7278616839212312E-11</v>
      </c>
      <c r="Q9">
        <f t="shared" si="2"/>
        <v>2.326748273557154E-11</v>
      </c>
    </row>
  </sheetData>
  <mergeCells count="1">
    <mergeCell ref="M1:Q1"/>
  </mergeCells>
  <phoneticPr fontId="18" type="noConversion"/>
  <pageMargins left="0.7" right="0.7" top="0.75" bottom="0.75" header="0.3" footer="0.3"/>
  <ignoredErrors>
    <ignoredError sqref="F2:H3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Mrk 421 WCDA flaring phase data</vt:lpstr>
      <vt:lpstr>Mrk 421 Fermi data</vt:lpstr>
      <vt:lpstr>Mrk 421 ARGO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Yuchong Chen</dc:creator>
  <cp:lastModifiedBy>俞充 陈</cp:lastModifiedBy>
  <dcterms:created xsi:type="dcterms:W3CDTF">2024-07-31T02:21:53Z</dcterms:created>
  <dcterms:modified xsi:type="dcterms:W3CDTF">2024-09-12T07:24:12Z</dcterms:modified>
</cp:coreProperties>
</file>