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isra/Desktop/SyntheticMass/"/>
    </mc:Choice>
  </mc:AlternateContent>
  <bookViews>
    <workbookView xWindow="0" yWindow="5160" windowWidth="28800" windowHeight="16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2" i="1"/>
  <c r="D10" i="1"/>
  <c r="B53" i="1"/>
  <c r="I53" i="1"/>
  <c r="J53" i="1"/>
  <c r="D33" i="1"/>
  <c r="D45" i="1"/>
  <c r="D7" i="1"/>
  <c r="D12" i="1"/>
  <c r="D39" i="1"/>
  <c r="D26" i="1"/>
  <c r="D35" i="1"/>
  <c r="D22" i="1"/>
  <c r="D42" i="1"/>
  <c r="D9" i="1"/>
  <c r="D37" i="1"/>
  <c r="D15" i="1"/>
  <c r="D24" i="1"/>
  <c r="D19" i="1"/>
  <c r="D32" i="1"/>
  <c r="D46" i="1"/>
  <c r="D23" i="1"/>
  <c r="D14" i="1"/>
  <c r="D2" i="1"/>
  <c r="D34" i="1"/>
  <c r="D49" i="1"/>
  <c r="D6" i="1"/>
  <c r="D11" i="1"/>
  <c r="D40" i="1"/>
  <c r="D18" i="1"/>
  <c r="D16" i="1"/>
  <c r="D29" i="1"/>
  <c r="D27" i="1"/>
  <c r="D44" i="1"/>
  <c r="D21" i="1"/>
  <c r="D5" i="1"/>
  <c r="D30" i="1"/>
  <c r="D8" i="1"/>
  <c r="D20" i="1"/>
  <c r="D25" i="1"/>
  <c r="D48" i="1"/>
  <c r="D38" i="1"/>
  <c r="D31" i="1"/>
  <c r="D52" i="1"/>
  <c r="D50" i="1"/>
  <c r="D17" i="1"/>
  <c r="D51" i="1"/>
  <c r="D28" i="1"/>
  <c r="D47" i="1"/>
  <c r="D36" i="1"/>
  <c r="D41" i="1"/>
  <c r="D4" i="1"/>
  <c r="D43" i="1"/>
  <c r="D3" i="1"/>
  <c r="D13" i="1"/>
  <c r="C53" i="1"/>
  <c r="D53" i="1"/>
  <c r="F10" i="1"/>
  <c r="F33" i="1"/>
  <c r="F45" i="1"/>
  <c r="F7" i="1"/>
  <c r="F12" i="1"/>
  <c r="F39" i="1"/>
  <c r="F26" i="1"/>
  <c r="F35" i="1"/>
  <c r="F22" i="1"/>
  <c r="F42" i="1"/>
  <c r="F9" i="1"/>
  <c r="F37" i="1"/>
  <c r="F15" i="1"/>
  <c r="F24" i="1"/>
  <c r="F19" i="1"/>
  <c r="F32" i="1"/>
  <c r="F46" i="1"/>
  <c r="F23" i="1"/>
  <c r="F14" i="1"/>
  <c r="F2" i="1"/>
  <c r="F34" i="1"/>
  <c r="F49" i="1"/>
  <c r="F6" i="1"/>
  <c r="F11" i="1"/>
  <c r="F40" i="1"/>
  <c r="F18" i="1"/>
  <c r="F16" i="1"/>
  <c r="F29" i="1"/>
  <c r="F27" i="1"/>
  <c r="F44" i="1"/>
  <c r="F21" i="1"/>
  <c r="F5" i="1"/>
  <c r="F30" i="1"/>
  <c r="F8" i="1"/>
  <c r="F20" i="1"/>
  <c r="F25" i="1"/>
  <c r="F48" i="1"/>
  <c r="F38" i="1"/>
  <c r="F31" i="1"/>
  <c r="F52" i="1"/>
  <c r="F50" i="1"/>
  <c r="F17" i="1"/>
  <c r="F51" i="1"/>
  <c r="F28" i="1"/>
  <c r="F47" i="1"/>
  <c r="F36" i="1"/>
  <c r="F41" i="1"/>
  <c r="F4" i="1"/>
  <c r="F43" i="1"/>
  <c r="F3" i="1"/>
  <c r="F13" i="1"/>
  <c r="F53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10" i="1"/>
  <c r="L10" i="1"/>
  <c r="M10" i="1"/>
  <c r="J33" i="1"/>
  <c r="L33" i="1"/>
  <c r="M33" i="1"/>
  <c r="J45" i="1"/>
  <c r="L45" i="1"/>
  <c r="M45" i="1"/>
  <c r="J7" i="1"/>
  <c r="L7" i="1"/>
  <c r="M7" i="1"/>
  <c r="J12" i="1"/>
  <c r="L12" i="1"/>
  <c r="M12" i="1"/>
  <c r="J39" i="1"/>
  <c r="L39" i="1"/>
  <c r="M39" i="1"/>
  <c r="J26" i="1"/>
  <c r="L26" i="1"/>
  <c r="M26" i="1"/>
  <c r="J35" i="1"/>
  <c r="L35" i="1"/>
  <c r="M35" i="1"/>
  <c r="J22" i="1"/>
  <c r="L22" i="1"/>
  <c r="M22" i="1"/>
  <c r="J42" i="1"/>
  <c r="L42" i="1"/>
  <c r="M42" i="1"/>
  <c r="J9" i="1"/>
  <c r="L9" i="1"/>
  <c r="M9" i="1"/>
  <c r="J37" i="1"/>
  <c r="L37" i="1"/>
  <c r="M37" i="1"/>
  <c r="J15" i="1"/>
  <c r="L15" i="1"/>
  <c r="M15" i="1"/>
  <c r="J24" i="1"/>
  <c r="L24" i="1"/>
  <c r="M24" i="1"/>
  <c r="J19" i="1"/>
  <c r="L19" i="1"/>
  <c r="M19" i="1"/>
  <c r="J32" i="1"/>
  <c r="L32" i="1"/>
  <c r="M32" i="1"/>
  <c r="J46" i="1"/>
  <c r="L46" i="1"/>
  <c r="M46" i="1"/>
  <c r="J23" i="1"/>
  <c r="L23" i="1"/>
  <c r="M23" i="1"/>
  <c r="J14" i="1"/>
  <c r="L14" i="1"/>
  <c r="M14" i="1"/>
  <c r="J34" i="1"/>
  <c r="L34" i="1"/>
  <c r="M34" i="1"/>
  <c r="J49" i="1"/>
  <c r="L49" i="1"/>
  <c r="M49" i="1"/>
  <c r="J6" i="1"/>
  <c r="L6" i="1"/>
  <c r="M6" i="1"/>
  <c r="J11" i="1"/>
  <c r="L11" i="1"/>
  <c r="M11" i="1"/>
  <c r="J40" i="1"/>
  <c r="L40" i="1"/>
  <c r="M40" i="1"/>
  <c r="J18" i="1"/>
  <c r="L18" i="1"/>
  <c r="M18" i="1"/>
  <c r="J16" i="1"/>
  <c r="L16" i="1"/>
  <c r="M16" i="1"/>
  <c r="J29" i="1"/>
  <c r="L29" i="1"/>
  <c r="M29" i="1"/>
  <c r="J27" i="1"/>
  <c r="L27" i="1"/>
  <c r="M27" i="1"/>
  <c r="J44" i="1"/>
  <c r="L44" i="1"/>
  <c r="M44" i="1"/>
  <c r="J21" i="1"/>
  <c r="L21" i="1"/>
  <c r="M21" i="1"/>
  <c r="J5" i="1"/>
  <c r="L5" i="1"/>
  <c r="M5" i="1"/>
  <c r="J30" i="1"/>
  <c r="L30" i="1"/>
  <c r="M30" i="1"/>
  <c r="J8" i="1"/>
  <c r="L8" i="1"/>
  <c r="M8" i="1"/>
  <c r="J20" i="1"/>
  <c r="L20" i="1"/>
  <c r="M20" i="1"/>
  <c r="J25" i="1"/>
  <c r="L25" i="1"/>
  <c r="M25" i="1"/>
  <c r="J48" i="1"/>
  <c r="L48" i="1"/>
  <c r="M48" i="1"/>
  <c r="J38" i="1"/>
  <c r="L38" i="1"/>
  <c r="M38" i="1"/>
  <c r="J31" i="1"/>
  <c r="L31" i="1"/>
  <c r="M31" i="1"/>
  <c r="J52" i="1"/>
  <c r="L52" i="1"/>
  <c r="M52" i="1"/>
  <c r="J50" i="1"/>
  <c r="L50" i="1"/>
  <c r="M50" i="1"/>
  <c r="J17" i="1"/>
  <c r="L17" i="1"/>
  <c r="M17" i="1"/>
  <c r="J51" i="1"/>
  <c r="L51" i="1"/>
  <c r="M51" i="1"/>
  <c r="J28" i="1"/>
  <c r="L28" i="1"/>
  <c r="M28" i="1"/>
  <c r="J47" i="1"/>
  <c r="L47" i="1"/>
  <c r="M47" i="1"/>
  <c r="J36" i="1"/>
  <c r="L36" i="1"/>
  <c r="M36" i="1"/>
  <c r="J41" i="1"/>
  <c r="L41" i="1"/>
  <c r="M41" i="1"/>
  <c r="J4" i="1"/>
  <c r="L4" i="1"/>
  <c r="M4" i="1"/>
  <c r="J43" i="1"/>
  <c r="L43" i="1"/>
  <c r="M43" i="1"/>
  <c r="J3" i="1"/>
  <c r="L3" i="1"/>
  <c r="M3" i="1"/>
  <c r="J13" i="1"/>
  <c r="L13" i="1"/>
  <c r="M13" i="1"/>
  <c r="J2" i="1"/>
  <c r="L2" i="1"/>
  <c r="M2" i="1"/>
  <c r="M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<sst xmlns="http://schemas.openxmlformats.org/spreadsheetml/2006/main" count="67" uniqueCount="67">
  <si>
    <t>State</t>
  </si>
  <si>
    <t>Alzheimer's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</si>
  <si>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</si>
  <si>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</si>
  <si>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</si>
  <si>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</si>
  <si>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</si>
  <si>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</si>
  <si>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</si>
  <si>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</si>
  <si>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</si>
  <si>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</si>
  <si>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</si>
  <si>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</si>
  <si>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</si>
  <si>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</si>
  <si>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</si>
  <si>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</si>
  <si>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</si>
  <si>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</si>
  <si>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</si>
  <si>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</si>
  <si>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</si>
  <si>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</si>
  <si>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</si>
  <si>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</si>
  <si>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</si>
  <si>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</si>
  <si>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</si>
  <si>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</si>
  <si>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</si>
  <si>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</si>
  <si>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</si>
  <si>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</si>
  <si>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</si>
  <si>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</si>
  <si>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</si>
  <si>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</si>
  <si>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</si>
  <si>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</si>
  <si>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</si>
  <si>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</si>
  <si>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</si>
  <si>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</si>
  <si>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</si>
  <si>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</si>
  <si>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</si>
  <si>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</si>
  <si>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</si>
  <si>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</si>
  <si>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</si>
  <si>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</si>
  <si>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</si>
  <si>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Population</t>
  </si>
  <si>
    <t>% Alzheimers</t>
  </si>
  <si>
    <t>% 65+</t>
  </si>
  <si>
    <t>Alz/Seniors Ratio</t>
  </si>
  <si>
    <t>proj_alz</t>
  </si>
  <si>
    <t>adj_alz</t>
  </si>
  <si>
    <t>USA</t>
  </si>
  <si>
    <t>Residual</t>
  </si>
  <si>
    <t>Seniors</t>
  </si>
  <si>
    <t>Under 65</t>
  </si>
  <si>
    <t>adj_pct_alz</t>
  </si>
  <si>
    <t>adj_residual</t>
  </si>
  <si>
    <t>Senior Citizens: Alzheimer's Correlation</t>
  </si>
  <si>
    <t>Alzheimer's: Projected Alzheimer's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</si>
</sst>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000_);_(* \(#,##0.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Fill="1"/>
    <xf numFmtId="3" fontId="0" fillId="0" borderId="0" xfId="0" applyNumberFormat="1"/>
    <xf numFmtId="3" fontId="0" fillId="0" borderId="0" xfId="0" applyNumberFormat="1" applyFill="1"/>
    <xf numFmtId="164" fontId="3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3" fontId="3" fillId="0" borderId="0" xfId="0" applyNumberFormat="1" applyFont="1"/>
    <xf numFmtId="165" fontId="3" fillId="0" borderId="0" xfId="2" applyNumberFormat="1" applyFont="1"/>
    <xf numFmtId="165" fontId="0" fillId="0" borderId="0" xfId="2" applyNumberFormat="1" applyFont="1"/>
    <xf numFmtId="165" fontId="0" fillId="0" borderId="0" xfId="2" applyNumberFormat="1" applyFont="1" applyFill="1"/>
    <xf numFmtId="166" fontId="0" fillId="0" borderId="0" xfId="0" applyNumberFormat="1"/>
    <xf numFmtId="0" fontId="5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O7" sqref="O7"/>
    </sheetView>
  </sheetViews>
  <sheetFormatPr baseColWidth="10" defaultRowHeight="16" x14ac:dyDescent="0.2"/>
  <cols>
    <col min="1" max="1" width="17.33203125" bestFit="1" customWidth="1"/>
    <col min="3" max="3" width="14" style="10" bestFit="1" customWidth="1"/>
    <col min="4" max="4" width="12.1640625" style="6" bestFit="1" customWidth="1"/>
    <col min="5" max="6" width="12.1640625" style="10" customWidth="1"/>
    <col min="7" max="7" width="10.83203125" style="6"/>
    <col min="8" max="8" width="15.33203125" style="6" bestFit="1" customWidth="1"/>
    <col min="10" max="10" width="11.83203125" bestFit="1" customWidth="1"/>
    <col min="15" max="15" width="39.6640625" bestFit="1" customWidth="1"/>
  </cols>
  <sheetData>
    <row r="1" spans="1:15" s="1" customFormat="1" x14ac:dyDescent="0.2">
      <c r="A1" s="1" t="s">
        <v>0</v>
      </c>
      <c r="B1" s="1" t="s">
        <v>1</v>
      </c>
      <c r="C1" s="9" t="s">
        <v>53</v>
      </c>
      <c r="D1" s="5" t="s">
        <v>54</v>
      </c>
      <c r="E1" s="9" t="s">
        <v>62</v>
      </c>
      <c r="F1" s="9" t="s">
        <v>61</v>
      </c>
      <c r="G1" s="5" t="s">
        <v>55</v>
      </c>
      <c r="H1" s="5" t="s">
        <v>56</v>
      </c>
      <c r="I1" s="1" t="s">
        <v>57</v>
      </c>
      <c r="J1" s="1" t="s">
        <v>58</v>
      </c>
      <c r="K1" s="1" t="s">
        <v>60</v>
      </c>
      <c r="L1" s="1" t="s">
        <v>63</v>
      </c>
      <c r="M1" s="1" t="s">
        <v>64</v>
      </c>
      <c r="O1" s="1" t="s">
        <v>65</v>
      </c>
    </row>
    <row r="2" spans="1:15" x14ac:dyDescent="0.2">
      <c r="A2" t="s">
        <v>2</v>
      </c>
      <c r="B2" s="3">
        <v>89000</v>
      </c>
      <c r="C2" s="10">
        <v>4817678</v>
      </c>
      <c r="D2" s="6">
        <f>B2/C2</f>
        <v>1.8473629827481207E-2</v>
      </c>
      <c r="E2" s="10">
        <f>C2-F2</f>
        <v>4118417.0000000009</v>
      </c>
      <c r="F2" s="10">
        <f>C2*G2</f>
        <v>699260.99999999884</v>
      </c>
      <c r="G2" s="6">
        <v>0.14514481872802601</v>
      </c>
      <c r="H2" s="6">
        <f>D2/G2</f>
        <v>0.12727722552809345</v>
      </c>
      <c r="I2">
        <v>71601.899999999994</v>
      </c>
      <c r="J2">
        <f>I2*$J$53</f>
        <v>89064.721496072598</v>
      </c>
      <c r="K2" s="3">
        <f>B2-J2</f>
        <v>-64.721496072597802</v>
      </c>
      <c r="L2" s="12">
        <f>J2/C2</f>
        <v>1.8487063995574756E-2</v>
      </c>
      <c r="M2" s="12">
        <f>D2-L2</f>
        <v>-1.3434168093549165E-5</v>
      </c>
      <c r="O2">
        <f>CORREL(D2:D52,G2:G52)</f>
        <v>0.880322878591978</v>
      </c>
    </row>
    <row r="3" spans="1:15" x14ac:dyDescent="0.2">
      <c r="A3" t="s">
        <v>3</v>
      </c>
      <c r="B3" s="3">
        <v>6800</v>
      </c>
      <c r="C3" s="10">
        <v>728300</v>
      </c>
      <c r="D3" s="6">
        <f>B3/C3</f>
        <v>9.336811753398325E-3</v>
      </c>
      <c r="E3" s="10">
        <f>C3-F3</f>
        <v>666059</v>
      </c>
      <c r="F3" s="10">
        <f>C3*G3</f>
        <v>62240.999999999964</v>
      </c>
      <c r="G3" s="6">
        <v>8.5460661815185995E-2</v>
      </c>
      <c r="H3" s="6">
        <f>D3/G3</f>
        <v>0.10925274336851921</v>
      </c>
      <c r="I3">
        <v>3824.76</v>
      </c>
      <c r="J3">
        <f>I3*$J$53</f>
        <v>4757.5718547876331</v>
      </c>
      <c r="K3" s="3">
        <f>B3-J3</f>
        <v>2042.4281452123669</v>
      </c>
      <c r="L3" s="12">
        <f>J3/C3</f>
        <v>6.532434236973271E-3</v>
      </c>
      <c r="M3" s="12">
        <f>D3-L3</f>
        <v>2.804377516425054E-3</v>
      </c>
    </row>
    <row r="4" spans="1:15" x14ac:dyDescent="0.2">
      <c r="A4" t="s">
        <v>4</v>
      </c>
      <c r="B4" s="3">
        <v>130000</v>
      </c>
      <c r="C4" s="10">
        <v>6561516</v>
      </c>
      <c r="D4" s="6">
        <f>B4/C4</f>
        <v>1.9812494551563999E-2</v>
      </c>
      <c r="E4" s="10">
        <f>C4-F4</f>
        <v>5587029.0000000028</v>
      </c>
      <c r="F4" s="10">
        <f>C4*G4</f>
        <v>974486.99999999709</v>
      </c>
      <c r="G4" s="6">
        <v>0.148515525985153</v>
      </c>
      <c r="H4" s="6">
        <f>D4/G4</f>
        <v>0.13340352411063502</v>
      </c>
      <c r="I4">
        <v>93886.192999999999</v>
      </c>
      <c r="J4">
        <f>I4*$J$53</f>
        <v>116783.87908521312</v>
      </c>
      <c r="K4" s="3">
        <f>B4-J4</f>
        <v>13216.120914786879</v>
      </c>
      <c r="L4" s="12">
        <f>J4/C4</f>
        <v>1.7798307446817645E-2</v>
      </c>
      <c r="M4" s="12">
        <f>D4-L4</f>
        <v>2.0141871047463546E-3</v>
      </c>
      <c r="O4" s="1" t="s">
        <v>66</v>
      </c>
    </row>
    <row r="5" spans="1:15" x14ac:dyDescent="0.2">
      <c r="A5" t="s">
        <v>5</v>
      </c>
      <c r="B5" s="3">
        <v>54000</v>
      </c>
      <c r="C5" s="10">
        <v>2947036</v>
      </c>
      <c r="D5" s="6">
        <f>B5/C5</f>
        <v>1.8323495199922907E-2</v>
      </c>
      <c r="E5" s="10">
        <f>C5-F5</f>
        <v>2504861.0000000028</v>
      </c>
      <c r="F5" s="10">
        <f>C5*G5</f>
        <v>442174.99999999715</v>
      </c>
      <c r="G5" s="6">
        <v>0.150040583148627</v>
      </c>
      <c r="H5" s="6">
        <f>D5/G5</f>
        <v>0.12212359359981988</v>
      </c>
      <c r="I5">
        <v>42152.311000000002</v>
      </c>
      <c r="J5">
        <f>I5*$J$53</f>
        <v>52432.740466814954</v>
      </c>
      <c r="K5" s="3">
        <f>B5-J5</f>
        <v>1567.2595331850462</v>
      </c>
      <c r="L5" s="12">
        <f>J5/C5</f>
        <v>1.779168644930532E-2</v>
      </c>
      <c r="M5" s="12">
        <f>D5-L5</f>
        <v>5.3180875061758712E-4</v>
      </c>
      <c r="O5">
        <f>CORREL(B2:B52,I2:I52)</f>
        <v>0.99728913278246289</v>
      </c>
    </row>
    <row r="6" spans="1:15" x14ac:dyDescent="0.2">
      <c r="A6" t="s">
        <v>6</v>
      </c>
      <c r="B6" s="3">
        <v>610000</v>
      </c>
      <c r="C6" s="10">
        <v>38066920</v>
      </c>
      <c r="D6" s="6">
        <f>B6/C6</f>
        <v>1.6024411746471741E-2</v>
      </c>
      <c r="E6" s="10">
        <f>C6-F6</f>
        <v>33449013.000000034</v>
      </c>
      <c r="F6" s="10">
        <f>C6*G6</f>
        <v>4617906.9999999665</v>
      </c>
      <c r="G6" s="6">
        <v>0.121310234712973</v>
      </c>
      <c r="H6" s="6">
        <f>D6/G6</f>
        <v>0.13209447483459597</v>
      </c>
      <c r="I6">
        <v>481498.86900000001</v>
      </c>
      <c r="J6">
        <f>I6*$J$53</f>
        <v>598930.51257241704</v>
      </c>
      <c r="K6" s="3">
        <f>B6-J6</f>
        <v>11069.487427582964</v>
      </c>
      <c r="L6" s="12">
        <f>J6/C6</f>
        <v>1.5733621542599639E-2</v>
      </c>
      <c r="M6" s="12">
        <f>D6-L6</f>
        <v>2.9079020387210233E-4</v>
      </c>
    </row>
    <row r="7" spans="1:15" x14ac:dyDescent="0.2">
      <c r="A7" t="s">
        <v>7</v>
      </c>
      <c r="B7" s="3">
        <v>67000</v>
      </c>
      <c r="C7" s="10">
        <v>5197580</v>
      </c>
      <c r="D7" s="6">
        <f>B7/C7</f>
        <v>1.2890614478276429E-2</v>
      </c>
      <c r="E7" s="10">
        <f>C7-F7</f>
        <v>4583235.0000000056</v>
      </c>
      <c r="F7" s="10">
        <f>C7*G7</f>
        <v>614344.99999999476</v>
      </c>
      <c r="G7" s="6">
        <v>0.118198276890398</v>
      </c>
      <c r="H7" s="6">
        <f>D7/G7</f>
        <v>0.10905924195688182</v>
      </c>
      <c r="I7">
        <v>59488.599000000002</v>
      </c>
      <c r="J7">
        <f>I7*$J$53</f>
        <v>73997.13558057179</v>
      </c>
      <c r="K7" s="3">
        <f>B7-J7</f>
        <v>-6997.1355805717903</v>
      </c>
      <c r="L7" s="12">
        <f>J7/C7</f>
        <v>1.4236843989043322E-2</v>
      </c>
      <c r="M7" s="12">
        <f>D7-L7</f>
        <v>-1.3462295107668932E-3</v>
      </c>
    </row>
    <row r="8" spans="1:15" x14ac:dyDescent="0.2">
      <c r="A8" t="s">
        <v>8</v>
      </c>
      <c r="B8" s="3">
        <v>74000</v>
      </c>
      <c r="C8" s="10">
        <v>3592053</v>
      </c>
      <c r="D8" s="6">
        <f>B8/C8</f>
        <v>2.0601032334433819E-2</v>
      </c>
      <c r="E8" s="10">
        <f>C8-F8</f>
        <v>3060974.0000000019</v>
      </c>
      <c r="F8" s="10">
        <f>C8*G8</f>
        <v>531078.99999999825</v>
      </c>
      <c r="G8" s="6">
        <v>0.14784831960998299</v>
      </c>
      <c r="H8" s="6">
        <f>D8/G8</f>
        <v>0.13933896840206494</v>
      </c>
      <c r="I8">
        <v>57351.235000000001</v>
      </c>
      <c r="J8">
        <f>I8*$J$53</f>
        <v>71338.494826684924</v>
      </c>
      <c r="K8" s="3">
        <f>B8-J8</f>
        <v>2661.5051733150758</v>
      </c>
      <c r="L8" s="12">
        <f>J8/C8</f>
        <v>1.9860089711005079E-2</v>
      </c>
      <c r="M8" s="12">
        <f>D8-L8</f>
        <v>7.4094262342874057E-4</v>
      </c>
    </row>
    <row r="9" spans="1:15" x14ac:dyDescent="0.2">
      <c r="A9" t="s">
        <v>9</v>
      </c>
      <c r="B9" s="3">
        <v>17000</v>
      </c>
      <c r="C9" s="10">
        <v>917060</v>
      </c>
      <c r="D9" s="6">
        <f>B9/C9</f>
        <v>1.8537500272610297E-2</v>
      </c>
      <c r="E9" s="10">
        <f>C9-F9</f>
        <v>775978.00000000035</v>
      </c>
      <c r="F9" s="10">
        <f>C9*G9</f>
        <v>141081.99999999968</v>
      </c>
      <c r="G9" s="6">
        <v>0.15384162432119999</v>
      </c>
      <c r="H9" s="6">
        <f>D9/G9</f>
        <v>0.12049729944287747</v>
      </c>
      <c r="I9">
        <v>14066.521000000001</v>
      </c>
      <c r="J9">
        <f>I9*$J$53</f>
        <v>17497.172215872157</v>
      </c>
      <c r="K9" s="3">
        <f>B9-J9</f>
        <v>-497.17221587215681</v>
      </c>
      <c r="L9" s="12">
        <f>J9/C9</f>
        <v>1.9079637336567024E-2</v>
      </c>
      <c r="M9" s="12">
        <f>D9-L9</f>
        <v>-5.4213706395672689E-4</v>
      </c>
    </row>
    <row r="10" spans="1:15" x14ac:dyDescent="0.2">
      <c r="A10" t="s">
        <v>10</v>
      </c>
      <c r="B10" s="3">
        <v>9000</v>
      </c>
      <c r="C10" s="10">
        <v>633736</v>
      </c>
      <c r="D10" s="6">
        <f>B10/C10</f>
        <v>1.4201497153388793E-2</v>
      </c>
      <c r="E10" s="10">
        <f>C10-F10</f>
        <v>562013.00000000035</v>
      </c>
      <c r="F10" s="10">
        <f>C10*G10</f>
        <v>71722.999999999622</v>
      </c>
      <c r="G10" s="6">
        <v>0.11317488670361101</v>
      </c>
      <c r="H10" s="6">
        <f>D10/G10</f>
        <v>0.12548276006302089</v>
      </c>
      <c r="I10">
        <v>11325.786</v>
      </c>
      <c r="J10">
        <f>I10*$J$53</f>
        <v>14088.005706749655</v>
      </c>
      <c r="K10" s="3">
        <f>B10-J10</f>
        <v>-5088.0057067496546</v>
      </c>
      <c r="L10" s="12">
        <f>J10/C10</f>
        <v>2.2230085882370031E-2</v>
      </c>
      <c r="M10" s="12">
        <f>D10-L10</f>
        <v>-8.0285887289812379E-3</v>
      </c>
    </row>
    <row r="11" spans="1:15" s="2" customFormat="1" x14ac:dyDescent="0.2">
      <c r="A11" s="2" t="s">
        <v>11</v>
      </c>
      <c r="B11" s="4">
        <v>510000</v>
      </c>
      <c r="C11" s="11">
        <v>19361792</v>
      </c>
      <c r="D11" s="6">
        <f>B11/C11</f>
        <v>2.6340537074254284E-2</v>
      </c>
      <c r="E11" s="10">
        <f>C11-F11</f>
        <v>15843232</v>
      </c>
      <c r="F11" s="10">
        <f>C11*G11</f>
        <v>3518559.9999999991</v>
      </c>
      <c r="G11" s="7">
        <v>0.18172698064311399</v>
      </c>
      <c r="H11" s="6">
        <f>D11/G11</f>
        <v>0.14494565958801331</v>
      </c>
      <c r="I11" s="2">
        <v>405168.78399999999</v>
      </c>
      <c r="J11">
        <f>I11*$J$53</f>
        <v>503984.45999145828</v>
      </c>
      <c r="K11" s="3">
        <f>B11-J11</f>
        <v>6015.5400085417205</v>
      </c>
      <c r="L11" s="12">
        <f>J11/C11</f>
        <v>2.6029845790692219E-2</v>
      </c>
      <c r="M11" s="12">
        <f>D11-L11</f>
        <v>3.1069128356206455E-4</v>
      </c>
    </row>
    <row r="12" spans="1:15" x14ac:dyDescent="0.2">
      <c r="A12" t="s">
        <v>12</v>
      </c>
      <c r="B12" s="4">
        <v>130000</v>
      </c>
      <c r="C12" s="10">
        <v>9907756</v>
      </c>
      <c r="D12" s="6">
        <f>B12/C12</f>
        <v>1.3121033662920242E-2</v>
      </c>
      <c r="E12" s="10">
        <f>C12-F12</f>
        <v>8769520.0000000093</v>
      </c>
      <c r="F12" s="10">
        <f>C12*G12</f>
        <v>1138235.9999999914</v>
      </c>
      <c r="G12" s="6">
        <v>0.114883329787289</v>
      </c>
      <c r="H12" s="6">
        <f>D12/G12</f>
        <v>0.11421181547587758</v>
      </c>
      <c r="I12">
        <v>114997.85400000001</v>
      </c>
      <c r="J12">
        <f>I12*$J$53</f>
        <v>143044.41417275267</v>
      </c>
      <c r="K12" s="3">
        <f>B12-J12</f>
        <v>-13044.414172752673</v>
      </c>
      <c r="L12" s="12">
        <f>J12/C12</f>
        <v>1.4437619797333793E-2</v>
      </c>
      <c r="M12" s="12">
        <f>D12-L12</f>
        <v>-1.3165861344135513E-3</v>
      </c>
    </row>
    <row r="13" spans="1:15" x14ac:dyDescent="0.2">
      <c r="A13" t="s">
        <v>13</v>
      </c>
      <c r="B13" s="3">
        <v>26000</v>
      </c>
      <c r="C13" s="10">
        <v>1392704</v>
      </c>
      <c r="D13" s="6">
        <f>B13/C13</f>
        <v>1.8668719268415974E-2</v>
      </c>
      <c r="E13" s="10">
        <f>C13-F13</f>
        <v>1181048.0000000009</v>
      </c>
      <c r="F13" s="10">
        <f>C13*G13</f>
        <v>211655.99999999898</v>
      </c>
      <c r="G13" s="6">
        <v>0.15197486328753201</v>
      </c>
      <c r="H13" s="6">
        <f>D13/G13</f>
        <v>0.1228408360736295</v>
      </c>
      <c r="I13">
        <v>5909.9930000000004</v>
      </c>
      <c r="J13">
        <f>I13*$J$53</f>
        <v>7351.3674998671631</v>
      </c>
      <c r="K13" s="3">
        <f>B13-J13</f>
        <v>18648.632500132837</v>
      </c>
      <c r="L13" s="12">
        <f>J13/C13</f>
        <v>5.2784852343837332E-3</v>
      </c>
      <c r="M13" s="12">
        <f>D13-L13</f>
        <v>1.339023403403224E-2</v>
      </c>
    </row>
    <row r="14" spans="1:15" x14ac:dyDescent="0.2">
      <c r="A14" t="s">
        <v>14</v>
      </c>
      <c r="B14" s="3">
        <v>23000</v>
      </c>
      <c r="C14" s="10">
        <v>1599464</v>
      </c>
      <c r="D14" s="6">
        <f>B14/C14</f>
        <v>1.4379817238774989E-2</v>
      </c>
      <c r="E14" s="10">
        <f>C14-F14</f>
        <v>1386063.0000000009</v>
      </c>
      <c r="F14" s="10">
        <f>C14*G14</f>
        <v>213400.99999999919</v>
      </c>
      <c r="G14" s="6">
        <v>0.13342032080746999</v>
      </c>
      <c r="H14" s="6">
        <f>D14/G14</f>
        <v>0.1077783140660076</v>
      </c>
      <c r="I14">
        <v>18552.522000000001</v>
      </c>
      <c r="J14">
        <f>I14*$J$53</f>
        <v>23077.253606116039</v>
      </c>
      <c r="K14" s="3">
        <f>B14-J14</f>
        <v>-77.253606116039009</v>
      </c>
      <c r="L14" s="12">
        <f>J14/C14</f>
        <v>1.4428116922991726E-2</v>
      </c>
      <c r="M14" s="12">
        <f>D14-L14</f>
        <v>-4.8299684216736999E-5</v>
      </c>
    </row>
    <row r="15" spans="1:15" x14ac:dyDescent="0.2">
      <c r="A15" t="s">
        <v>15</v>
      </c>
      <c r="B15" s="3">
        <v>220000</v>
      </c>
      <c r="C15" s="10">
        <v>12868747</v>
      </c>
      <c r="D15" s="6">
        <f>B15/C15</f>
        <v>1.7095681498750421E-2</v>
      </c>
      <c r="E15" s="10">
        <f>C15-F15</f>
        <v>11172464.000000006</v>
      </c>
      <c r="F15" s="10">
        <f>C15*G15</f>
        <v>1696282.9999999951</v>
      </c>
      <c r="G15" s="6">
        <v>0.131814154089749</v>
      </c>
      <c r="H15" s="6">
        <f>D15/G15</f>
        <v>0.12969533975168093</v>
      </c>
      <c r="I15">
        <v>181415.35</v>
      </c>
      <c r="J15">
        <f>I15*$J$53</f>
        <v>225660.31938904602</v>
      </c>
      <c r="K15" s="3">
        <f>B15-J15</f>
        <v>-5660.3193890460243</v>
      </c>
      <c r="L15" s="12">
        <f>J15/C15</f>
        <v>1.7535531578097389E-2</v>
      </c>
      <c r="M15" s="12">
        <f>D15-L15</f>
        <v>-4.3985007934696854E-4</v>
      </c>
    </row>
    <row r="16" spans="1:15" x14ac:dyDescent="0.2">
      <c r="A16" t="s">
        <v>16</v>
      </c>
      <c r="B16" s="3">
        <v>110000</v>
      </c>
      <c r="C16" s="10">
        <v>6542411</v>
      </c>
      <c r="D16" s="6">
        <f>B16/C16</f>
        <v>1.681337354073292E-2</v>
      </c>
      <c r="E16" s="10">
        <f>C16-F16</f>
        <v>5653623.0000000037</v>
      </c>
      <c r="F16" s="10">
        <f>C16*G16</f>
        <v>888787.99999999639</v>
      </c>
      <c r="G16" s="6">
        <v>0.13585022402291699</v>
      </c>
      <c r="H16" s="6">
        <f>D16/G16</f>
        <v>0.12376404721935991</v>
      </c>
      <c r="I16">
        <v>86560.04</v>
      </c>
      <c r="J16">
        <f>I16*$J$53</f>
        <v>107670.96760405664</v>
      </c>
      <c r="K16" s="3">
        <f>B16-J16</f>
        <v>2329.032395943359</v>
      </c>
      <c r="L16" s="12">
        <f>J16/C16</f>
        <v>1.6457383616537792E-2</v>
      </c>
      <c r="M16" s="12">
        <f>D16-L16</f>
        <v>3.5598992419512768E-4</v>
      </c>
    </row>
    <row r="17" spans="1:13" x14ac:dyDescent="0.2">
      <c r="A17" t="s">
        <v>17</v>
      </c>
      <c r="B17" s="3">
        <v>63000</v>
      </c>
      <c r="C17" s="10">
        <v>3078116</v>
      </c>
      <c r="D17" s="6">
        <f>B17/C17</f>
        <v>2.0467064918930931E-2</v>
      </c>
      <c r="E17" s="10">
        <f>C17-F17</f>
        <v>2608138</v>
      </c>
      <c r="F17" s="10">
        <f>C17*G17</f>
        <v>469977.99999999977</v>
      </c>
      <c r="G17" s="6">
        <v>0.15268365454713201</v>
      </c>
      <c r="H17" s="6">
        <f>D17/G17</f>
        <v>0.13404882781747238</v>
      </c>
      <c r="I17">
        <v>47280.966</v>
      </c>
      <c r="J17">
        <f>I17*$J$53</f>
        <v>58812.21125214942</v>
      </c>
      <c r="K17" s="3">
        <f>B17-J17</f>
        <v>4187.78874785058</v>
      </c>
      <c r="L17" s="12">
        <f>J17/C17</f>
        <v>1.91065610432321E-2</v>
      </c>
      <c r="M17" s="12">
        <f>D17-L17</f>
        <v>1.3605038756988319E-3</v>
      </c>
    </row>
    <row r="18" spans="1:13" x14ac:dyDescent="0.2">
      <c r="A18" t="s">
        <v>18</v>
      </c>
      <c r="B18" s="3">
        <v>51000</v>
      </c>
      <c r="C18" s="10">
        <v>2882946</v>
      </c>
      <c r="D18" s="6">
        <f>B18/C18</f>
        <v>1.7690237694358478E-2</v>
      </c>
      <c r="E18" s="10">
        <f>C18-F18</f>
        <v>2487887.0000000023</v>
      </c>
      <c r="F18" s="10">
        <f>C18*G18</f>
        <v>395058.99999999767</v>
      </c>
      <c r="G18" s="6">
        <v>0.137033090456775</v>
      </c>
      <c r="H18" s="6">
        <f>D18/G18</f>
        <v>0.12909464155986902</v>
      </c>
      <c r="I18">
        <v>40225.091</v>
      </c>
      <c r="J18">
        <f>I18*$J$53</f>
        <v>50035.495246204031</v>
      </c>
      <c r="K18" s="3">
        <f>B18-J18</f>
        <v>964.50475379596901</v>
      </c>
      <c r="L18" s="12">
        <f>J18/C18</f>
        <v>1.7355682432554767E-2</v>
      </c>
      <c r="M18" s="12">
        <f>D18-L18</f>
        <v>3.3455526180371092E-4</v>
      </c>
    </row>
    <row r="19" spans="1:13" x14ac:dyDescent="0.2">
      <c r="A19" t="s">
        <v>19</v>
      </c>
      <c r="B19" s="3">
        <v>69000</v>
      </c>
      <c r="C19" s="10">
        <v>4383272</v>
      </c>
      <c r="D19" s="6">
        <f>B19/C19</f>
        <v>1.57416651305235E-2</v>
      </c>
      <c r="E19" s="10">
        <f>C19-F19</f>
        <v>3768776.0000000037</v>
      </c>
      <c r="F19" s="10">
        <f>C19*G19</f>
        <v>614495.99999999604</v>
      </c>
      <c r="G19" s="6">
        <v>0.140191163131103</v>
      </c>
      <c r="H19" s="6">
        <f>D19/G19</f>
        <v>0.11228714263396417</v>
      </c>
      <c r="I19">
        <v>55783.071000000004</v>
      </c>
      <c r="J19">
        <f>I19*$J$53</f>
        <v>69387.874942014736</v>
      </c>
      <c r="K19" s="3">
        <f>B19-J19</f>
        <v>-387.87494201473601</v>
      </c>
      <c r="L19" s="12">
        <f>J19/C19</f>
        <v>1.5830154948635343E-2</v>
      </c>
      <c r="M19" s="12">
        <f>D19-L19</f>
        <v>-8.8489818111842783E-5</v>
      </c>
    </row>
    <row r="20" spans="1:13" x14ac:dyDescent="0.2">
      <c r="A20" t="s">
        <v>20</v>
      </c>
      <c r="B20" s="3">
        <v>84000</v>
      </c>
      <c r="C20" s="10">
        <v>4601049</v>
      </c>
      <c r="D20" s="6">
        <f>B20/C20</f>
        <v>1.8256706242424283E-2</v>
      </c>
      <c r="E20" s="10">
        <f>C20-F20</f>
        <v>4007242</v>
      </c>
      <c r="F20" s="10">
        <f>C20*G20</f>
        <v>593806.99999999977</v>
      </c>
      <c r="G20" s="6">
        <v>0.12905904718684799</v>
      </c>
      <c r="H20" s="6">
        <f>D20/G20</f>
        <v>0.14146010404053849</v>
      </c>
      <c r="I20">
        <v>64531.25</v>
      </c>
      <c r="J20">
        <f>I20*$J$53</f>
        <v>80269.627049609509</v>
      </c>
      <c r="K20" s="3">
        <f>B20-J20</f>
        <v>3730.3729503904906</v>
      </c>
      <c r="L20" s="12">
        <f>J20/C20</f>
        <v>1.7445940490877082E-2</v>
      </c>
      <c r="M20" s="12">
        <f>D20-L20</f>
        <v>8.1076575154720096E-4</v>
      </c>
    </row>
    <row r="21" spans="1:13" x14ac:dyDescent="0.2">
      <c r="A21" t="s">
        <v>21</v>
      </c>
      <c r="B21" s="3">
        <v>26000</v>
      </c>
      <c r="C21" s="10">
        <v>1328535</v>
      </c>
      <c r="D21" s="6">
        <f>B21/C21</f>
        <v>1.9570429081657615E-2</v>
      </c>
      <c r="E21" s="10">
        <f>C21-F21</f>
        <v>1102063.0000000012</v>
      </c>
      <c r="F21" s="10">
        <f>C21*G21</f>
        <v>226471.99999999889</v>
      </c>
      <c r="G21" s="6">
        <v>0.170467469806967</v>
      </c>
      <c r="H21" s="6">
        <f>D21/G21</f>
        <v>0.1148044791409098</v>
      </c>
      <c r="I21">
        <v>20340.665000000001</v>
      </c>
      <c r="J21">
        <f>I21*$J$53</f>
        <v>25301.502659425401</v>
      </c>
      <c r="K21" s="3">
        <f>B21-J21</f>
        <v>698.49734057459864</v>
      </c>
      <c r="L21" s="12">
        <f>J21/C21</f>
        <v>1.9044663979063705E-2</v>
      </c>
      <c r="M21" s="12">
        <f>D21-L21</f>
        <v>5.2576510259391002E-4</v>
      </c>
    </row>
    <row r="22" spans="1:13" x14ac:dyDescent="0.2">
      <c r="A22" t="s">
        <v>22</v>
      </c>
      <c r="B22" s="3">
        <v>100000</v>
      </c>
      <c r="C22" s="10">
        <v>5887776</v>
      </c>
      <c r="D22" s="6">
        <f>B22/C22</f>
        <v>1.6984341795611788E-2</v>
      </c>
      <c r="E22" s="10">
        <f>C22-F22</f>
        <v>5123719.0000000037</v>
      </c>
      <c r="F22" s="10">
        <f>C22*G22</f>
        <v>764056.99999999662</v>
      </c>
      <c r="G22" s="6">
        <v>0.129770052393297</v>
      </c>
      <c r="H22" s="6">
        <f>D22/G22</f>
        <v>0.1308802877272251</v>
      </c>
      <c r="I22">
        <v>83603.926000000007</v>
      </c>
      <c r="J22">
        <f>I22*$J$53</f>
        <v>103993.89380963723</v>
      </c>
      <c r="K22" s="3">
        <f>B22-J22</f>
        <v>-3993.8938096372294</v>
      </c>
      <c r="L22" s="12">
        <f>J22/C22</f>
        <v>1.7662678371194358E-2</v>
      </c>
      <c r="M22" s="12">
        <f>D22-L22</f>
        <v>-6.7833657558256932E-4</v>
      </c>
    </row>
    <row r="23" spans="1:13" x14ac:dyDescent="0.2">
      <c r="A23" t="s">
        <v>23</v>
      </c>
      <c r="B23" s="3">
        <v>120000</v>
      </c>
      <c r="C23" s="10">
        <v>6657291</v>
      </c>
      <c r="D23" s="6">
        <f>B23/C23</f>
        <v>1.8025349950903453E-2</v>
      </c>
      <c r="E23" s="10">
        <f>C23-F23</f>
        <v>5698691.0000000028</v>
      </c>
      <c r="F23" s="10">
        <f>C23*G23</f>
        <v>958599.99999999721</v>
      </c>
      <c r="G23" s="6">
        <v>0.14399250385779999</v>
      </c>
      <c r="H23" s="6">
        <f>D23/G23</f>
        <v>0.12518255789693339</v>
      </c>
      <c r="I23">
        <v>96878.797999999995</v>
      </c>
      <c r="J23">
        <f>I23*$J$53</f>
        <v>120506.34358507631</v>
      </c>
      <c r="K23" s="3">
        <f>B23-J23</f>
        <v>-506.34358507630532</v>
      </c>
      <c r="L23" s="12">
        <f>J23/C23</f>
        <v>1.8101408453540083E-2</v>
      </c>
      <c r="M23" s="12">
        <f>D23-L23</f>
        <v>-7.6058502636630609E-5</v>
      </c>
    </row>
    <row r="24" spans="1:13" x14ac:dyDescent="0.2">
      <c r="A24" t="s">
        <v>24</v>
      </c>
      <c r="B24" s="3">
        <v>180000</v>
      </c>
      <c r="C24" s="10">
        <v>9889024</v>
      </c>
      <c r="D24" s="6">
        <f>B24/C24</f>
        <v>1.8201998498537368E-2</v>
      </c>
      <c r="E24" s="10">
        <f>C24-F24</f>
        <v>8446944.0000000093</v>
      </c>
      <c r="F24" s="10">
        <f>C24*G24</f>
        <v>1442079.9999999907</v>
      </c>
      <c r="G24" s="6">
        <v>0.14582632219316999</v>
      </c>
      <c r="H24" s="6">
        <f>D24/G24</f>
        <v>0.12481970487074306</v>
      </c>
      <c r="I24">
        <v>146117.842</v>
      </c>
      <c r="J24">
        <f>I24*$J$53</f>
        <v>181754.18394396154</v>
      </c>
      <c r="K24" s="3">
        <f>B24-J24</f>
        <v>-1754.1839439615433</v>
      </c>
      <c r="L24" s="12">
        <f>J24/C24</f>
        <v>1.8379385462504848E-2</v>
      </c>
      <c r="M24" s="12">
        <f>D24-L24</f>
        <v>-1.7738696396748035E-4</v>
      </c>
    </row>
    <row r="25" spans="1:13" x14ac:dyDescent="0.2">
      <c r="A25" t="s">
        <v>25</v>
      </c>
      <c r="B25" s="3">
        <v>91000</v>
      </c>
      <c r="C25" s="10">
        <v>5383661</v>
      </c>
      <c r="D25" s="6">
        <f>B25/C25</f>
        <v>1.6902995935293846E-2</v>
      </c>
      <c r="E25" s="10">
        <f>C25-F25</f>
        <v>4653279.0000000037</v>
      </c>
      <c r="F25" s="10">
        <f>C25*G25</f>
        <v>730381.99999999627</v>
      </c>
      <c r="G25" s="6">
        <v>0.135666417331997</v>
      </c>
      <c r="H25" s="6">
        <f>D25/G25</f>
        <v>0.12459233661289636</v>
      </c>
      <c r="I25">
        <v>69567.487999999998</v>
      </c>
      <c r="J25">
        <f>I25*$J$53</f>
        <v>86534.141466935544</v>
      </c>
      <c r="K25" s="3">
        <f>B25-J25</f>
        <v>4465.8585330644564</v>
      </c>
      <c r="L25" s="12">
        <f>J25/C25</f>
        <v>1.6073475181096197E-2</v>
      </c>
      <c r="M25" s="12">
        <f>D25-L25</f>
        <v>8.2952075419764904E-4</v>
      </c>
    </row>
    <row r="26" spans="1:13" x14ac:dyDescent="0.2">
      <c r="A26" t="s">
        <v>26</v>
      </c>
      <c r="B26" s="3">
        <v>52000</v>
      </c>
      <c r="C26" s="10">
        <v>2984345</v>
      </c>
      <c r="D26" s="6">
        <f>B26/C26</f>
        <v>1.7424258924487616E-2</v>
      </c>
      <c r="E26" s="10">
        <f>C26-F26</f>
        <v>2581177.0000000009</v>
      </c>
      <c r="F26" s="10">
        <f>C26*G26</f>
        <v>403167.9999999993</v>
      </c>
      <c r="G26" s="6">
        <v>0.135094300424381</v>
      </c>
      <c r="H26" s="6">
        <f>D26/G26</f>
        <v>0.12897849035637771</v>
      </c>
      <c r="I26">
        <v>43882.065000000002</v>
      </c>
      <c r="J26">
        <f>I26*$J$53</f>
        <v>54584.360162196186</v>
      </c>
      <c r="K26" s="3">
        <f>B26-J26</f>
        <v>-2584.3601621961861</v>
      </c>
      <c r="L26" s="12">
        <f>J26/C26</f>
        <v>1.8290231244107565E-2</v>
      </c>
      <c r="M26" s="12">
        <f>D26-L26</f>
        <v>-8.6597231961994814E-4</v>
      </c>
    </row>
    <row r="27" spans="1:13" x14ac:dyDescent="0.2">
      <c r="A27" t="s">
        <v>27</v>
      </c>
      <c r="B27" s="3">
        <v>110000</v>
      </c>
      <c r="C27" s="10">
        <v>6028076</v>
      </c>
      <c r="D27" s="6">
        <f>B27/C27</f>
        <v>1.8247945115489585E-2</v>
      </c>
      <c r="E27" s="10">
        <f>C27-F27</f>
        <v>5145524</v>
      </c>
      <c r="F27" s="10">
        <f>C27*G27</f>
        <v>882551.99999999965</v>
      </c>
      <c r="G27" s="6">
        <v>0.14640691325059599</v>
      </c>
      <c r="H27" s="6">
        <f>D27/G27</f>
        <v>0.12463854821019049</v>
      </c>
      <c r="I27">
        <v>86482.741999999998</v>
      </c>
      <c r="J27">
        <f>I27*$J$53</f>
        <v>107574.81757392891</v>
      </c>
      <c r="K27" s="3">
        <f>B27-J27</f>
        <v>2425.1824260710855</v>
      </c>
      <c r="L27" s="12">
        <f>J27/C27</f>
        <v>1.7845630608162358E-2</v>
      </c>
      <c r="M27" s="12">
        <f>D27-L27</f>
        <v>4.0231450732722621E-4</v>
      </c>
    </row>
    <row r="28" spans="1:13" x14ac:dyDescent="0.2">
      <c r="A28" t="s">
        <v>28</v>
      </c>
      <c r="B28" s="3">
        <v>19000</v>
      </c>
      <c r="C28" s="10">
        <v>1006370</v>
      </c>
      <c r="D28" s="6">
        <f>B28/C28</f>
        <v>1.8879736081162991E-2</v>
      </c>
      <c r="E28" s="10">
        <f>C28-F28</f>
        <v>848186.00000000047</v>
      </c>
      <c r="F28" s="10">
        <f>C28*G28</f>
        <v>158183.99999999953</v>
      </c>
      <c r="G28" s="6">
        <v>0.15718274590856199</v>
      </c>
      <c r="H28" s="6">
        <f>D28/G28</f>
        <v>0.12011328579375952</v>
      </c>
      <c r="I28">
        <v>13827.239</v>
      </c>
      <c r="J28">
        <f>I28*$J$53</f>
        <v>17199.532283286244</v>
      </c>
      <c r="K28" s="3">
        <f>B28-J28</f>
        <v>1800.4677167137561</v>
      </c>
      <c r="L28" s="12">
        <f>J28/C28</f>
        <v>1.7090664748836158E-2</v>
      </c>
      <c r="M28" s="12">
        <f>D28-L28</f>
        <v>1.7890713323268324E-3</v>
      </c>
    </row>
    <row r="29" spans="1:13" x14ac:dyDescent="0.2">
      <c r="A29" t="s">
        <v>29</v>
      </c>
      <c r="B29" s="3">
        <v>33000</v>
      </c>
      <c r="C29" s="10">
        <v>1855617</v>
      </c>
      <c r="D29" s="6">
        <f>B29/C29</f>
        <v>1.7783842247618985E-2</v>
      </c>
      <c r="E29" s="10">
        <f>C29-F29</f>
        <v>1597954.0000000009</v>
      </c>
      <c r="F29" s="10">
        <f>C29*G29</f>
        <v>257662.99999999907</v>
      </c>
      <c r="G29" s="6">
        <v>0.13885570136509801</v>
      </c>
      <c r="H29" s="6">
        <f>D29/G29</f>
        <v>0.12807426755102641</v>
      </c>
      <c r="I29">
        <v>25982.065999999999</v>
      </c>
      <c r="J29">
        <f>I29*$J$53</f>
        <v>32318.771878715186</v>
      </c>
      <c r="K29" s="3">
        <f>B29-J29</f>
        <v>681.22812128481382</v>
      </c>
      <c r="L29" s="12">
        <f>J29/C29</f>
        <v>1.7416725476601683E-2</v>
      </c>
      <c r="M29" s="12">
        <f>D29-L29</f>
        <v>3.6711677101730275E-4</v>
      </c>
    </row>
    <row r="30" spans="1:13" x14ac:dyDescent="0.2">
      <c r="A30" t="s">
        <v>30</v>
      </c>
      <c r="B30" s="3">
        <v>41000</v>
      </c>
      <c r="C30" s="10">
        <v>2761584</v>
      </c>
      <c r="D30" s="6">
        <f>B30/C30</f>
        <v>1.4846551834019896E-2</v>
      </c>
      <c r="E30" s="10">
        <f>C30-F30</f>
        <v>2399401.0000000028</v>
      </c>
      <c r="F30" s="10">
        <f>C30*G30</f>
        <v>362182.99999999726</v>
      </c>
      <c r="G30" s="6">
        <v>0.13115045568050701</v>
      </c>
      <c r="H30" s="6">
        <f>D30/G30</f>
        <v>0.11320244185950282</v>
      </c>
      <c r="I30">
        <v>31447.41</v>
      </c>
      <c r="J30">
        <f>I30*$J$53</f>
        <v>39117.045964182631</v>
      </c>
      <c r="K30" s="3">
        <f>B30-J30</f>
        <v>1882.954035817369</v>
      </c>
      <c r="L30" s="12">
        <f>J30/C30</f>
        <v>1.4164713426853078E-2</v>
      </c>
      <c r="M30" s="12">
        <f>D30-L30</f>
        <v>6.8183840716681821E-4</v>
      </c>
    </row>
    <row r="31" spans="1:13" x14ac:dyDescent="0.2">
      <c r="A31" t="s">
        <v>31</v>
      </c>
      <c r="B31" s="3">
        <v>23000</v>
      </c>
      <c r="C31" s="10">
        <v>1321069</v>
      </c>
      <c r="D31" s="6">
        <f>B31/C31</f>
        <v>1.741014284643724E-2</v>
      </c>
      <c r="E31" s="10">
        <f>C31-F31</f>
        <v>1127185.0000000002</v>
      </c>
      <c r="F31" s="10">
        <f>C31*G31</f>
        <v>193883.99999999971</v>
      </c>
      <c r="G31" s="6">
        <v>0.146762962419071</v>
      </c>
      <c r="H31" s="6">
        <f>D31/G31</f>
        <v>0.11862763301768084</v>
      </c>
      <c r="I31">
        <v>17258.371999999999</v>
      </c>
      <c r="J31">
        <f>I31*$J$53</f>
        <v>21467.476361040943</v>
      </c>
      <c r="K31" s="3">
        <f>B31-J31</f>
        <v>1532.5236389590573</v>
      </c>
      <c r="L31" s="12">
        <f>J31/C31</f>
        <v>1.6250079565140765E-2</v>
      </c>
      <c r="M31" s="12">
        <f>D31-L31</f>
        <v>1.1600632812964751E-3</v>
      </c>
    </row>
    <row r="32" spans="1:13" x14ac:dyDescent="0.2">
      <c r="A32" t="s">
        <v>32</v>
      </c>
      <c r="B32" s="3">
        <v>170000</v>
      </c>
      <c r="C32" s="10">
        <v>8874374</v>
      </c>
      <c r="D32" s="6">
        <f>B32/C32</f>
        <v>1.9156280769775987E-2</v>
      </c>
      <c r="E32" s="10">
        <f>C32-F32</f>
        <v>7625110.0000000075</v>
      </c>
      <c r="F32" s="10">
        <f>C32*G32</f>
        <v>1249263.9999999923</v>
      </c>
      <c r="G32" s="6">
        <v>0.14077207023278401</v>
      </c>
      <c r="H32" s="6">
        <f>D32/G32</f>
        <v>0.13608012397699848</v>
      </c>
      <c r="I32">
        <v>137252.946</v>
      </c>
      <c r="J32">
        <f>I32*$J$53</f>
        <v>170727.24899765916</v>
      </c>
      <c r="K32" s="3">
        <f>B32-J32</f>
        <v>-727.24899765916052</v>
      </c>
      <c r="L32" s="12">
        <f>J32/C32</f>
        <v>1.9238230099121262E-2</v>
      </c>
      <c r="M32" s="12">
        <f>D32-L32</f>
        <v>-8.1949329345274574E-5</v>
      </c>
    </row>
    <row r="33" spans="1:13" x14ac:dyDescent="0.2">
      <c r="A33" t="s">
        <v>33</v>
      </c>
      <c r="B33" s="3">
        <v>37000</v>
      </c>
      <c r="C33" s="10">
        <v>2080085</v>
      </c>
      <c r="D33" s="6">
        <f>B33/C33</f>
        <v>1.7787734635844207E-2</v>
      </c>
      <c r="E33" s="10">
        <f>C33-F33</f>
        <v>1784818</v>
      </c>
      <c r="F33" s="10">
        <f>C33*G33</f>
        <v>295266.99999999988</v>
      </c>
      <c r="G33" s="6">
        <v>0.14194948764113</v>
      </c>
      <c r="H33" s="6">
        <f>D33/G33</f>
        <v>0.12531031236135434</v>
      </c>
      <c r="I33">
        <v>34721.447</v>
      </c>
      <c r="J33">
        <f>I33*$J$53</f>
        <v>43189.580262474119</v>
      </c>
      <c r="K33" s="3">
        <f>B33-J33</f>
        <v>-6189.5802624741191</v>
      </c>
      <c r="L33" s="12">
        <f>J33/C33</f>
        <v>2.0763372776821196E-2</v>
      </c>
      <c r="M33" s="12">
        <f>D33-L33</f>
        <v>-2.9756381409769897E-3</v>
      </c>
    </row>
    <row r="34" spans="1:13" x14ac:dyDescent="0.2">
      <c r="A34" t="s">
        <v>34</v>
      </c>
      <c r="B34" s="3">
        <v>390000</v>
      </c>
      <c r="C34" s="10">
        <v>19594330</v>
      </c>
      <c r="D34" s="6">
        <f>B34/C34</f>
        <v>1.9903717044675678E-2</v>
      </c>
      <c r="E34" s="10">
        <f>C34-F34</f>
        <v>16839158.000000015</v>
      </c>
      <c r="F34" s="10">
        <f>C34*G34</f>
        <v>2755171.9999999842</v>
      </c>
      <c r="G34" s="6">
        <v>0.14061067666003299</v>
      </c>
      <c r="H34" s="6">
        <f>D34/G34</f>
        <v>0.14155196118427532</v>
      </c>
      <c r="I34">
        <v>312902.84999999998</v>
      </c>
      <c r="J34">
        <f>I34*$J$53</f>
        <v>389216.00111976609</v>
      </c>
      <c r="K34" s="3">
        <f>B34-J34</f>
        <v>783.99888023390668</v>
      </c>
      <c r="L34" s="12">
        <f>J34/C34</f>
        <v>1.9863705527046145E-2</v>
      </c>
      <c r="M34" s="12">
        <f>D34-L34</f>
        <v>4.0011517629532506E-5</v>
      </c>
    </row>
    <row r="35" spans="1:13" x14ac:dyDescent="0.2">
      <c r="A35" t="s">
        <v>35</v>
      </c>
      <c r="B35" s="3">
        <v>160000</v>
      </c>
      <c r="C35" s="10">
        <v>9750405</v>
      </c>
      <c r="D35" s="6">
        <f>B35/C35</f>
        <v>1.6409574781765475E-2</v>
      </c>
      <c r="E35" s="10">
        <f>C35-F35</f>
        <v>8404313.0000000056</v>
      </c>
      <c r="F35" s="10">
        <f>C35*G35</f>
        <v>1346091.9999999944</v>
      </c>
      <c r="G35" s="6">
        <v>0.13805498335710101</v>
      </c>
      <c r="H35" s="6">
        <f>D35/G35</f>
        <v>0.11886260374476681</v>
      </c>
      <c r="I35">
        <v>134752.01</v>
      </c>
      <c r="J35">
        <f>I35*$J$53</f>
        <v>167616.36551105476</v>
      </c>
      <c r="K35" s="3">
        <f>B35-J35</f>
        <v>-7616.3655110547552</v>
      </c>
      <c r="L35" s="12">
        <f>J35/C35</f>
        <v>1.7190708028133678E-2</v>
      </c>
      <c r="M35" s="12">
        <f>D35-L35</f>
        <v>-7.8113324636820344E-4</v>
      </c>
    </row>
    <row r="36" spans="1:13" x14ac:dyDescent="0.2">
      <c r="A36" t="s">
        <v>36</v>
      </c>
      <c r="B36" s="3">
        <v>14000</v>
      </c>
      <c r="C36" s="10">
        <v>704925</v>
      </c>
      <c r="D36" s="6">
        <f>B36/C36</f>
        <v>1.9860268822924423E-2</v>
      </c>
      <c r="E36" s="10">
        <f>C36-F36</f>
        <v>604023.00000000012</v>
      </c>
      <c r="F36" s="10">
        <f>C36*G36</f>
        <v>100901.99999999988</v>
      </c>
      <c r="G36" s="6">
        <v>0.143138631769337</v>
      </c>
      <c r="H36" s="6">
        <f>D36/G36</f>
        <v>0.13874848863253469</v>
      </c>
      <c r="I36">
        <v>10152.862999999999</v>
      </c>
      <c r="J36">
        <f>I36*$J$53</f>
        <v>12629.021233832902</v>
      </c>
      <c r="K36" s="3">
        <f>B36-J36</f>
        <v>1370.978766167098</v>
      </c>
      <c r="L36" s="12">
        <f>J36/C36</f>
        <v>1.7915411191024438E-2</v>
      </c>
      <c r="M36" s="12">
        <f>D36-L36</f>
        <v>1.944857631899985E-3</v>
      </c>
    </row>
    <row r="37" spans="1:13" s="2" customFormat="1" x14ac:dyDescent="0.2">
      <c r="A37" s="2" t="s">
        <v>37</v>
      </c>
      <c r="B37" s="4">
        <v>210000</v>
      </c>
      <c r="C37" s="11">
        <v>11560380</v>
      </c>
      <c r="D37" s="6">
        <f>B37/C37</f>
        <v>1.8165492829820475E-2</v>
      </c>
      <c r="E37" s="10">
        <f>C37-F37</f>
        <v>9855781.0000000019</v>
      </c>
      <c r="F37" s="10">
        <f>C37*G37</f>
        <v>1704598.9999999974</v>
      </c>
      <c r="G37" s="7">
        <v>0.14745181386771</v>
      </c>
      <c r="H37" s="6">
        <f>D37/G37</f>
        <v>0.12319612999890317</v>
      </c>
      <c r="I37" s="2">
        <v>173031.546</v>
      </c>
      <c r="J37">
        <f>I37*$J$53</f>
        <v>215231.80885597834</v>
      </c>
      <c r="K37" s="3">
        <f>B37-J37</f>
        <v>-5231.8088559783355</v>
      </c>
      <c r="L37" s="12">
        <f>J37/C37</f>
        <v>1.8618056573916977E-2</v>
      </c>
      <c r="M37" s="12">
        <f>D37-L37</f>
        <v>-4.5256374409650274E-4</v>
      </c>
    </row>
    <row r="38" spans="1:13" x14ac:dyDescent="0.2">
      <c r="A38" t="s">
        <v>38</v>
      </c>
      <c r="B38" s="3">
        <v>62000</v>
      </c>
      <c r="C38" s="10">
        <v>3818851</v>
      </c>
      <c r="D38" s="6">
        <f>B38/C38</f>
        <v>1.6235249817287974E-2</v>
      </c>
      <c r="E38" s="10">
        <f>C38-F38</f>
        <v>3284783.0000000023</v>
      </c>
      <c r="F38" s="10">
        <f>C38*G38</f>
        <v>534067.99999999767</v>
      </c>
      <c r="G38" s="6">
        <v>0.13985044192611801</v>
      </c>
      <c r="H38" s="6">
        <f>D38/G38</f>
        <v>0.11609008590666407</v>
      </c>
      <c r="I38">
        <v>46402.91</v>
      </c>
      <c r="J38">
        <f>I38*$J$53</f>
        <v>57720.008208683328</v>
      </c>
      <c r="K38" s="3">
        <f>B38-J38</f>
        <v>4279.9917913166719</v>
      </c>
      <c r="L38" s="12">
        <f>J38/C38</f>
        <v>1.5114496011675587E-2</v>
      </c>
      <c r="M38" s="12">
        <f>D38-L38</f>
        <v>1.1207538056123862E-3</v>
      </c>
    </row>
    <row r="39" spans="1:13" x14ac:dyDescent="0.2">
      <c r="A39" t="s">
        <v>39</v>
      </c>
      <c r="B39" s="3">
        <v>62000</v>
      </c>
      <c r="C39" s="10">
        <v>3900343</v>
      </c>
      <c r="D39" s="6">
        <f>B39/C39</f>
        <v>1.5896037861285534E-2</v>
      </c>
      <c r="E39" s="10">
        <f>C39-F39</f>
        <v>3318070.0000000005</v>
      </c>
      <c r="F39" s="10">
        <f>C39*G39</f>
        <v>582272.99999999965</v>
      </c>
      <c r="G39" s="6">
        <v>0.149287639574263</v>
      </c>
      <c r="H39" s="6">
        <f>D39/G39</f>
        <v>0.10647926316349898</v>
      </c>
      <c r="I39">
        <v>52818.599000000002</v>
      </c>
      <c r="J39">
        <f>I39*$J$53</f>
        <v>65700.404734340002</v>
      </c>
      <c r="K39" s="3">
        <f>B39-J39</f>
        <v>-3700.4047343400016</v>
      </c>
      <c r="L39" s="12">
        <f>J39/C39</f>
        <v>1.6844776147723419E-2</v>
      </c>
      <c r="M39" s="12">
        <f>D39-L39</f>
        <v>-9.4873828643788488E-4</v>
      </c>
    </row>
    <row r="40" spans="1:13" x14ac:dyDescent="0.2">
      <c r="A40" t="s">
        <v>40</v>
      </c>
      <c r="B40" s="3">
        <v>270000</v>
      </c>
      <c r="C40" s="10">
        <v>12758729</v>
      </c>
      <c r="D40" s="6">
        <f>B40/C40</f>
        <v>2.1161982514088983E-2</v>
      </c>
      <c r="E40" s="10">
        <f>C40-F40</f>
        <v>10717171.000000002</v>
      </c>
      <c r="F40" s="10">
        <f>C40*G40</f>
        <v>2041557.9999999984</v>
      </c>
      <c r="G40" s="6">
        <v>0.16001264702777199</v>
      </c>
      <c r="H40" s="6">
        <f>D40/G40</f>
        <v>0.1322519370010552</v>
      </c>
      <c r="I40">
        <v>213754.424</v>
      </c>
      <c r="J40">
        <f>I40*$J$53</f>
        <v>265886.49522028631</v>
      </c>
      <c r="K40" s="3">
        <f>B40-J40</f>
        <v>4113.504779713694</v>
      </c>
      <c r="L40" s="12">
        <f>J40/C40</f>
        <v>2.0839575416978156E-2</v>
      </c>
      <c r="M40" s="12">
        <f>D40-L40</f>
        <v>3.2240709711082657E-4</v>
      </c>
    </row>
    <row r="41" spans="1:13" x14ac:dyDescent="0.2">
      <c r="A41" t="s">
        <v>41</v>
      </c>
      <c r="B41" s="3">
        <v>23000</v>
      </c>
      <c r="C41" s="10">
        <v>1053252</v>
      </c>
      <c r="D41" s="6">
        <f>B41/C41</f>
        <v>2.1837129196051849E-2</v>
      </c>
      <c r="E41" s="10">
        <f>C41-F41</f>
        <v>894580.00000000058</v>
      </c>
      <c r="F41" s="10">
        <f>C41*G41</f>
        <v>158671.99999999942</v>
      </c>
      <c r="G41" s="6">
        <v>0.150649607121562</v>
      </c>
      <c r="H41" s="6">
        <f>D41/G41</f>
        <v>0.14495311081980491</v>
      </c>
      <c r="I41">
        <v>16837.308000000001</v>
      </c>
      <c r="J41">
        <f>I41*$J$53</f>
        <v>20943.720037646981</v>
      </c>
      <c r="K41" s="3">
        <f>B41-J41</f>
        <v>2056.2799623530191</v>
      </c>
      <c r="L41" s="12">
        <f>J41/C41</f>
        <v>1.9884813926436391E-2</v>
      </c>
      <c r="M41" s="12">
        <f>D41-L41</f>
        <v>1.952315269615458E-3</v>
      </c>
    </row>
    <row r="42" spans="1:13" x14ac:dyDescent="0.2">
      <c r="A42" t="s">
        <v>42</v>
      </c>
      <c r="B42" s="3">
        <v>84000</v>
      </c>
      <c r="C42" s="10">
        <v>4727273</v>
      </c>
      <c r="D42" s="6">
        <f>B42/C42</f>
        <v>1.77692297440829E-2</v>
      </c>
      <c r="E42" s="10">
        <f>C42-F42</f>
        <v>4031822.0000000019</v>
      </c>
      <c r="F42" s="10">
        <f>C42*G42</f>
        <v>695450.99999999837</v>
      </c>
      <c r="G42" s="6">
        <v>0.147114626128002</v>
      </c>
      <c r="H42" s="6">
        <f>D42/G42</f>
        <v>0.1207849294917977</v>
      </c>
      <c r="I42">
        <v>69906.561000000002</v>
      </c>
      <c r="J42">
        <f>I42*$J$53</f>
        <v>86955.910195305027</v>
      </c>
      <c r="K42" s="3">
        <f>B42-J42</f>
        <v>-2955.9101953050267</v>
      </c>
      <c r="L42" s="12">
        <f>J42/C42</f>
        <v>1.8394518403169233E-2</v>
      </c>
      <c r="M42" s="12">
        <f>D42-L42</f>
        <v>-6.2528865908633227E-4</v>
      </c>
    </row>
    <row r="43" spans="1:13" x14ac:dyDescent="0.2">
      <c r="A43" t="s">
        <v>43</v>
      </c>
      <c r="B43" s="3">
        <v>17000</v>
      </c>
      <c r="C43" s="10">
        <v>834708</v>
      </c>
      <c r="D43" s="6">
        <f>B43/C43</f>
        <v>2.0366403580653353E-2</v>
      </c>
      <c r="E43" s="10">
        <f>C43-F43</f>
        <v>712364.00000000081</v>
      </c>
      <c r="F43" s="10">
        <f>C43*G43</f>
        <v>122343.99999999917</v>
      </c>
      <c r="G43" s="6">
        <v>0.146571016451261</v>
      </c>
      <c r="H43" s="6">
        <f>D43/G43</f>
        <v>0.13895246191067903</v>
      </c>
      <c r="I43">
        <v>11895.264999999999</v>
      </c>
      <c r="J43">
        <f>I43*$J$53</f>
        <v>14796.3736206299</v>
      </c>
      <c r="K43" s="3">
        <f>B43-J43</f>
        <v>2203.6263793701</v>
      </c>
      <c r="L43" s="12">
        <f>J43/C43</f>
        <v>1.7726406863993037E-2</v>
      </c>
      <c r="M43" s="12">
        <f>D43-L43</f>
        <v>2.6399967166603165E-3</v>
      </c>
    </row>
    <row r="44" spans="1:13" x14ac:dyDescent="0.2">
      <c r="A44" t="s">
        <v>44</v>
      </c>
      <c r="B44" s="3">
        <v>110000</v>
      </c>
      <c r="C44" s="10">
        <v>6451365</v>
      </c>
      <c r="D44" s="6">
        <f>B44/C44</f>
        <v>1.7050655171424962E-2</v>
      </c>
      <c r="E44" s="10">
        <f>C44-F44</f>
        <v>5533147.0000000009</v>
      </c>
      <c r="F44" s="10">
        <f>C44*G44</f>
        <v>918217.99999999919</v>
      </c>
      <c r="G44" s="6">
        <v>0.14232925900177701</v>
      </c>
      <c r="H44" s="6">
        <f>D44/G44</f>
        <v>0.11979725947432975</v>
      </c>
      <c r="I44">
        <v>85814.145999999993</v>
      </c>
      <c r="J44">
        <f>I44*$J$53</f>
        <v>106743.1592445635</v>
      </c>
      <c r="K44" s="3">
        <f>B44-J44</f>
        <v>3256.8407554364967</v>
      </c>
      <c r="L44" s="12">
        <f>J44/C44</f>
        <v>1.6545825456250499E-2</v>
      </c>
      <c r="M44" s="12">
        <f>D44-L44</f>
        <v>5.048297151744631E-4</v>
      </c>
    </row>
    <row r="45" spans="1:13" x14ac:dyDescent="0.2">
      <c r="A45" t="s">
        <v>45</v>
      </c>
      <c r="B45" s="3">
        <v>350000</v>
      </c>
      <c r="C45" s="10">
        <v>26092033</v>
      </c>
      <c r="D45" s="6">
        <f>B45/C45</f>
        <v>1.3414056313664787E-2</v>
      </c>
      <c r="E45" s="10">
        <f>C45-F45</f>
        <v>23242276</v>
      </c>
      <c r="F45" s="10">
        <f>C45*G45</f>
        <v>2849756.9999999981</v>
      </c>
      <c r="G45" s="6">
        <v>0.109219431080744</v>
      </c>
      <c r="H45" s="6">
        <f>D45/G45</f>
        <v>0.12281748935084648</v>
      </c>
      <c r="I45">
        <v>324773.78700000001</v>
      </c>
      <c r="J45">
        <f>I45*$J$53</f>
        <v>403982.11344084173</v>
      </c>
      <c r="K45" s="3">
        <f>B45-J45</f>
        <v>-53982.113440841727</v>
      </c>
      <c r="L45" s="12">
        <f>J45/C45</f>
        <v>1.5482968055453622E-2</v>
      </c>
      <c r="M45" s="12">
        <f>D45-L45</f>
        <v>-2.0689117417888349E-3</v>
      </c>
    </row>
    <row r="46" spans="1:13" x14ac:dyDescent="0.2">
      <c r="A46" t="s">
        <v>46</v>
      </c>
      <c r="B46" s="3">
        <v>30000</v>
      </c>
      <c r="C46" s="10">
        <v>2858111</v>
      </c>
      <c r="D46" s="6">
        <f>B46/C46</f>
        <v>1.0496443280194506E-2</v>
      </c>
      <c r="E46" s="10">
        <f>C46-F46</f>
        <v>2586440</v>
      </c>
      <c r="F46" s="10">
        <f>C46*G46</f>
        <v>271670.99999999977</v>
      </c>
      <c r="G46" s="6">
        <v>9.5052641412457298E-2</v>
      </c>
      <c r="H46" s="6">
        <f>D46/G46</f>
        <v>0.11042768642954172</v>
      </c>
      <c r="I46">
        <v>24300.383999999998</v>
      </c>
      <c r="J46">
        <f>I46*$J$53</f>
        <v>30226.948352035608</v>
      </c>
      <c r="K46" s="3">
        <f>B46-J46</f>
        <v>-226.94835203560797</v>
      </c>
      <c r="L46" s="12">
        <f>J46/C46</f>
        <v>1.0575848297017019E-2</v>
      </c>
      <c r="M46" s="12">
        <f>D46-L46</f>
        <v>-7.9405016822513275E-5</v>
      </c>
    </row>
    <row r="47" spans="1:13" x14ac:dyDescent="0.2">
      <c r="A47" t="s">
        <v>47</v>
      </c>
      <c r="B47" s="3">
        <v>12000</v>
      </c>
      <c r="C47" s="10">
        <v>626358</v>
      </c>
      <c r="D47" s="6">
        <f>B47/C47</f>
        <v>1.9158372687823895E-2</v>
      </c>
      <c r="E47" s="10">
        <f>C47-F47</f>
        <v>527880.00000000047</v>
      </c>
      <c r="F47" s="10">
        <f>C47*G47</f>
        <v>98477.999999999505</v>
      </c>
      <c r="G47" s="6">
        <v>0.15722318546262601</v>
      </c>
      <c r="H47" s="6">
        <f>D47/G47</f>
        <v>0.12185462742947724</v>
      </c>
      <c r="I47">
        <v>8733.2620000000006</v>
      </c>
      <c r="J47">
        <f>I47*$J$53</f>
        <v>10863.197035026082</v>
      </c>
      <c r="K47" s="3">
        <f>B47-J47</f>
        <v>1136.8029649739183</v>
      </c>
      <c r="L47" s="12">
        <f>J47/C47</f>
        <v>1.7343431448191102E-2</v>
      </c>
      <c r="M47" s="12">
        <f>D47-L47</f>
        <v>1.8149412396327932E-3</v>
      </c>
    </row>
    <row r="48" spans="1:13" x14ac:dyDescent="0.2">
      <c r="A48" s="2" t="s">
        <v>48</v>
      </c>
      <c r="B48" s="3">
        <v>140000</v>
      </c>
      <c r="C48" s="10">
        <v>8185131</v>
      </c>
      <c r="D48" s="6">
        <f>B48/C48</f>
        <v>1.7104185626351003E-2</v>
      </c>
      <c r="E48" s="10">
        <f>C48-F48</f>
        <v>7124083.0000000047</v>
      </c>
      <c r="F48" s="10">
        <f>C48*G48</f>
        <v>1061047.9999999956</v>
      </c>
      <c r="G48" s="6">
        <v>0.12963115678906001</v>
      </c>
      <c r="H48" s="6">
        <f>D48/G48</f>
        <v>0.13194502039493086</v>
      </c>
      <c r="I48">
        <v>106092.02800000001</v>
      </c>
      <c r="J48">
        <f>I48*$J$53</f>
        <v>131966.56690358129</v>
      </c>
      <c r="K48" s="3">
        <f>B48-J48</f>
        <v>8033.4330964187102</v>
      </c>
      <c r="L48" s="12">
        <f>J48/C48</f>
        <v>1.612271897707945E-2</v>
      </c>
      <c r="M48" s="12">
        <f>D48-L48</f>
        <v>9.8146664927155347E-4</v>
      </c>
    </row>
    <row r="49" spans="1:13" x14ac:dyDescent="0.2">
      <c r="A49" t="s">
        <v>49</v>
      </c>
      <c r="B49" s="3">
        <v>100000</v>
      </c>
      <c r="C49" s="10">
        <v>6899123</v>
      </c>
      <c r="D49" s="6">
        <f>B49/C49</f>
        <v>1.4494595907334889E-2</v>
      </c>
      <c r="E49" s="10">
        <f>C49-F49</f>
        <v>5990632.0000000056</v>
      </c>
      <c r="F49" s="10">
        <f>C49*G49</f>
        <v>908490.99999999441</v>
      </c>
      <c r="G49" s="6">
        <v>0.131682099304505</v>
      </c>
      <c r="H49" s="6">
        <f>D49/G49</f>
        <v>0.11007263693311282</v>
      </c>
      <c r="I49">
        <v>79388.688999999998</v>
      </c>
      <c r="J49">
        <f>I49*$J$53</f>
        <v>98750.612424018385</v>
      </c>
      <c r="K49" s="3">
        <f>B49-J49</f>
        <v>1249.3875759816146</v>
      </c>
      <c r="L49" s="12">
        <f>J49/C49</f>
        <v>1.4313502226879908E-2</v>
      </c>
      <c r="M49" s="12">
        <f>D49-L49</f>
        <v>1.8109368045498078E-4</v>
      </c>
    </row>
    <row r="50" spans="1:13" x14ac:dyDescent="0.2">
      <c r="A50" t="s">
        <v>50</v>
      </c>
      <c r="B50" s="3">
        <v>37000</v>
      </c>
      <c r="C50" s="10">
        <v>1853881</v>
      </c>
      <c r="D50" s="6">
        <f>B50/C50</f>
        <v>1.995813107745319E-2</v>
      </c>
      <c r="E50" s="10">
        <f>C50-F50</f>
        <v>1542256.0000000005</v>
      </c>
      <c r="F50" s="10">
        <f>C50*G50</f>
        <v>311624.99999999959</v>
      </c>
      <c r="G50" s="6">
        <v>0.16809331343273901</v>
      </c>
      <c r="H50" s="6">
        <f>D50/G50</f>
        <v>0.11873245086241489</v>
      </c>
      <c r="I50">
        <v>27779.314999999999</v>
      </c>
      <c r="J50">
        <f>I50*$J$53</f>
        <v>34554.347773266796</v>
      </c>
      <c r="K50" s="3">
        <f>B50-J50</f>
        <v>2445.6522267332039</v>
      </c>
      <c r="L50" s="12">
        <f>J50/C50</f>
        <v>1.8638924382561123E-2</v>
      </c>
      <c r="M50" s="12">
        <f>D50-L50</f>
        <v>1.3192066948920673E-3</v>
      </c>
    </row>
    <row r="51" spans="1:13" x14ac:dyDescent="0.2">
      <c r="A51" t="s">
        <v>51</v>
      </c>
      <c r="B51" s="3">
        <v>110000</v>
      </c>
      <c r="C51" s="10">
        <v>5724692</v>
      </c>
      <c r="D51" s="6">
        <f>B51/C51</f>
        <v>1.9215007549751147E-2</v>
      </c>
      <c r="E51" s="10">
        <f>C51-F51</f>
        <v>4900693.0000000056</v>
      </c>
      <c r="F51" s="10">
        <f>C51*G51</f>
        <v>823998.99999999488</v>
      </c>
      <c r="G51" s="6">
        <v>0.14393770005442999</v>
      </c>
      <c r="H51" s="6">
        <f>D51/G51</f>
        <v>0.13349530763993728</v>
      </c>
      <c r="I51">
        <v>80610.337</v>
      </c>
      <c r="J51">
        <f>I51*$J$53</f>
        <v>100270.20532429386</v>
      </c>
      <c r="K51" s="3">
        <f>B51-J51</f>
        <v>9729.7946757061436</v>
      </c>
      <c r="L51" s="12">
        <f>J51/C51</f>
        <v>1.751538865746731E-2</v>
      </c>
      <c r="M51" s="12">
        <f>D51-L51</f>
        <v>1.6996188922838371E-3</v>
      </c>
    </row>
    <row r="52" spans="1:13" x14ac:dyDescent="0.2">
      <c r="A52" t="s">
        <v>52</v>
      </c>
      <c r="B52" s="3">
        <v>9100</v>
      </c>
      <c r="C52" s="10">
        <v>575251</v>
      </c>
      <c r="D52" s="6">
        <f>B52/C52</f>
        <v>1.581918153988433E-2</v>
      </c>
      <c r="E52" s="10">
        <f>C52-F52</f>
        <v>500028.00000000035</v>
      </c>
      <c r="F52" s="10">
        <f>C52*G52</f>
        <v>75222.99999999968</v>
      </c>
      <c r="G52" s="6">
        <v>0.130765526700518</v>
      </c>
      <c r="H52" s="6">
        <f>D52/G52</f>
        <v>0.12097363838187841</v>
      </c>
      <c r="I52">
        <v>6747.89</v>
      </c>
      <c r="J52">
        <f>I52*$J$53</f>
        <v>8393.6172578679252</v>
      </c>
      <c r="K52" s="3">
        <f>B52-J52</f>
        <v>706.38274213207478</v>
      </c>
      <c r="L52" s="12">
        <f>J52/C52</f>
        <v>1.4591225843793274E-2</v>
      </c>
      <c r="M52" s="12">
        <f>D52-L52</f>
        <v>1.2279556960910556E-3</v>
      </c>
    </row>
    <row r="53" spans="1:13" s="1" customFormat="1" x14ac:dyDescent="0.2">
      <c r="A53" s="1" t="s">
        <v>59</v>
      </c>
      <c r="B53" s="8">
        <f>SUM(B2:B52)</f>
        <v>5534900</v>
      </c>
      <c r="C53" s="8">
        <f>SUM(C2:C52)</f>
        <v>314107084</v>
      </c>
      <c r="D53" s="5">
        <f>B53/C53</f>
        <v>1.7621060720808195E-2</v>
      </c>
      <c r="E53" s="9">
        <f>C53-F53</f>
        <v>270929123.00000018</v>
      </c>
      <c r="F53" s="8">
        <f>SUM(F2:F52)</f>
        <v>43177960.999999844</v>
      </c>
      <c r="G53" s="5"/>
      <c r="H53" s="5"/>
      <c r="I53" s="8">
        <f>SUM(I2:I52)</f>
        <v>4449678.2750000032</v>
      </c>
      <c r="J53" s="13">
        <f>B53/I53</f>
        <v>1.2438876830932224</v>
      </c>
      <c r="M53" s="13">
        <f>STDEV(M2:M52)</f>
        <v>2.4603085873220534E-3</v>
      </c>
    </row>
  </sheetData>
  <sortState ref="A2:M52">
    <sortCondition ref="A2:A52"/>
  </sortState>
  <phoneticPr fontId="4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Misra</dc:creator>
  <cp:lastModifiedBy>Microsoft Office User</cp:lastModifiedBy>
  <dcterms:created xsi:type="dcterms:W3CDTF">2016-09-24T22:18:22Z</dcterms:created>
  <dcterms:modified xsi:type="dcterms:W3CDTF">2016-09-28T17:38:53Z</dcterms:modified>
</cp:coreProperties>
</file>