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ma\Documents\Northwestern\Research (Grayson)\GaAs Degen Calc\Gate tests\"/>
    </mc:Choice>
  </mc:AlternateContent>
  <xr:revisionPtr revIDLastSave="0" documentId="13_ncr:1_{026B5F4D-0AC8-4280-9B05-49F8DDCD36BA}" xr6:coauthVersionLast="47" xr6:coauthVersionMax="47" xr10:uidLastSave="{00000000-0000-0000-0000-000000000000}"/>
  <bookViews>
    <workbookView xWindow="-110" yWindow="-110" windowWidth="19420" windowHeight="11020" xr2:uid="{881BB2C3-B678-4AEE-93AF-3141CA7E146F}"/>
  </bookViews>
  <sheets>
    <sheet name="D230831B 0mV  2nd Cooldown" sheetId="1" r:id="rId1"/>
    <sheet name="D230831B 0mV  Short SdH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2" l="1"/>
  <c r="I31" i="2"/>
  <c r="I30" i="2"/>
  <c r="F22" i="2"/>
  <c r="F21" i="2"/>
  <c r="F20" i="2"/>
  <c r="F11" i="2"/>
  <c r="F10" i="2"/>
  <c r="F9" i="2"/>
  <c r="I31" i="1"/>
  <c r="I32" i="1"/>
  <c r="I30" i="1"/>
  <c r="F22" i="1"/>
  <c r="F21" i="1"/>
  <c r="F20" i="1"/>
  <c r="F9" i="1"/>
  <c r="F10" i="1"/>
  <c r="F11" i="1"/>
</calcChain>
</file>

<file path=xl/sharedStrings.xml><?xml version="1.0" encoding="utf-8"?>
<sst xmlns="http://schemas.openxmlformats.org/spreadsheetml/2006/main" count="80" uniqueCount="34">
  <si>
    <t>10deg</t>
  </si>
  <si>
    <t>7deg</t>
  </si>
  <si>
    <t>5deg</t>
  </si>
  <si>
    <t>Lockin 1 (Rxx_1)</t>
  </si>
  <si>
    <t>(To set Rxx = 0)</t>
  </si>
  <si>
    <t>(I am guessing lockin freq)</t>
  </si>
  <si>
    <t xml:space="preserve">R_k = </t>
  </si>
  <si>
    <t>nu =</t>
  </si>
  <si>
    <t xml:space="preserve">ω = </t>
  </si>
  <si>
    <t>8deg</t>
  </si>
  <si>
    <t>6deg</t>
  </si>
  <si>
    <t>Lockin 3 (Rxx_2)</t>
  </si>
  <si>
    <t>Lockin 2 (Rxy)</t>
  </si>
  <si>
    <t>(To maximize Rxy)</t>
  </si>
  <si>
    <r>
      <t>Rxx_y (</t>
    </r>
    <r>
      <rPr>
        <sz val="11"/>
        <color theme="1"/>
        <rFont val="Calibri"/>
        <family val="2"/>
      </rPr>
      <t>Ω)</t>
    </r>
  </si>
  <si>
    <t>Rxx_y (Ω)</t>
  </si>
  <si>
    <t>Capacitance  (F)</t>
  </si>
  <si>
    <r>
      <t>Complex Rotation  (</t>
    </r>
    <r>
      <rPr>
        <sz val="11"/>
        <color theme="1"/>
        <rFont val="Calibri"/>
        <family val="2"/>
      </rPr>
      <t>°)</t>
    </r>
  </si>
  <si>
    <t>Complex Rotation  (°)</t>
  </si>
  <si>
    <t>Current Adjustment</t>
  </si>
  <si>
    <t>(% change to match expected plateau resistance)</t>
  </si>
  <si>
    <t>Plateau Error (Ω)</t>
  </si>
  <si>
    <t>% Plateau Error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</si>
  <si>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Ω  (or % error) from plateau value when using nu = 1 complex rotation and current adjustment</t>
    </r>
  </si>
  <si>
    <t>Capacitance (F)</t>
  </si>
  <si>
    <t>Lockin 2 (Rxx_2)</t>
  </si>
  <si>
    <t>Lockin 3 (Rxy)</t>
  </si>
  <si>
    <t>10.6deg</t>
  </si>
  <si>
    <t>7.3deg</t>
  </si>
  <si>
    <t>3deg</t>
  </si>
  <si>
    <t>8.6deg</t>
  </si>
  <si>
    <t>9deg</t>
  </si>
  <si>
    <t>5.5deg</t>
  </si>
  <si>
    <t>3.8deg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</si>
</sst>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2" borderId="0" xfId="0" applyFill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vertical="top" wrapText="1"/>
    </xf>
    <xf numFmtId="10" fontId="0" fillId="0" borderId="10" xfId="0" applyNumberFormat="1" applyBorder="1"/>
    <xf numFmtId="10" fontId="0" fillId="0" borderId="11" xfId="0" applyNumberFormat="1" applyBorder="1"/>
    <xf numFmtId="10" fontId="0" fillId="0" borderId="5" xfId="0" applyNumberFormat="1" applyBorder="1"/>
    <xf numFmtId="10" fontId="0" fillId="0" borderId="8" xfId="0" applyNumberFormat="1" applyBorder="1"/>
    <xf numFmtId="10" fontId="0" fillId="0" borderId="9" xfId="0" applyNumberFormat="1" applyBorder="1"/>
    <xf numFmtId="10" fontId="0" fillId="0" borderId="3" xfId="0" applyNumberFormat="1" applyBorder="1"/>
    <xf numFmtId="0" fontId="3" fillId="0" borderId="4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C755B-3901-41CE-82BD-45B9E49FC822}">
  <dimension ref="A2:I32"/>
  <sheetViews>
    <sheetView tabSelected="1" topLeftCell="A15" workbookViewId="0">
      <selection activeCell="E38" sqref="E38"/>
    </sheetView>
  </sheetViews>
  <sheetFormatPr defaultRowHeight="14.5"/>
  <cols>
    <col min="1" max="1" width="12.90625" customWidth="1"/>
    <col min="2" max="2" width="14.54296875" customWidth="1"/>
    <col min="3" max="3" width="21.1796875" customWidth="1"/>
    <col min="5" max="5" width="17" customWidth="1"/>
    <col min="6" max="6" width="14.90625" customWidth="1"/>
    <col min="7" max="7" width="15.36328125" customWidth="1"/>
    <col min="8" max="8" width="13.36328125" customWidth="1"/>
    <col min="9" max="9" width="14.54296875" customWidth="1"/>
    <col min="10" max="10" width="12.08984375" customWidth="1"/>
  </cols>
  <sheetData>
    <row r="2" spans="1:6">
      <c r="B2" s="1" t="s">
        <v>6</v>
      </c>
      <c r="C2" s="2">
        <v>25812.799999999999</v>
      </c>
      <c r="E2" s="3" t="s">
        <v>8</v>
      </c>
      <c r="F2" s="2">
        <v>100</v>
      </c>
    </row>
    <row r="4" spans="1:6" ht="15.5" customHeight="1"/>
    <row r="5" spans="1:6" ht="15.5" customHeight="1">
      <c r="B5" s="4" t="s">
        <v>3</v>
      </c>
    </row>
    <row r="6" spans="1:6" ht="15" thickBot="1"/>
    <row r="7" spans="1:6">
      <c r="C7" s="16" t="s">
        <v>17</v>
      </c>
      <c r="E7" s="16" t="s">
        <v>15</v>
      </c>
      <c r="F7" s="16" t="s">
        <v>16</v>
      </c>
    </row>
    <row r="8" spans="1:6" ht="29.5" customHeight="1" thickBot="1">
      <c r="C8" s="18" t="s">
        <v>4</v>
      </c>
      <c r="E8" s="18"/>
      <c r="F8" s="22" t="s">
        <v>5</v>
      </c>
    </row>
    <row r="9" spans="1:6">
      <c r="A9" s="1" t="s">
        <v>7</v>
      </c>
      <c r="B9" s="13">
        <v>1</v>
      </c>
      <c r="C9" s="16" t="s">
        <v>0</v>
      </c>
      <c r="D9" s="16"/>
      <c r="E9" s="7">
        <v>-194</v>
      </c>
      <c r="F9" s="7">
        <f>E9/((($C$2/B9)^2)*$F$2)</f>
        <v>-2.9115985673065864E-9</v>
      </c>
    </row>
    <row r="10" spans="1:6">
      <c r="A10" s="1" t="s">
        <v>7</v>
      </c>
      <c r="B10" s="14">
        <v>2</v>
      </c>
      <c r="C10" s="17" t="s">
        <v>1</v>
      </c>
      <c r="D10" s="17"/>
      <c r="E10" s="9">
        <v>-99</v>
      </c>
      <c r="F10" s="9">
        <f>E10/((($C$2/B10)^2)*$F$2)</f>
        <v>-5.9432630549144754E-9</v>
      </c>
    </row>
    <row r="11" spans="1:6" ht="15" thickBot="1">
      <c r="A11" s="1" t="s">
        <v>7</v>
      </c>
      <c r="B11" s="15">
        <v>16</v>
      </c>
      <c r="C11" s="18" t="s">
        <v>2</v>
      </c>
      <c r="D11" s="18"/>
      <c r="E11" s="12">
        <v>-12.3</v>
      </c>
      <c r="F11" s="12">
        <f>E11/((($C$2/B11)^2)*$F$2)</f>
        <v>-4.7257946230592684E-8</v>
      </c>
    </row>
    <row r="16" spans="1:6">
      <c r="B16" s="4" t="s">
        <v>11</v>
      </c>
    </row>
    <row r="17" spans="1:9" ht="15" thickBot="1"/>
    <row r="18" spans="1:9">
      <c r="C18" s="16" t="s">
        <v>18</v>
      </c>
      <c r="E18" s="16" t="s">
        <v>14</v>
      </c>
      <c r="F18" s="16" t="s">
        <v>24</v>
      </c>
    </row>
    <row r="19" spans="1:9" ht="29.5" customHeight="1" thickBot="1">
      <c r="C19" s="17" t="s">
        <v>4</v>
      </c>
      <c r="E19" s="17"/>
      <c r="F19" s="23" t="s">
        <v>5</v>
      </c>
    </row>
    <row r="20" spans="1:9">
      <c r="A20" s="1" t="s">
        <v>7</v>
      </c>
      <c r="B20" s="5">
        <v>1</v>
      </c>
      <c r="C20" s="16" t="s">
        <v>9</v>
      </c>
      <c r="D20" s="6"/>
      <c r="E20" s="16">
        <v>706</v>
      </c>
      <c r="F20" s="16">
        <f>E20/((($C$2/B20)^2)*$F$2)</f>
        <v>1.0595817466589949E-8</v>
      </c>
    </row>
    <row r="21" spans="1:9">
      <c r="A21" s="1" t="s">
        <v>7</v>
      </c>
      <c r="B21" s="8">
        <v>2</v>
      </c>
      <c r="C21" s="17" t="s">
        <v>10</v>
      </c>
      <c r="E21" s="17">
        <v>231</v>
      </c>
      <c r="F21" s="17">
        <f>E21/((($C$2/B21)^2)*$F$2)</f>
        <v>1.3867613794800443E-8</v>
      </c>
    </row>
    <row r="22" spans="1:9" ht="15" thickBot="1">
      <c r="A22" s="1" t="s">
        <v>7</v>
      </c>
      <c r="B22" s="10">
        <v>16</v>
      </c>
      <c r="C22" s="18" t="s">
        <v>10</v>
      </c>
      <c r="D22" s="11"/>
      <c r="E22" s="18">
        <v>16</v>
      </c>
      <c r="F22" s="18">
        <f>E22/((($C$2/B22)^2)*$F$2)</f>
        <v>6.1473751194266896E-8</v>
      </c>
    </row>
    <row r="26" spans="1:9">
      <c r="B26" s="4" t="s">
        <v>12</v>
      </c>
    </row>
    <row r="27" spans="1:9" ht="15" thickBot="1"/>
    <row r="28" spans="1:9">
      <c r="C28" s="16" t="s">
        <v>18</v>
      </c>
      <c r="E28" s="16" t="s">
        <v>19</v>
      </c>
      <c r="G28" s="19" t="s">
        <v>21</v>
      </c>
      <c r="H28" s="6"/>
      <c r="I28" s="7" t="s">
        <v>22</v>
      </c>
    </row>
    <row r="29" spans="1:9" ht="45" customHeight="1" thickBot="1">
      <c r="C29" s="17" t="s">
        <v>13</v>
      </c>
      <c r="E29" s="24" t="s">
        <v>20</v>
      </c>
      <c r="G29" s="31" t="s">
        <v>23</v>
      </c>
      <c r="H29" s="32"/>
      <c r="I29" s="33"/>
    </row>
    <row r="30" spans="1:9">
      <c r="A30" s="1" t="s">
        <v>7</v>
      </c>
      <c r="B30" s="5">
        <v>1</v>
      </c>
      <c r="C30" s="16" t="s">
        <v>0</v>
      </c>
      <c r="D30" s="6"/>
      <c r="E30" s="29">
        <v>2.6100000000000002E-2</v>
      </c>
      <c r="F30" s="6"/>
      <c r="G30" s="19">
        <v>0</v>
      </c>
      <c r="H30" s="6"/>
      <c r="I30" s="30">
        <f>(G30/($C$2/B30))</f>
        <v>0</v>
      </c>
    </row>
    <row r="31" spans="1:9">
      <c r="A31" s="1" t="s">
        <v>7</v>
      </c>
      <c r="B31" s="8">
        <v>2</v>
      </c>
      <c r="C31" s="17" t="s">
        <v>1</v>
      </c>
      <c r="E31" s="25">
        <v>2.2499999999999999E-2</v>
      </c>
      <c r="G31" s="20">
        <v>38</v>
      </c>
      <c r="I31" s="27">
        <f t="shared" ref="I31:I32" si="0">(G31/($C$2/B31))</f>
        <v>2.9442757081757889E-3</v>
      </c>
    </row>
    <row r="32" spans="1:9" ht="15" thickBot="1">
      <c r="A32" s="1" t="s">
        <v>7</v>
      </c>
      <c r="B32" s="10">
        <v>16</v>
      </c>
      <c r="C32" s="18" t="s">
        <v>2</v>
      </c>
      <c r="D32" s="11"/>
      <c r="E32" s="26">
        <v>1.7999999999999999E-2</v>
      </c>
      <c r="F32" s="11"/>
      <c r="G32" s="21">
        <v>10</v>
      </c>
      <c r="H32" s="11"/>
      <c r="I32" s="28">
        <f t="shared" si="0"/>
        <v>6.1984751751069239E-3</v>
      </c>
    </row>
  </sheetData>
  <mergeCells count="1">
    <mergeCell ref="G29:I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BB97A-8112-4BDC-95ED-32DDF588C074}">
  <dimension ref="A2:I32"/>
  <sheetViews>
    <sheetView topLeftCell="A19" workbookViewId="0">
      <selection activeCell="G33" sqref="G33"/>
    </sheetView>
  </sheetViews>
  <sheetFormatPr defaultRowHeight="14.5"/>
  <cols>
    <col min="2" max="2" width="15.54296875" customWidth="1"/>
    <col min="3" max="3" width="19.54296875" customWidth="1"/>
    <col min="4" max="4" width="10.26953125" customWidth="1"/>
    <col min="5" max="5" width="17.54296875" customWidth="1"/>
    <col min="6" max="6" width="14.26953125" customWidth="1"/>
    <col min="9" max="9" width="14.26953125" customWidth="1"/>
  </cols>
  <sheetData>
    <row r="2" spans="1:6">
      <c r="B2" s="1" t="s">
        <v>6</v>
      </c>
      <c r="C2" s="2">
        <v>25812.799999999999</v>
      </c>
      <c r="E2" s="3" t="s">
        <v>8</v>
      </c>
      <c r="F2" s="2">
        <v>100</v>
      </c>
    </row>
    <row r="5" spans="1:6">
      <c r="B5" s="4" t="s">
        <v>3</v>
      </c>
    </row>
    <row r="6" spans="1:6" ht="15" thickBot="1"/>
    <row r="7" spans="1:6">
      <c r="C7" s="16" t="s">
        <v>17</v>
      </c>
      <c r="E7" s="16" t="s">
        <v>15</v>
      </c>
      <c r="F7" s="16" t="s">
        <v>16</v>
      </c>
    </row>
    <row r="8" spans="1:6" ht="58.5" thickBot="1">
      <c r="C8" s="18" t="s">
        <v>4</v>
      </c>
      <c r="E8" s="18"/>
      <c r="F8" s="22" t="s">
        <v>5</v>
      </c>
    </row>
    <row r="9" spans="1:6">
      <c r="A9" s="1" t="s">
        <v>7</v>
      </c>
      <c r="B9" s="13">
        <v>1</v>
      </c>
      <c r="C9" s="16" t="s">
        <v>27</v>
      </c>
      <c r="D9" s="16"/>
      <c r="E9" s="7">
        <v>-107</v>
      </c>
      <c r="F9" s="7">
        <f>E9/((($C$2/B9)^2)*$F$2)</f>
        <v>-1.6058816840299215E-9</v>
      </c>
    </row>
    <row r="10" spans="1:6">
      <c r="A10" s="1" t="s">
        <v>7</v>
      </c>
      <c r="B10" s="14">
        <v>2</v>
      </c>
      <c r="C10" s="17" t="s">
        <v>28</v>
      </c>
      <c r="D10" s="17"/>
      <c r="E10" s="9">
        <v>-55</v>
      </c>
      <c r="F10" s="9">
        <f>E10/((($C$2/B10)^2)*$F$2)</f>
        <v>-3.3018128082858197E-9</v>
      </c>
    </row>
    <row r="11" spans="1:6" ht="15" thickBot="1">
      <c r="A11" s="1" t="s">
        <v>7</v>
      </c>
      <c r="B11" s="15">
        <v>16</v>
      </c>
      <c r="C11" s="18" t="s">
        <v>29</v>
      </c>
      <c r="D11" s="18"/>
      <c r="E11" s="12">
        <v>-7.3</v>
      </c>
      <c r="F11" s="12">
        <f>E11/((($C$2/B11)^2)*$F$2)</f>
        <v>-2.8047398982384273E-8</v>
      </c>
    </row>
    <row r="16" spans="1:6">
      <c r="B16" s="4" t="s">
        <v>25</v>
      </c>
    </row>
    <row r="17" spans="1:9" ht="15" thickBot="1"/>
    <row r="18" spans="1:9">
      <c r="C18" s="16" t="s">
        <v>18</v>
      </c>
      <c r="E18" s="16" t="s">
        <v>14</v>
      </c>
      <c r="F18" s="16" t="s">
        <v>24</v>
      </c>
    </row>
    <row r="19" spans="1:9" ht="58.5" thickBot="1">
      <c r="C19" s="17" t="s">
        <v>4</v>
      </c>
      <c r="E19" s="17"/>
      <c r="F19" s="23" t="s">
        <v>5</v>
      </c>
    </row>
    <row r="20" spans="1:9">
      <c r="A20" s="1" t="s">
        <v>7</v>
      </c>
      <c r="B20" s="5">
        <v>1</v>
      </c>
      <c r="C20" s="16" t="s">
        <v>27</v>
      </c>
      <c r="D20" s="6"/>
      <c r="E20" s="16">
        <v>395</v>
      </c>
      <c r="F20" s="16">
        <f>E20/((($C$2/B20)^2)*$F$2)</f>
        <v>5.9282548148768131E-9</v>
      </c>
    </row>
    <row r="21" spans="1:9">
      <c r="A21" s="1" t="s">
        <v>7</v>
      </c>
      <c r="B21" s="8">
        <v>2</v>
      </c>
      <c r="C21" s="17" t="s">
        <v>30</v>
      </c>
      <c r="E21" s="17">
        <v>130</v>
      </c>
      <c r="F21" s="17">
        <f>E21/((($C$2/B21)^2)*$F$2)</f>
        <v>7.8042848195846654E-9</v>
      </c>
    </row>
    <row r="22" spans="1:9" ht="15" thickBot="1">
      <c r="A22" s="1" t="s">
        <v>7</v>
      </c>
      <c r="B22" s="10">
        <v>16</v>
      </c>
      <c r="C22" s="18" t="s">
        <v>31</v>
      </c>
      <c r="D22" s="11"/>
      <c r="E22" s="18">
        <v>10</v>
      </c>
      <c r="F22" s="18">
        <f>E22/((($C$2/B22)^2)*$F$2)</f>
        <v>3.8421094496416815E-8</v>
      </c>
    </row>
    <row r="26" spans="1:9">
      <c r="B26" s="4" t="s">
        <v>26</v>
      </c>
    </row>
    <row r="27" spans="1:9" ht="15" thickBot="1"/>
    <row r="28" spans="1:9">
      <c r="C28" s="16" t="s">
        <v>18</v>
      </c>
      <c r="E28" s="16" t="s">
        <v>19</v>
      </c>
      <c r="G28" s="19" t="s">
        <v>21</v>
      </c>
      <c r="H28" s="6"/>
      <c r="I28" s="7" t="s">
        <v>22</v>
      </c>
    </row>
    <row r="29" spans="1:9" ht="56" customHeight="1" thickBot="1">
      <c r="C29" s="17" t="s">
        <v>13</v>
      </c>
      <c r="E29" s="24" t="s">
        <v>20</v>
      </c>
      <c r="G29" s="31" t="s">
        <v>23</v>
      </c>
      <c r="H29" s="32"/>
      <c r="I29" s="33"/>
    </row>
    <row r="30" spans="1:9">
      <c r="A30" s="1" t="s">
        <v>7</v>
      </c>
      <c r="B30" s="5">
        <v>1</v>
      </c>
      <c r="C30" s="16" t="s">
        <v>32</v>
      </c>
      <c r="D30" s="6"/>
      <c r="E30" s="29">
        <v>2.3900000000000001E-2</v>
      </c>
      <c r="F30" s="6"/>
      <c r="G30" s="19">
        <v>0</v>
      </c>
      <c r="H30" s="6"/>
      <c r="I30" s="30">
        <f>(G30/($C$2/B30))</f>
        <v>0</v>
      </c>
    </row>
    <row r="31" spans="1:9">
      <c r="A31" s="1" t="s">
        <v>7</v>
      </c>
      <c r="B31" s="8">
        <v>2</v>
      </c>
      <c r="C31" s="17" t="s">
        <v>33</v>
      </c>
      <c r="E31" s="25">
        <v>2.0299999999999999E-2</v>
      </c>
      <c r="G31" s="20">
        <v>40</v>
      </c>
      <c r="I31" s="27">
        <f t="shared" ref="I31:I32" si="0">(G31/($C$2/B31))</f>
        <v>3.099237587553462E-3</v>
      </c>
    </row>
    <row r="32" spans="1:9" ht="15" thickBot="1">
      <c r="A32" s="1" t="s">
        <v>7</v>
      </c>
      <c r="B32" s="10">
        <v>16</v>
      </c>
      <c r="C32" s="18" t="s">
        <v>29</v>
      </c>
      <c r="D32" s="11"/>
      <c r="E32" s="26">
        <v>1.52E-2</v>
      </c>
      <c r="F32" s="11"/>
      <c r="G32" s="21">
        <v>12</v>
      </c>
      <c r="H32" s="11"/>
      <c r="I32" s="28">
        <f t="shared" si="0"/>
        <v>7.4381702101283089E-3</v>
      </c>
    </row>
  </sheetData>
  <mergeCells count="1">
    <mergeCell ref="G29:I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D230831B 0mV  2nd Cooldown</vt:lpstr>
      <vt:lpstr>D230831B 0mV  Short SdH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Cravey,Christopher A</dc:creator>
  <cp:lastModifiedBy>Cravey,Christopher A</cp:lastModifiedBy>
  <dcterms:created xsi:type="dcterms:W3CDTF">2023-11-03T16:17:06Z</dcterms:created>
  <dcterms:modified xsi:type="dcterms:W3CDTF">2023-11-03T19:26:48Z</dcterms:modified>
</cp:coreProperties>
</file>