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page/Katalon Studio/SecureGiveFramework_Pre/Data Files/Scenarios/"/>
    </mc:Choice>
  </mc:AlternateContent>
  <xr:revisionPtr revIDLastSave="0" documentId="13_ncr:1_{FD7573E6-1A7B-D842-B6D4-E2C1D3F0AFD7}" xr6:coauthVersionLast="47" xr6:coauthVersionMax="47" xr10:uidLastSave="{00000000-0000-0000-0000-000000000000}"/>
  <bookViews>
    <workbookView xWindow="-19200" yWindow="-21100" windowWidth="35840" windowHeight="19760" xr2:uid="{FE31474C-02BB-E24A-856E-08D8FECED3EA}"/>
  </bookViews>
  <sheets>
    <sheet name="Sheet1" sheetId="1" r:id="rId1"/>
    <sheet name="Sheet2" sheetId="2" r:id="rId2"/>
    <sheet name="Sheet3" sheetId="3" r:id="rId3"/>
  </sheets>
  <definedNames>
    <definedName name="AccountNumber">Sheet2!$N$2:$N$6</definedName>
    <definedName name="American_Express">Sheet2!$L$2:$L$3</definedName>
    <definedName name="AMEX">Sheet2!$L$2:$L$3</definedName>
    <definedName name="AMEXNumbers">Sheet2!$L$2</definedName>
    <definedName name="AppleAccount">Sheet2!$P$2:$P$3</definedName>
    <definedName name="AppleID">Sheet2!$Q$2:$Q$3</definedName>
    <definedName name="ApplelD1">Sheet2!$Q$2:$Q$3</definedName>
    <definedName name="ApplePay">Sheet2!$P$2:$P$3</definedName>
    <definedName name="BankAccount">Sheet2!$M$2:$M$3</definedName>
    <definedName name="Card">Sheet2!$H$2:$H$8</definedName>
    <definedName name="CardNumber">#REF!</definedName>
    <definedName name="Discover">Sheet2!$K$2:$K$3</definedName>
    <definedName name="DiscoverNumbers">Sheet2!$K$2:$K$3</definedName>
    <definedName name="InstitutionName">#REF!</definedName>
    <definedName name="Mastercard_Corporate">Sheet2!$J$5:$J$6</definedName>
    <definedName name="Mastercard_Personal">Sheet2!$J$2:$J$4</definedName>
    <definedName name="MasterCardCorporate">Sheet2!$J$5:$J$6</definedName>
    <definedName name="MasterCardNumbers">Sheet2!$J$2:$J$5</definedName>
    <definedName name="MastercardPersonal">Sheet2!$J$2:$J$4</definedName>
    <definedName name="NormalAccount">Sheet2!$N$2:$N$6</definedName>
    <definedName name="PaymentType">Sheet2!$F$2:$F$5</definedName>
    <definedName name="Routing_Number">Sheet2!$O$2:$O$3</definedName>
    <definedName name="TestCards">Sheet2!$H$2:$H$8</definedName>
    <definedName name="Visa">Sheet2!#REF!</definedName>
    <definedName name="Visa_Corporate_Purchase">Sheet2!$I$5:$I$6</definedName>
    <definedName name="Visa_Personal">Sheet2!$I$2:$I$4</definedName>
    <definedName name="VisaCorporate">Sheet2!$I$5:$I$6</definedName>
    <definedName name="VisaNumbers">Sheet2!$I$2:$I$5</definedName>
    <definedName name="VisaPersonal">Sheet2!$I$2:$I$5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6" i="1" l="1"/>
  <c r="BP2" i="1"/>
  <c r="BP15" i="1"/>
  <c r="BP14" i="1"/>
  <c r="BP26" i="1"/>
  <c r="BP22" i="1"/>
  <c r="BP13" i="1"/>
  <c r="BP12" i="1"/>
  <c r="BP11" i="1"/>
  <c r="BP3" i="1"/>
  <c r="BP16" i="1"/>
  <c r="AL20" i="1" l="1"/>
  <c r="AN20" i="1"/>
  <c r="AN6" i="1"/>
  <c r="AL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" i="1"/>
  <c r="G2" i="1" s="1"/>
  <c r="H2" i="1"/>
  <c r="AO3" i="1" l="1"/>
  <c r="AO26" i="1" l="1"/>
  <c r="AL16" i="1"/>
  <c r="AN25" i="1"/>
  <c r="AN23" i="1"/>
  <c r="AN16" i="1"/>
  <c r="AO24" i="1"/>
  <c r="AO25" i="1" l="1"/>
  <c r="AO2" i="1"/>
  <c r="AO4" i="1"/>
  <c r="AF22" i="3"/>
  <c r="D22" i="3"/>
  <c r="AF21" i="3"/>
  <c r="D21" i="3"/>
  <c r="AE20" i="3"/>
  <c r="AF20" i="3" s="1"/>
  <c r="D20" i="3"/>
  <c r="AE19" i="3"/>
  <c r="AD19" i="3"/>
  <c r="D19" i="3"/>
  <c r="AF18" i="3"/>
  <c r="D18" i="3"/>
  <c r="AE17" i="3"/>
  <c r="AD17" i="3"/>
  <c r="D17" i="3"/>
  <c r="AF16" i="3"/>
  <c r="D16" i="3"/>
  <c r="AE15" i="3"/>
  <c r="AF15" i="3" s="1"/>
  <c r="D15" i="3"/>
  <c r="AF14" i="3"/>
  <c r="D14" i="3"/>
  <c r="AF13" i="3"/>
  <c r="D13" i="3"/>
  <c r="AF12" i="3"/>
  <c r="D12" i="3"/>
  <c r="AF11" i="3"/>
  <c r="D11" i="3"/>
  <c r="AF10" i="3"/>
  <c r="D10" i="3"/>
  <c r="AF9" i="3"/>
  <c r="D9" i="3"/>
  <c r="AF8" i="3"/>
  <c r="D8" i="3"/>
  <c r="AF7" i="3"/>
  <c r="D7" i="3"/>
  <c r="AE6" i="3"/>
  <c r="AF6" i="3" s="1"/>
  <c r="D6" i="3"/>
  <c r="AE5" i="3"/>
  <c r="AD5" i="3"/>
  <c r="D5" i="3"/>
  <c r="AF4" i="3"/>
  <c r="D4" i="3"/>
  <c r="AF3" i="3"/>
  <c r="D3" i="3"/>
  <c r="AF2" i="3"/>
  <c r="AF19" i="3" l="1"/>
  <c r="AF17" i="3"/>
  <c r="AF5" i="3"/>
  <c r="AO21" i="1" l="1"/>
  <c r="AO16" i="1"/>
  <c r="AN7" i="1"/>
  <c r="AO7" i="1" s="1"/>
  <c r="AO8" i="1"/>
  <c r="AO9" i="1"/>
  <c r="AO10" i="1"/>
  <c r="AO11" i="1"/>
  <c r="AO12" i="1"/>
  <c r="AO13" i="1"/>
  <c r="AO14" i="1"/>
  <c r="AO15" i="1"/>
  <c r="AO17" i="1"/>
  <c r="AO19" i="1"/>
  <c r="AO22" i="1"/>
  <c r="AO23" i="1"/>
  <c r="AO5" i="1"/>
  <c r="AO18" i="1" l="1"/>
  <c r="AO6" i="1"/>
  <c r="AO20" i="1"/>
  <c r="D2" i="3" l="1"/>
</calcChain>
</file>

<file path=xl/sharedStrings.xml><?xml version="1.0" encoding="utf-8"?>
<sst xmlns="http://schemas.openxmlformats.org/spreadsheetml/2006/main" count="2938" uniqueCount="278">
  <si>
    <t>User</t>
  </si>
  <si>
    <t>frank.page+kelly@securegive.com</t>
  </si>
  <si>
    <t>https://sg-dev-web-ng.securegive.com/</t>
  </si>
  <si>
    <t>SecureGiveURL</t>
  </si>
  <si>
    <t>Multiple Organizations</t>
  </si>
  <si>
    <t>PhoneNumber</t>
  </si>
  <si>
    <t>(352) 434-3333</t>
  </si>
  <si>
    <t>PaymentMethod</t>
  </si>
  <si>
    <t>SignInName</t>
  </si>
  <si>
    <t>SignInPassword</t>
  </si>
  <si>
    <t>(352) 454-1078</t>
  </si>
  <si>
    <t>CampusName</t>
  </si>
  <si>
    <t>Moon Pass</t>
  </si>
  <si>
    <t>Main Campus</t>
  </si>
  <si>
    <t>GiftType</t>
  </si>
  <si>
    <t>Purchase</t>
  </si>
  <si>
    <t>Frequency</t>
  </si>
  <si>
    <t>One-Time</t>
  </si>
  <si>
    <t>FundName</t>
  </si>
  <si>
    <t>Donation 2</t>
  </si>
  <si>
    <t>Tee Shirt</t>
  </si>
  <si>
    <t>Purchase Cat 2</t>
  </si>
  <si>
    <t>GiftAmount</t>
  </si>
  <si>
    <t>GiftInputType</t>
  </si>
  <si>
    <t>AmountCurrency</t>
  </si>
  <si>
    <t>AmountQuantity</t>
  </si>
  <si>
    <t>Recurring</t>
  </si>
  <si>
    <t>HowOften</t>
  </si>
  <si>
    <t>Weekly</t>
  </si>
  <si>
    <t>Monthly</t>
  </si>
  <si>
    <t>ChargeOn</t>
  </si>
  <si>
    <t>Monday</t>
  </si>
  <si>
    <t>1st</t>
  </si>
  <si>
    <t>DelayedStartDate</t>
  </si>
  <si>
    <t>EndDate</t>
  </si>
  <si>
    <t>AddMessage</t>
  </si>
  <si>
    <t>GiveAnonymously</t>
  </si>
  <si>
    <t>Yes</t>
  </si>
  <si>
    <t>No</t>
  </si>
  <si>
    <t>AddPaymentMethod</t>
  </si>
  <si>
    <t>ExpirationMonthYear</t>
  </si>
  <si>
    <t>CVC3</t>
  </si>
  <si>
    <t>CVC4</t>
  </si>
  <si>
    <t>NameOnCard</t>
  </si>
  <si>
    <t>ZipPostalCode</t>
  </si>
  <si>
    <t>BankAccountHolderName</t>
  </si>
  <si>
    <t>RoutingNumber</t>
  </si>
  <si>
    <t>CheckingOrSavings</t>
  </si>
  <si>
    <t>SaveCreditCard</t>
  </si>
  <si>
    <t>SaveOrCancelPayment</t>
  </si>
  <si>
    <t>Fred Samples Jr</t>
  </si>
  <si>
    <t>Jean Jones</t>
  </si>
  <si>
    <t>Checking</t>
  </si>
  <si>
    <t>New Credit Card</t>
  </si>
  <si>
    <t>Submit</t>
  </si>
  <si>
    <t>N/A</t>
  </si>
  <si>
    <t>Cancel</t>
  </si>
  <si>
    <t>xawWuIhk6euXUAw9wmjbrg==</t>
  </si>
  <si>
    <t>https://sg-dev-web-ng.securegive.com/sp</t>
  </si>
  <si>
    <t>ScenarioType</t>
  </si>
  <si>
    <t>General Giving</t>
  </si>
  <si>
    <t>ContinueAs</t>
  </si>
  <si>
    <t>Guest</t>
  </si>
  <si>
    <t>Member</t>
  </si>
  <si>
    <t>NewMember</t>
  </si>
  <si>
    <t>MemberFirstName</t>
  </si>
  <si>
    <t>MemberLastName</t>
  </si>
  <si>
    <t>MemberMobileNumber</t>
  </si>
  <si>
    <t>MemberStreetAddress1</t>
  </si>
  <si>
    <t>MemberStreetAddress2</t>
  </si>
  <si>
    <t>MemberCity</t>
  </si>
  <si>
    <t>MemberStateProvince</t>
  </si>
  <si>
    <t>MemberCountry</t>
  </si>
  <si>
    <t>MemberZip</t>
  </si>
  <si>
    <t>Gary</t>
  </si>
  <si>
    <t>Alpharetta</t>
  </si>
  <si>
    <t>Marietta</t>
  </si>
  <si>
    <t>Stone Mountain</t>
  </si>
  <si>
    <t>Jerry</t>
  </si>
  <si>
    <t>Jim</t>
  </si>
  <si>
    <t>Newmember</t>
  </si>
  <si>
    <t>125 N. Main</t>
  </si>
  <si>
    <t>127 N. Main</t>
  </si>
  <si>
    <t>Membersigninhalfway</t>
  </si>
  <si>
    <t>Donate_SignIn_Member</t>
  </si>
  <si>
    <t>Donate_SignIn_OrgAdmin</t>
  </si>
  <si>
    <t>Georgia</t>
  </si>
  <si>
    <t>USA</t>
  </si>
  <si>
    <t>p4nzqf2WPVEdgGhZ2tawDQ==</t>
  </si>
  <si>
    <t>NewMemberPassword</t>
  </si>
  <si>
    <t>Test@pass1</t>
  </si>
  <si>
    <t>130 N. Main</t>
  </si>
  <si>
    <t>(352) 454-1080</t>
  </si>
  <si>
    <t>frank.page+guest@securegive.com</t>
  </si>
  <si>
    <t>frank.page+new171@securegive.com</t>
  </si>
  <si>
    <t>Description</t>
  </si>
  <si>
    <t>Discover</t>
  </si>
  <si>
    <t>PaymentType</t>
  </si>
  <si>
    <t>4111 1111 1111 1111</t>
  </si>
  <si>
    <t>4012 8888 8888 1881</t>
  </si>
  <si>
    <t>4055 0111 1111 1111</t>
  </si>
  <si>
    <t>5454 5454 5454 5454</t>
  </si>
  <si>
    <t>2222 3333 4444 5559</t>
  </si>
  <si>
    <t>5405 2222 2222 2226</t>
  </si>
  <si>
    <t>6011 0009 9550 0000</t>
  </si>
  <si>
    <t>3714 496353 98431</t>
  </si>
  <si>
    <t>Visa_Corporate_Purchase</t>
  </si>
  <si>
    <t>American_Express</t>
  </si>
  <si>
    <t>TestCards</t>
  </si>
  <si>
    <t>ApplePay</t>
  </si>
  <si>
    <t>BankAccount</t>
  </si>
  <si>
    <t>Card</t>
  </si>
  <si>
    <t>BankAccounts</t>
  </si>
  <si>
    <t>AccountNumber</t>
  </si>
  <si>
    <t>Routing Number</t>
  </si>
  <si>
    <t>MastercardNumbers</t>
  </si>
  <si>
    <t>VisaNumbers</t>
  </si>
  <si>
    <t>DiscoverNumbers</t>
  </si>
  <si>
    <t>AmericanExpressNumbers</t>
  </si>
  <si>
    <t>NormalAccount</t>
  </si>
  <si>
    <t>AppleAccount</t>
  </si>
  <si>
    <t>Visa_Personal</t>
  </si>
  <si>
    <t>Mastercard_Personal</t>
  </si>
  <si>
    <t>Mastercard_Corporate</t>
  </si>
  <si>
    <t>AppleID</t>
  </si>
  <si>
    <t>user@google.com</t>
  </si>
  <si>
    <t>New Bank Account</t>
  </si>
  <si>
    <t>Existing Payment Method</t>
  </si>
  <si>
    <t>AddPaymentType</t>
  </si>
  <si>
    <t>ChoosePaymentMethod</t>
  </si>
  <si>
    <t>TestAccount</t>
  </si>
  <si>
    <t>Save</t>
  </si>
  <si>
    <t>072403004</t>
  </si>
  <si>
    <t>SubmitGive</t>
  </si>
  <si>
    <t>Donate_Slug_Guest</t>
  </si>
  <si>
    <t>Donate_Slug_SignIn_Member</t>
  </si>
  <si>
    <t>Donate_Slug_SignUp_NewMember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</si>
  <si>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</si>
  <si>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</si>
  <si>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</si>
  <si>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</si>
  <si>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</si>
  <si>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</si>
  <si>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</si>
  <si>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</si>
  <si>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</si>
  <si>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</si>
  <si>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</si>
  <si>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</si>
  <si>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</si>
  <si>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</si>
  <si>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General Giving|Starr Pass Northside</t>
  </si>
  <si>
    <t>AmountCurrency|AmountQuantity</t>
  </si>
  <si>
    <t>13|14</t>
  </si>
  <si>
    <t>Scenario 15</t>
  </si>
  <si>
    <t>Scenario 16</t>
  </si>
  <si>
    <t>Scenario 17</t>
  </si>
  <si>
    <t>KeyTestArea</t>
  </si>
  <si>
    <t>Credit Card Mutiple Gifts</t>
  </si>
  <si>
    <t>21|10</t>
  </si>
  <si>
    <t>Purchase Cat 1|Purchase Cat 2</t>
  </si>
  <si>
    <t>AmountCurrency|AmountCurrency</t>
  </si>
  <si>
    <t>Tee Shirt|Food</t>
  </si>
  <si>
    <t>22|23</t>
  </si>
  <si>
    <t>Donation 1|Donation 2</t>
  </si>
  <si>
    <t>Slug Member Existing Payment</t>
  </si>
  <si>
    <t>Slug NewMember New ACH</t>
  </si>
  <si>
    <t>Slug Guest New ACH</t>
  </si>
  <si>
    <t>19|14</t>
  </si>
  <si>
    <t>20|15</t>
  </si>
  <si>
    <t>23|14</t>
  </si>
  <si>
    <t>24|15</t>
  </si>
  <si>
    <t>Freda Samples Jr</t>
  </si>
  <si>
    <t>Freddy Samples Jr</t>
  </si>
  <si>
    <t>Fredly Samples Jr</t>
  </si>
  <si>
    <t>Fredric Samples Jr</t>
  </si>
  <si>
    <t>Fredrica Samples Jr</t>
  </si>
  <si>
    <t>FeeOffset</t>
  </si>
  <si>
    <t>MemberRole</t>
  </si>
  <si>
    <t>Administrator</t>
  </si>
  <si>
    <t>Kiosk Manager</t>
  </si>
  <si>
    <t>New</t>
  </si>
  <si>
    <t>TrueMemberRole</t>
  </si>
  <si>
    <t>TestMemberRole</t>
  </si>
  <si>
    <t>frank.page+jen@securegive.com</t>
  </si>
  <si>
    <t>Pledge</t>
  </si>
  <si>
    <t>PledgeAction</t>
  </si>
  <si>
    <t>Scenario 18</t>
  </si>
  <si>
    <t>Scenario 19</t>
  </si>
  <si>
    <t>Clothes for Kids</t>
  </si>
  <si>
    <t>PledgeLocation</t>
  </si>
  <si>
    <t>PledgeAmount</t>
  </si>
  <si>
    <t>PledgeFrequency</t>
  </si>
  <si>
    <t>Scenario 20</t>
  </si>
  <si>
    <t>Scenario 21</t>
  </si>
  <si>
    <t>Slug Member Existing Payment Recurring</t>
  </si>
  <si>
    <t>Slug NewMember New ACH Recurring</t>
  </si>
  <si>
    <t>Quarterly</t>
  </si>
  <si>
    <t>Sunday</t>
  </si>
  <si>
    <t>Slug Donate to Pledge as Member New ACH</t>
  </si>
  <si>
    <t>Slug Add Pledge as Member</t>
  </si>
  <si>
    <t>PledgeStartMonth</t>
  </si>
  <si>
    <t>PledgeStartYear</t>
  </si>
  <si>
    <t>PledgeStartDay</t>
  </si>
  <si>
    <t>PledgeEndMonth</t>
  </si>
  <si>
    <t>PledgeEndYear</t>
  </si>
  <si>
    <t>PledgeEndDay</t>
  </si>
  <si>
    <t>Dec</t>
  </si>
  <si>
    <t>2020</t>
  </si>
  <si>
    <t>15</t>
  </si>
  <si>
    <t>24</t>
  </si>
  <si>
    <t>PledgeSaveCancel</t>
  </si>
  <si>
    <t>Nov</t>
  </si>
  <si>
    <t>Donate</t>
  </si>
  <si>
    <t>ThankYouPageOptions</t>
  </si>
  <si>
    <t>Go To My Organizations</t>
  </si>
  <si>
    <t>DonatePurchaseGoal</t>
  </si>
  <si>
    <t>Goal_Pledge</t>
  </si>
  <si>
    <t>Goal_Donate</t>
  </si>
  <si>
    <t/>
  </si>
  <si>
    <t>ACHSettings</t>
  </si>
  <si>
    <t>Card Connect</t>
  </si>
  <si>
    <t>Epic Gateway</t>
  </si>
  <si>
    <t>Ready</t>
  </si>
  <si>
    <t>SuperAdminManager</t>
  </si>
  <si>
    <t>SuperAdminAdministrator</t>
  </si>
  <si>
    <t>SuperAdminUser</t>
  </si>
  <si>
    <t>AccountManager</t>
  </si>
  <si>
    <t>ReportsManager</t>
  </si>
  <si>
    <t>MemberManager</t>
  </si>
  <si>
    <t>SettingsManager</t>
  </si>
  <si>
    <t>OrganizationName</t>
  </si>
  <si>
    <t>OrgEnabled</t>
  </si>
  <si>
    <t>OrgAdminAccessEnabled</t>
  </si>
  <si>
    <t>OrgMemberAccessEnabled</t>
  </si>
  <si>
    <t>Scenario 22</t>
  </si>
  <si>
    <t>Scenario 23</t>
  </si>
  <si>
    <t>Scenario 24</t>
  </si>
  <si>
    <t>Org_Create_NewOrganization</t>
  </si>
  <si>
    <t>Sign in as Super User and Create New Organization</t>
  </si>
  <si>
    <t>Test@pass2</t>
  </si>
  <si>
    <t>Clothes</t>
  </si>
  <si>
    <t>CategoryName</t>
  </si>
  <si>
    <t>ach</t>
  </si>
  <si>
    <t>Visa</t>
  </si>
  <si>
    <t>Mastercard</t>
  </si>
  <si>
    <t>Amex</t>
  </si>
  <si>
    <t>Starr Pass Dream Center</t>
  </si>
  <si>
    <t>CampusCount</t>
  </si>
  <si>
    <t>GiftTypeCount</t>
  </si>
  <si>
    <t>Scenario 25</t>
  </si>
  <si>
    <t>(352) 159-4877</t>
  </si>
  <si>
    <t>frank.page+dean@securegive.com</t>
  </si>
  <si>
    <t>Offering</t>
  </si>
  <si>
    <t>OrganizationCount</t>
  </si>
  <si>
    <t>FundNameCount</t>
  </si>
  <si>
    <t>https://sg-dev-web.securegive.com/</t>
  </si>
  <si>
    <t>Donation 1|Donation 2|Feed the Pets|New iPad Hymnals|Gym Equipment|Youth Weekend Trip</t>
  </si>
  <si>
    <t>AmountCurrency|AmountQuantity|AmountCurrency|AmountQuantity|AmountCurrency|AmountQuantity</t>
  </si>
  <si>
    <t>OrgRole</t>
  </si>
  <si>
    <t>ScenarioSummary</t>
  </si>
  <si>
    <t>CampusInformation</t>
  </si>
  <si>
    <t>EnvironmentAndLogin</t>
  </si>
  <si>
    <t>DelayDayOffset</t>
  </si>
  <si>
    <t>EndDayOffset</t>
  </si>
  <si>
    <t>PledgeStartDayOffset</t>
  </si>
  <si>
    <t>PledgeEndDayOffset</t>
  </si>
  <si>
    <t>Friday</t>
  </si>
  <si>
    <t>sp</t>
  </si>
  <si>
    <t>Slug</t>
  </si>
  <si>
    <t>SavePaymentMethod</t>
  </si>
  <si>
    <t>20|10</t>
  </si>
  <si>
    <t>21|11</t>
  </si>
  <si>
    <t>22|10|22|2|11|12</t>
  </si>
  <si>
    <t>23|13</t>
  </si>
  <si>
    <t>24|14</t>
  </si>
  <si>
    <t>25|15</t>
  </si>
  <si>
    <t>15|25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</si>
</sst>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&lt;=9999999]###\-####;\(###\)\ ###\-####"/>
    <numFmt numFmtId="165" formatCode="dd/mm"/>
    <numFmt numFmtId="166" formatCode="mm/dd"/>
    <numFmt numFmtId="167" formatCode="m/d/yyyy;@"/>
    <numFmt numFmtId="168" formatCode="mm/yy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 Neue"/>
      <family val="2"/>
    </font>
    <font>
      <b/>
      <sz val="12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165" fontId="1" fillId="8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0" borderId="0" xfId="0" quotePrefix="1" applyNumberFormat="1"/>
    <xf numFmtId="0" fontId="1" fillId="9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67" fontId="1" fillId="7" borderId="3" xfId="0" applyNumberFormat="1" applyFont="1" applyFill="1" applyBorder="1" applyAlignment="1">
      <alignment horizontal="center" vertical="center"/>
    </xf>
    <xf numFmtId="167" fontId="0" fillId="0" borderId="0" xfId="0" quotePrefix="1" applyNumberFormat="1"/>
    <xf numFmtId="167" fontId="0" fillId="0" borderId="0" xfId="0" applyNumberFormat="1"/>
    <xf numFmtId="0" fontId="0" fillId="0" borderId="0" xfId="0" applyFill="1"/>
    <xf numFmtId="49" fontId="1" fillId="7" borderId="3" xfId="0" applyNumberFormat="1" applyFont="1" applyFill="1" applyBorder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/>
    <xf numFmtId="0" fontId="5" fillId="0" borderId="0" xfId="1" applyFill="1"/>
    <xf numFmtId="0" fontId="1" fillId="7" borderId="3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1" fillId="4" borderId="2" xfId="0" applyFont="1" applyFill="1" applyBorder="1" applyAlignment="1">
      <alignment horizontal="center" vertical="center"/>
    </xf>
    <xf numFmtId="0" fontId="5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g-dev-web-ng.securegive.com/" TargetMode="External"/><Relationship Id="rId18" Type="http://schemas.openxmlformats.org/officeDocument/2006/relationships/hyperlink" Target="https://sg-dev-web.securegive.com/" TargetMode="External"/><Relationship Id="rId26" Type="http://schemas.openxmlformats.org/officeDocument/2006/relationships/hyperlink" Target="https://sg-dev-web.securegive.com/" TargetMode="External"/><Relationship Id="rId21" Type="http://schemas.openxmlformats.org/officeDocument/2006/relationships/hyperlink" Target="mailto:Test@pass1" TargetMode="External"/><Relationship Id="rId34" Type="http://schemas.openxmlformats.org/officeDocument/2006/relationships/hyperlink" Target="https://sg-dev-web-ng.securegive.com/" TargetMode="External"/><Relationship Id="rId7" Type="http://schemas.openxmlformats.org/officeDocument/2006/relationships/hyperlink" Target="https://sg-dev-web.securegive.com/" TargetMode="External"/><Relationship Id="rId12" Type="http://schemas.openxmlformats.org/officeDocument/2006/relationships/hyperlink" Target="https://sg-dev-web-ng.securegive.com/" TargetMode="External"/><Relationship Id="rId17" Type="http://schemas.openxmlformats.org/officeDocument/2006/relationships/hyperlink" Target="https://sg-dev-web.securegive.com/" TargetMode="External"/><Relationship Id="rId25" Type="http://schemas.openxmlformats.org/officeDocument/2006/relationships/hyperlink" Target="mailto:Test@pass1" TargetMode="External"/><Relationship Id="rId33" Type="http://schemas.openxmlformats.org/officeDocument/2006/relationships/hyperlink" Target="mailto:Test@pass1" TargetMode="External"/><Relationship Id="rId2" Type="http://schemas.openxmlformats.org/officeDocument/2006/relationships/hyperlink" Target="https://sg-dev-web-ng.securegive.com/" TargetMode="External"/><Relationship Id="rId16" Type="http://schemas.openxmlformats.org/officeDocument/2006/relationships/hyperlink" Target="https://sg-dev-web.securegive.com/" TargetMode="External"/><Relationship Id="rId20" Type="http://schemas.openxmlformats.org/officeDocument/2006/relationships/hyperlink" Target="mailto:Test@pass1" TargetMode="External"/><Relationship Id="rId29" Type="http://schemas.openxmlformats.org/officeDocument/2006/relationships/hyperlink" Target="mailto:Test@pass1" TargetMode="External"/><Relationship Id="rId1" Type="http://schemas.openxmlformats.org/officeDocument/2006/relationships/hyperlink" Target="https://sg-dev-web.securegive.com/" TargetMode="External"/><Relationship Id="rId6" Type="http://schemas.openxmlformats.org/officeDocument/2006/relationships/hyperlink" Target="https://sg-dev-web.securegive.com/" TargetMode="External"/><Relationship Id="rId11" Type="http://schemas.openxmlformats.org/officeDocument/2006/relationships/hyperlink" Target="https://sg-dev-web-ng.securegive.com/" TargetMode="External"/><Relationship Id="rId24" Type="http://schemas.openxmlformats.org/officeDocument/2006/relationships/hyperlink" Target="https://sg-dev-web.securegive.com/" TargetMode="External"/><Relationship Id="rId32" Type="http://schemas.openxmlformats.org/officeDocument/2006/relationships/hyperlink" Target="https://sg-dev-web.securegive.com/" TargetMode="External"/><Relationship Id="rId37" Type="http://schemas.openxmlformats.org/officeDocument/2006/relationships/hyperlink" Target="mailto:frank.page+jen@securegive.com" TargetMode="External"/><Relationship Id="rId5" Type="http://schemas.openxmlformats.org/officeDocument/2006/relationships/hyperlink" Target="https://sg-dev-web.securegive.com/" TargetMode="External"/><Relationship Id="rId15" Type="http://schemas.openxmlformats.org/officeDocument/2006/relationships/hyperlink" Target="https://sg-dev-web-ng.securegive.com/" TargetMode="External"/><Relationship Id="rId23" Type="http://schemas.openxmlformats.org/officeDocument/2006/relationships/hyperlink" Target="mailto:Test@pass1" TargetMode="External"/><Relationship Id="rId28" Type="http://schemas.openxmlformats.org/officeDocument/2006/relationships/hyperlink" Target="mailto:Test@pass1" TargetMode="External"/><Relationship Id="rId36" Type="http://schemas.openxmlformats.org/officeDocument/2006/relationships/hyperlink" Target="https://sg-dev-web-ng.securegive.com/" TargetMode="External"/><Relationship Id="rId10" Type="http://schemas.openxmlformats.org/officeDocument/2006/relationships/hyperlink" Target="https://sg-dev-web-ng.securegive.com/" TargetMode="External"/><Relationship Id="rId19" Type="http://schemas.openxmlformats.org/officeDocument/2006/relationships/hyperlink" Target="mailto:Test@pass1" TargetMode="External"/><Relationship Id="rId31" Type="http://schemas.openxmlformats.org/officeDocument/2006/relationships/hyperlink" Target="mailto:Test@pass1" TargetMode="External"/><Relationship Id="rId4" Type="http://schemas.openxmlformats.org/officeDocument/2006/relationships/hyperlink" Target="https://sg-dev-web-ng.securegive.com/" TargetMode="External"/><Relationship Id="rId9" Type="http://schemas.openxmlformats.org/officeDocument/2006/relationships/hyperlink" Target="mailto:Test@pass1" TargetMode="External"/><Relationship Id="rId14" Type="http://schemas.openxmlformats.org/officeDocument/2006/relationships/hyperlink" Target="https://sg-dev-web-ng.securegive.com/" TargetMode="External"/><Relationship Id="rId22" Type="http://schemas.openxmlformats.org/officeDocument/2006/relationships/hyperlink" Target="https://sg-dev-web.securegive.com/" TargetMode="External"/><Relationship Id="rId27" Type="http://schemas.openxmlformats.org/officeDocument/2006/relationships/hyperlink" Target="https://sg-dev-web.securegive.com/" TargetMode="External"/><Relationship Id="rId30" Type="http://schemas.openxmlformats.org/officeDocument/2006/relationships/hyperlink" Target="https://sg-dev-web.securegive.com/" TargetMode="External"/><Relationship Id="rId35" Type="http://schemas.openxmlformats.org/officeDocument/2006/relationships/hyperlink" Target="mailto:Test@pass1" TargetMode="External"/><Relationship Id="rId8" Type="http://schemas.openxmlformats.org/officeDocument/2006/relationships/hyperlink" Target="https://sg-dev-web.securegive.com/" TargetMode="External"/><Relationship Id="rId3" Type="http://schemas.openxmlformats.org/officeDocument/2006/relationships/hyperlink" Target="https://sg-dev-web-ng.securegiv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googl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-dev-web-ng.securegive.com/sp" TargetMode="External"/><Relationship Id="rId13" Type="http://schemas.openxmlformats.org/officeDocument/2006/relationships/hyperlink" Target="https://sg-dev-web-ng.securegive.com/" TargetMode="External"/><Relationship Id="rId18" Type="http://schemas.openxmlformats.org/officeDocument/2006/relationships/hyperlink" Target="https://sg-dev-web-ng.securegive.com/sp" TargetMode="External"/><Relationship Id="rId26" Type="http://schemas.openxmlformats.org/officeDocument/2006/relationships/hyperlink" Target="https://sg-dev-web-ng.securegive.com/sp" TargetMode="External"/><Relationship Id="rId3" Type="http://schemas.openxmlformats.org/officeDocument/2006/relationships/hyperlink" Target="https://sg-dev-web-ng.securegive.com/" TargetMode="External"/><Relationship Id="rId21" Type="http://schemas.openxmlformats.org/officeDocument/2006/relationships/hyperlink" Target="mailto:Test@pass1" TargetMode="External"/><Relationship Id="rId7" Type="http://schemas.openxmlformats.org/officeDocument/2006/relationships/hyperlink" Target="https://sg-dev-web-ng.securegive.com/sp" TargetMode="External"/><Relationship Id="rId12" Type="http://schemas.openxmlformats.org/officeDocument/2006/relationships/hyperlink" Target="https://sg-dev-web-ng.securegive.com/" TargetMode="External"/><Relationship Id="rId17" Type="http://schemas.openxmlformats.org/officeDocument/2006/relationships/hyperlink" Target="https://sg-dev-web-ng.securegive.com/sp" TargetMode="External"/><Relationship Id="rId25" Type="http://schemas.openxmlformats.org/officeDocument/2006/relationships/hyperlink" Target="mailto:Test@pass1" TargetMode="External"/><Relationship Id="rId2" Type="http://schemas.openxmlformats.org/officeDocument/2006/relationships/hyperlink" Target="https://sg-dev-web-ng.securegive.com/" TargetMode="External"/><Relationship Id="rId16" Type="http://schemas.openxmlformats.org/officeDocument/2006/relationships/hyperlink" Target="https://sg-dev-web-ng.securegive.com/sp" TargetMode="External"/><Relationship Id="rId20" Type="http://schemas.openxmlformats.org/officeDocument/2006/relationships/hyperlink" Target="mailto:Test@pass1" TargetMode="External"/><Relationship Id="rId29" Type="http://schemas.openxmlformats.org/officeDocument/2006/relationships/hyperlink" Target="mailto:Test@pass1" TargetMode="External"/><Relationship Id="rId1" Type="http://schemas.openxmlformats.org/officeDocument/2006/relationships/hyperlink" Target="https://sg-dev-web-ng.securegive.com/" TargetMode="External"/><Relationship Id="rId6" Type="http://schemas.openxmlformats.org/officeDocument/2006/relationships/hyperlink" Target="https://sg-dev-web-ng.securegive.com/sp" TargetMode="External"/><Relationship Id="rId11" Type="http://schemas.openxmlformats.org/officeDocument/2006/relationships/hyperlink" Target="https://sg-dev-web-ng.securegive.com/" TargetMode="External"/><Relationship Id="rId24" Type="http://schemas.openxmlformats.org/officeDocument/2006/relationships/hyperlink" Target="https://sg-dev-web-ng.securegive.com/sp" TargetMode="External"/><Relationship Id="rId5" Type="http://schemas.openxmlformats.org/officeDocument/2006/relationships/hyperlink" Target="https://sg-dev-web-ng.securegive.com/" TargetMode="External"/><Relationship Id="rId15" Type="http://schemas.openxmlformats.org/officeDocument/2006/relationships/hyperlink" Target="https://sg-dev-web-ng.securegive.com/" TargetMode="External"/><Relationship Id="rId23" Type="http://schemas.openxmlformats.org/officeDocument/2006/relationships/hyperlink" Target="mailto:Test@pass1" TargetMode="External"/><Relationship Id="rId28" Type="http://schemas.openxmlformats.org/officeDocument/2006/relationships/hyperlink" Target="mailto:Test@pass1" TargetMode="External"/><Relationship Id="rId10" Type="http://schemas.openxmlformats.org/officeDocument/2006/relationships/hyperlink" Target="https://sg-dev-web-ng.securegive.com/" TargetMode="External"/><Relationship Id="rId19" Type="http://schemas.openxmlformats.org/officeDocument/2006/relationships/hyperlink" Target="mailto:Test@pass1" TargetMode="External"/><Relationship Id="rId4" Type="http://schemas.openxmlformats.org/officeDocument/2006/relationships/hyperlink" Target="https://sg-dev-web-ng.securegive.com/" TargetMode="External"/><Relationship Id="rId9" Type="http://schemas.openxmlformats.org/officeDocument/2006/relationships/hyperlink" Target="mailto:Test@pass1" TargetMode="External"/><Relationship Id="rId14" Type="http://schemas.openxmlformats.org/officeDocument/2006/relationships/hyperlink" Target="https://sg-dev-web-ng.securegive.com/" TargetMode="External"/><Relationship Id="rId22" Type="http://schemas.openxmlformats.org/officeDocument/2006/relationships/hyperlink" Target="https://sg-dev-web-ng.securegive.com/sp" TargetMode="External"/><Relationship Id="rId27" Type="http://schemas.openxmlformats.org/officeDocument/2006/relationships/hyperlink" Target="https://sg-dev-web-ng.securegive.com/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55D7-F2B1-B345-99CD-536AA3C6974C}">
  <dimension ref="A1:CC26"/>
  <sheetViews>
    <sheetView tabSelected="1" topLeftCell="BN1" workbookViewId="0">
      <selection activeCell="BO25" sqref="BO25"/>
    </sheetView>
  </sheetViews>
  <sheetFormatPr baseColWidth="10" defaultRowHeight="16" x14ac:dyDescent="0.2"/>
  <cols>
    <col min="2" max="2" width="10.6640625" bestFit="1" customWidth="1"/>
    <col min="3" max="3" width="37" customWidth="1"/>
    <col min="4" max="4" width="44.1640625" bestFit="1" customWidth="1"/>
    <col min="5" max="5" width="56.5" customWidth="1"/>
    <col min="6" max="6" width="172" style="24" customWidth="1"/>
    <col min="7" max="7" width="189.33203125" style="24" customWidth="1"/>
    <col min="8" max="8" width="240" style="24" customWidth="1"/>
    <col min="9" max="9" width="40.1640625" customWidth="1"/>
    <col min="10" max="10" width="4.6640625" bestFit="1" customWidth="1"/>
    <col min="11" max="11" width="31.83203125" style="6" customWidth="1"/>
    <col min="12" max="12" width="30.1640625" customWidth="1"/>
    <col min="13" max="13" width="20" bestFit="1" customWidth="1"/>
    <col min="14" max="14" width="20" customWidth="1"/>
    <col min="15" max="15" width="13.6640625" style="1" bestFit="1" customWidth="1"/>
    <col min="16" max="16" width="12.6640625" bestFit="1" customWidth="1"/>
    <col min="17" max="17" width="16.5" bestFit="1" customWidth="1"/>
    <col min="18" max="18" width="31" style="24" customWidth="1"/>
    <col min="19" max="21" width="38" customWidth="1"/>
    <col min="22" max="23" width="24" customWidth="1"/>
    <col min="24" max="25" width="24" style="24" customWidth="1"/>
    <col min="26" max="28" width="24" customWidth="1"/>
    <col min="29" max="29" width="82.1640625" bestFit="1" customWidth="1"/>
    <col min="30" max="30" width="31" customWidth="1"/>
    <col min="31" max="31" width="24" customWidth="1"/>
    <col min="32" max="32" width="32.6640625" customWidth="1"/>
    <col min="33" max="33" width="22.6640625" customWidth="1"/>
    <col min="34" max="34" width="9.6640625" bestFit="1" customWidth="1"/>
    <col min="35" max="35" width="9.5" bestFit="1" customWidth="1"/>
    <col min="36" max="36" width="9.1640625" bestFit="1" customWidth="1"/>
    <col min="37" max="37" width="24" style="24" customWidth="1"/>
    <col min="38" max="38" width="16.1640625" style="6" bestFit="1" customWidth="1"/>
    <col min="39" max="39" width="24" style="24" customWidth="1"/>
    <col min="40" max="40" width="10.83203125" style="27" bestFit="1" customWidth="1"/>
    <col min="41" max="41" width="89.33203125" style="6" customWidth="1"/>
    <col min="42" max="42" width="16.33203125" bestFit="1" customWidth="1"/>
    <col min="43" max="47" width="16.33203125" customWidth="1"/>
    <col min="48" max="48" width="21.83203125" bestFit="1" customWidth="1"/>
    <col min="49" max="49" width="23.5" bestFit="1" customWidth="1"/>
    <col min="50" max="59" width="27.5" customWidth="1"/>
    <col min="60" max="60" width="22.33203125" bestFit="1" customWidth="1"/>
    <col min="61" max="61" width="22.33203125" customWidth="1"/>
    <col min="62" max="62" width="20.83203125" bestFit="1" customWidth="1"/>
    <col min="63" max="63" width="18.1640625" bestFit="1" customWidth="1"/>
    <col min="64" max="65" width="18.1640625" customWidth="1"/>
    <col min="66" max="66" width="22.33203125" bestFit="1" customWidth="1"/>
    <col min="67" max="67" width="18.1640625" customWidth="1"/>
    <col min="68" max="68" width="18.6640625" style="3" bestFit="1" customWidth="1"/>
    <col min="69" max="70" width="5.33203125" bestFit="1" customWidth="1"/>
    <col min="71" max="71" width="17.33203125" bestFit="1" customWidth="1"/>
    <col min="72" max="72" width="12.6640625" bestFit="1" customWidth="1"/>
    <col min="73" max="73" width="13.6640625" bestFit="1" customWidth="1"/>
    <col min="74" max="74" width="19" bestFit="1" customWidth="1"/>
    <col min="75" max="75" width="22.6640625" bestFit="1" customWidth="1"/>
    <col min="76" max="76" width="14.1640625" style="6" bestFit="1" customWidth="1"/>
    <col min="77" max="77" width="17" bestFit="1" customWidth="1"/>
    <col min="78" max="78" width="20" bestFit="1" customWidth="1"/>
    <col min="79" max="79" width="20" customWidth="1"/>
    <col min="81" max="81" width="21" bestFit="1" customWidth="1"/>
  </cols>
  <sheetData>
    <row r="1" spans="1:81" ht="17" customHeight="1" x14ac:dyDescent="0.2">
      <c r="A1" t="s">
        <v>223</v>
      </c>
      <c r="B1" s="19" t="s">
        <v>0</v>
      </c>
      <c r="C1" s="19" t="s">
        <v>59</v>
      </c>
      <c r="D1" s="23" t="s">
        <v>157</v>
      </c>
      <c r="E1" s="23" t="s">
        <v>260</v>
      </c>
      <c r="F1" s="23" t="s">
        <v>261</v>
      </c>
      <c r="G1" s="19" t="s">
        <v>95</v>
      </c>
      <c r="H1" s="19" t="s">
        <v>262</v>
      </c>
      <c r="I1" s="8" t="s">
        <v>3</v>
      </c>
      <c r="J1" s="35" t="s">
        <v>269</v>
      </c>
      <c r="K1" s="20" t="s">
        <v>8</v>
      </c>
      <c r="L1" s="9" t="s">
        <v>9</v>
      </c>
      <c r="M1" s="10" t="s">
        <v>4</v>
      </c>
      <c r="N1" s="10" t="s">
        <v>231</v>
      </c>
      <c r="O1" s="11" t="s">
        <v>5</v>
      </c>
      <c r="P1" s="12" t="s">
        <v>11</v>
      </c>
      <c r="Q1" s="12" t="s">
        <v>254</v>
      </c>
      <c r="R1" s="30" t="s">
        <v>248</v>
      </c>
      <c r="S1" s="13" t="s">
        <v>14</v>
      </c>
      <c r="T1" s="13" t="s">
        <v>249</v>
      </c>
      <c r="U1" s="13" t="s">
        <v>216</v>
      </c>
      <c r="V1" s="14" t="s">
        <v>186</v>
      </c>
      <c r="W1" s="14" t="s">
        <v>190</v>
      </c>
      <c r="X1" s="33" t="s">
        <v>265</v>
      </c>
      <c r="Y1" s="33" t="s">
        <v>266</v>
      </c>
      <c r="Z1" s="14" t="s">
        <v>191</v>
      </c>
      <c r="AA1" s="14" t="s">
        <v>192</v>
      </c>
      <c r="AB1" s="14" t="s">
        <v>211</v>
      </c>
      <c r="AC1" s="14" t="s">
        <v>18</v>
      </c>
      <c r="AD1" s="14" t="s">
        <v>255</v>
      </c>
      <c r="AE1" s="14" t="s">
        <v>242</v>
      </c>
      <c r="AF1" s="14" t="s">
        <v>23</v>
      </c>
      <c r="AG1" s="14" t="s">
        <v>22</v>
      </c>
      <c r="AH1" s="14" t="s">
        <v>27</v>
      </c>
      <c r="AI1" s="14" t="s">
        <v>16</v>
      </c>
      <c r="AJ1" s="14" t="s">
        <v>30</v>
      </c>
      <c r="AK1" s="33" t="s">
        <v>263</v>
      </c>
      <c r="AL1" s="29" t="s">
        <v>33</v>
      </c>
      <c r="AM1" s="33" t="s">
        <v>264</v>
      </c>
      <c r="AN1" s="25" t="s">
        <v>34</v>
      </c>
      <c r="AO1" s="29" t="s">
        <v>35</v>
      </c>
      <c r="AP1" s="14" t="s">
        <v>36</v>
      </c>
      <c r="AQ1" s="14" t="s">
        <v>61</v>
      </c>
      <c r="AR1" s="9" t="s">
        <v>182</v>
      </c>
      <c r="AS1" s="9" t="s">
        <v>183</v>
      </c>
      <c r="AT1" s="9" t="s">
        <v>259</v>
      </c>
      <c r="AU1" s="9" t="s">
        <v>232</v>
      </c>
      <c r="AV1" s="9" t="s">
        <v>233</v>
      </c>
      <c r="AW1" s="9" t="s">
        <v>234</v>
      </c>
      <c r="AX1" s="9" t="s">
        <v>89</v>
      </c>
      <c r="AY1" s="9" t="s">
        <v>65</v>
      </c>
      <c r="AZ1" s="9" t="s">
        <v>66</v>
      </c>
      <c r="BA1" s="9" t="s">
        <v>67</v>
      </c>
      <c r="BB1" s="9" t="s">
        <v>68</v>
      </c>
      <c r="BC1" s="9" t="s">
        <v>69</v>
      </c>
      <c r="BD1" s="9" t="s">
        <v>70</v>
      </c>
      <c r="BE1" s="9" t="s">
        <v>71</v>
      </c>
      <c r="BF1" s="9" t="s">
        <v>72</v>
      </c>
      <c r="BG1" s="9" t="s">
        <v>73</v>
      </c>
      <c r="BH1" s="15" t="s">
        <v>7</v>
      </c>
      <c r="BI1" s="15" t="s">
        <v>220</v>
      </c>
      <c r="BJ1" s="15" t="s">
        <v>129</v>
      </c>
      <c r="BK1" s="15" t="s">
        <v>39</v>
      </c>
      <c r="BL1" s="15" t="s">
        <v>97</v>
      </c>
      <c r="BM1" s="15" t="s">
        <v>128</v>
      </c>
      <c r="BN1" s="15" t="s">
        <v>130</v>
      </c>
      <c r="BO1" s="16" t="s">
        <v>113</v>
      </c>
      <c r="BP1" s="17" t="s">
        <v>40</v>
      </c>
      <c r="BQ1" s="15" t="s">
        <v>41</v>
      </c>
      <c r="BR1" s="15" t="s">
        <v>42</v>
      </c>
      <c r="BS1" s="15" t="s">
        <v>43</v>
      </c>
      <c r="BT1" s="15" t="s">
        <v>44</v>
      </c>
      <c r="BU1" s="15" t="s">
        <v>48</v>
      </c>
      <c r="BV1" s="15" t="s">
        <v>270</v>
      </c>
      <c r="BW1" s="2" t="s">
        <v>45</v>
      </c>
      <c r="BX1" s="21" t="s">
        <v>46</v>
      </c>
      <c r="BY1" s="2" t="s">
        <v>47</v>
      </c>
      <c r="BZ1" s="2" t="s">
        <v>49</v>
      </c>
      <c r="CA1" s="2" t="s">
        <v>177</v>
      </c>
      <c r="CB1" s="18" t="s">
        <v>133</v>
      </c>
      <c r="CC1" s="2" t="s">
        <v>214</v>
      </c>
    </row>
    <row r="2" spans="1:81" x14ac:dyDescent="0.2">
      <c r="A2" s="7" t="s">
        <v>37</v>
      </c>
      <c r="B2" t="s">
        <v>137</v>
      </c>
      <c r="C2" t="s">
        <v>84</v>
      </c>
      <c r="E2" t="str">
        <f t="shared" ref="E2:E26" si="0">_xlfn.CONCAT(B2, " (Org#=",Q2, "| Campus#=",R2, ", GiftType#=",T2,", Fund#=",AD2,")")</f>
        <v>Scenario 1 (Org#=2| Campus#=1, GiftType#=2, Fund#=2)</v>
      </c>
      <c r="F2" s="24" t="str">
        <f t="shared" ref="F2:F26" si="1">_xlfn.CONCAT("CampusName=",P2, "|GiftType=",S2, "| DonatePurchaseGoal=",U2,"|FundName= ",AC2,"| CategoryName=",AE2)</f>
        <v>CampusName=Main Campus|GiftType=Donate| DonatePurchaseGoal=Donate|FundName= Donation 2| CategoryName=</v>
      </c>
      <c r="G2" s="24" t="str">
        <f>_xlfn.CONCAT(E2," - Using '",P2,"',  '", U2, "', using '", AF2, "' of '",AG2, "', with a '",AH2, "' transaction using a '",BH2, "' payment type '", BL2,"' with account '",BN2, "' number '",BO2, "' Submit = '",CB2,"'")</f>
        <v>Scenario 1 (Org#=2| Campus#=1, GiftType#=2, Fund#=2) - Using 'Main Campus',  'Donate', using 'AmountQuantity' of '11', with a 'One-Time' transaction using a 'New Credit Card' payment type 'Visa' with account 'Visa_Personal' number '4111 1111 1111 1111' Submit = 'Yes'</v>
      </c>
      <c r="H2" s="24" t="str">
        <f>_xlfn.CONCAT("Environment= ",I2,",  User= ",K2)</f>
        <v>Environment= https://sg-dev-web.securegive.com/,  User= frank.page+kelly@securegive.com</v>
      </c>
      <c r="I2" s="36" t="s">
        <v>256</v>
      </c>
      <c r="K2" s="28" t="s">
        <v>1</v>
      </c>
      <c r="L2" t="s">
        <v>88</v>
      </c>
      <c r="M2" t="s">
        <v>55</v>
      </c>
      <c r="N2" t="s">
        <v>55</v>
      </c>
      <c r="O2" s="1" t="s">
        <v>6</v>
      </c>
      <c r="P2" t="s">
        <v>13</v>
      </c>
      <c r="Q2">
        <v>2</v>
      </c>
      <c r="R2" s="24">
        <v>1</v>
      </c>
      <c r="S2" s="7" t="s">
        <v>213</v>
      </c>
      <c r="T2" s="7">
        <v>2</v>
      </c>
      <c r="U2" s="7" t="s">
        <v>213</v>
      </c>
      <c r="V2" s="26" t="s">
        <v>55</v>
      </c>
      <c r="W2" s="22" t="s">
        <v>55</v>
      </c>
      <c r="X2" s="34" t="s">
        <v>55</v>
      </c>
      <c r="Y2" s="34" t="s">
        <v>55</v>
      </c>
      <c r="Z2" s="22" t="s">
        <v>55</v>
      </c>
      <c r="AA2" s="22" t="s">
        <v>55</v>
      </c>
      <c r="AB2" s="22" t="s">
        <v>55</v>
      </c>
      <c r="AC2" t="s">
        <v>19</v>
      </c>
      <c r="AD2">
        <v>2</v>
      </c>
      <c r="AF2" t="s">
        <v>25</v>
      </c>
      <c r="AG2">
        <v>11</v>
      </c>
      <c r="AH2" t="s">
        <v>17</v>
      </c>
      <c r="AI2" s="5" t="s">
        <v>55</v>
      </c>
      <c r="AJ2" s="5" t="s">
        <v>55</v>
      </c>
      <c r="AK2" s="34" t="s">
        <v>55</v>
      </c>
      <c r="AL2" s="26" t="s">
        <v>55</v>
      </c>
      <c r="AM2" s="34" t="s">
        <v>55</v>
      </c>
      <c r="AN2" s="26" t="s">
        <v>55</v>
      </c>
      <c r="AO2" s="22" t="str">
        <f t="shared" ref="AO2:AO26" si="2">_xlfn.CONCAT(AH2," gift on ",AI2," basis charged on ",AJ2," Delayed start date of ",AL2," ending on ",AN2)</f>
        <v>One-Time gift on N/A basis charged on N/A Delayed start date of N/A ending on N/A</v>
      </c>
      <c r="AP2" t="s">
        <v>38</v>
      </c>
      <c r="AQ2" s="5" t="s">
        <v>55</v>
      </c>
      <c r="AR2" s="5" t="s">
        <v>63</v>
      </c>
      <c r="AS2" s="5" t="s">
        <v>63</v>
      </c>
      <c r="AT2" s="5"/>
      <c r="AU2" t="s">
        <v>38</v>
      </c>
      <c r="AV2" t="s">
        <v>38</v>
      </c>
      <c r="AW2" t="s">
        <v>38</v>
      </c>
      <c r="AX2" t="s">
        <v>55</v>
      </c>
      <c r="AY2" t="s">
        <v>55</v>
      </c>
      <c r="AZ2" t="s">
        <v>55</v>
      </c>
      <c r="BA2" t="s">
        <v>55</v>
      </c>
      <c r="BB2" t="s">
        <v>55</v>
      </c>
      <c r="BC2" t="s">
        <v>55</v>
      </c>
      <c r="BD2" t="s">
        <v>55</v>
      </c>
      <c r="BE2" t="s">
        <v>55</v>
      </c>
      <c r="BF2" t="s">
        <v>55</v>
      </c>
      <c r="BG2" t="s">
        <v>55</v>
      </c>
      <c r="BH2" t="s">
        <v>53</v>
      </c>
      <c r="BI2" t="s">
        <v>221</v>
      </c>
      <c r="BJ2" s="5" t="s">
        <v>55</v>
      </c>
      <c r="BK2" t="s">
        <v>37</v>
      </c>
      <c r="BL2" t="s">
        <v>244</v>
      </c>
      <c r="BM2" t="s">
        <v>111</v>
      </c>
      <c r="BN2" t="s">
        <v>121</v>
      </c>
      <c r="BO2" t="s">
        <v>98</v>
      </c>
      <c r="BP2" s="37">
        <f ca="1">TODAY()+2</f>
        <v>44407</v>
      </c>
      <c r="BQ2">
        <v>123</v>
      </c>
      <c r="BR2" s="5" t="s">
        <v>55</v>
      </c>
      <c r="BS2" t="s">
        <v>50</v>
      </c>
      <c r="BT2">
        <v>30215</v>
      </c>
      <c r="BU2" s="5" t="s">
        <v>55</v>
      </c>
      <c r="BV2" s="5" t="s">
        <v>38</v>
      </c>
      <c r="BW2" s="5" t="s">
        <v>55</v>
      </c>
      <c r="BX2" s="22" t="s">
        <v>55</v>
      </c>
      <c r="BY2" s="5" t="s">
        <v>55</v>
      </c>
      <c r="BZ2" s="5" t="s">
        <v>131</v>
      </c>
      <c r="CA2" t="s">
        <v>37</v>
      </c>
      <c r="CB2" t="s">
        <v>37</v>
      </c>
      <c r="CC2" t="s">
        <v>215</v>
      </c>
    </row>
    <row r="3" spans="1:81" x14ac:dyDescent="0.2">
      <c r="A3" s="7" t="s">
        <v>37</v>
      </c>
      <c r="B3" t="s">
        <v>138</v>
      </c>
      <c r="C3" t="s">
        <v>84</v>
      </c>
      <c r="E3" t="str">
        <f t="shared" si="0"/>
        <v>Scenario 2 (Org#=1| Campus#=1, GiftType#=1, Fund#=1)</v>
      </c>
      <c r="F3" s="24" t="str">
        <f t="shared" si="1"/>
        <v>CampusName=Main Campus|GiftType=Donate| DonatePurchaseGoal=Donate|FundName= Offering| CategoryName=</v>
      </c>
      <c r="G3" s="24" t="str">
        <f t="shared" ref="G3:G26" si="3">_xlfn.CONCAT(E3," - Using '",P3,"',  '", U3, "', using '", AF3, "' of '",AG3, "', with a '",AH3, "' transaction using a '",BH3, "' payment type '", BL3,"' with account '",BN3, "' number '",BO3, "' Submit = '",CB3,"'")</f>
        <v>Scenario 2 (Org#=1| Campus#=1, GiftType#=1, Fund#=1) - Using 'Main Campus',  'Donate', using 'AmountCurrency' of '12', with a 'One-Time' transaction using a 'New Credit Card' payment type 'Visa' with account 'Visa_Personal' number '4111 1111 1111 1111' Submit = 'Yes'</v>
      </c>
      <c r="H3" s="24" t="str">
        <f t="shared" ref="H3:H26" si="4">_xlfn.CONCAT("Environment= ",I3,",  User= ",K3)</f>
        <v>Environment= https://sg-dev-web.securegive.com/,  User= frank.page+dean@securegive.com</v>
      </c>
      <c r="I3" t="s">
        <v>256</v>
      </c>
      <c r="K3" s="28" t="s">
        <v>252</v>
      </c>
      <c r="L3" t="s">
        <v>88</v>
      </c>
      <c r="M3" t="s">
        <v>55</v>
      </c>
      <c r="N3" t="s">
        <v>55</v>
      </c>
      <c r="O3" s="1" t="s">
        <v>251</v>
      </c>
      <c r="P3" t="s">
        <v>13</v>
      </c>
      <c r="Q3">
        <v>1</v>
      </c>
      <c r="R3" s="24">
        <v>1</v>
      </c>
      <c r="S3" s="7" t="s">
        <v>213</v>
      </c>
      <c r="T3" s="7">
        <v>1</v>
      </c>
      <c r="U3" s="7" t="s">
        <v>213</v>
      </c>
      <c r="V3" s="26" t="s">
        <v>55</v>
      </c>
      <c r="W3" s="22" t="s">
        <v>55</v>
      </c>
      <c r="X3" s="34" t="s">
        <v>55</v>
      </c>
      <c r="Y3" s="34" t="s">
        <v>55</v>
      </c>
      <c r="Z3" s="22" t="s">
        <v>55</v>
      </c>
      <c r="AA3" s="22" t="s">
        <v>55</v>
      </c>
      <c r="AB3" s="22" t="s">
        <v>55</v>
      </c>
      <c r="AC3" t="s">
        <v>253</v>
      </c>
      <c r="AD3">
        <v>1</v>
      </c>
      <c r="AF3" t="s">
        <v>24</v>
      </c>
      <c r="AG3">
        <v>12</v>
      </c>
      <c r="AH3" t="s">
        <v>17</v>
      </c>
      <c r="AI3" s="5" t="s">
        <v>55</v>
      </c>
      <c r="AJ3" s="5" t="s">
        <v>55</v>
      </c>
      <c r="AK3" s="34" t="s">
        <v>55</v>
      </c>
      <c r="AL3" s="22" t="s">
        <v>55</v>
      </c>
      <c r="AM3" s="34" t="s">
        <v>55</v>
      </c>
      <c r="AN3" s="26" t="s">
        <v>55</v>
      </c>
      <c r="AO3" s="22" t="str">
        <f t="shared" si="2"/>
        <v>One-Time gift on N/A basis charged on N/A Delayed start date of N/A ending on N/A</v>
      </c>
      <c r="AP3" t="s">
        <v>38</v>
      </c>
      <c r="AQ3" s="5" t="s">
        <v>55</v>
      </c>
      <c r="AR3" s="5" t="s">
        <v>63</v>
      </c>
      <c r="AS3" s="5" t="s">
        <v>63</v>
      </c>
      <c r="AT3" s="5"/>
      <c r="AU3" t="s">
        <v>38</v>
      </c>
      <c r="AV3" t="s">
        <v>38</v>
      </c>
      <c r="AW3" t="s">
        <v>38</v>
      </c>
      <c r="AX3" t="s">
        <v>55</v>
      </c>
      <c r="AY3" t="s">
        <v>55</v>
      </c>
      <c r="AZ3" t="s">
        <v>55</v>
      </c>
      <c r="BA3" t="s">
        <v>55</v>
      </c>
      <c r="BB3" t="s">
        <v>55</v>
      </c>
      <c r="BC3" t="s">
        <v>55</v>
      </c>
      <c r="BD3" t="s">
        <v>55</v>
      </c>
      <c r="BE3" t="s">
        <v>55</v>
      </c>
      <c r="BF3" t="s">
        <v>55</v>
      </c>
      <c r="BG3" t="s">
        <v>55</v>
      </c>
      <c r="BH3" t="s">
        <v>53</v>
      </c>
      <c r="BI3" t="s">
        <v>221</v>
      </c>
      <c r="BJ3" s="5" t="s">
        <v>55</v>
      </c>
      <c r="BK3" t="s">
        <v>37</v>
      </c>
      <c r="BL3" t="s">
        <v>244</v>
      </c>
      <c r="BM3" t="s">
        <v>111</v>
      </c>
      <c r="BN3" t="s">
        <v>121</v>
      </c>
      <c r="BO3" t="s">
        <v>98</v>
      </c>
      <c r="BP3" s="37">
        <f ca="1">TODAY()+365</f>
        <v>44770</v>
      </c>
      <c r="BQ3">
        <v>123</v>
      </c>
      <c r="BR3" s="5" t="s">
        <v>55</v>
      </c>
      <c r="BS3" t="s">
        <v>50</v>
      </c>
      <c r="BT3">
        <v>30215</v>
      </c>
      <c r="BU3" s="5" t="s">
        <v>55</v>
      </c>
      <c r="BV3" s="5" t="s">
        <v>38</v>
      </c>
      <c r="BW3" s="5" t="s">
        <v>55</v>
      </c>
      <c r="BX3" s="22" t="s">
        <v>55</v>
      </c>
      <c r="BY3" s="5" t="s">
        <v>55</v>
      </c>
      <c r="BZ3" s="5" t="s">
        <v>131</v>
      </c>
      <c r="CA3" t="s">
        <v>37</v>
      </c>
      <c r="CB3" t="s">
        <v>37</v>
      </c>
      <c r="CC3" t="s">
        <v>215</v>
      </c>
    </row>
    <row r="4" spans="1:81" ht="18" customHeight="1" x14ac:dyDescent="0.2">
      <c r="A4" s="7" t="s">
        <v>38</v>
      </c>
      <c r="B4" t="s">
        <v>139</v>
      </c>
      <c r="C4" t="s">
        <v>85</v>
      </c>
      <c r="E4" t="str">
        <f t="shared" si="0"/>
        <v>Scenario 3 (Org#=2| Campus#=3, GiftType#=3, Fund#=2)</v>
      </c>
      <c r="F4" s="24" t="str">
        <f t="shared" si="1"/>
        <v>CampusName=Moon Pass|GiftType=Purchase| DonatePurchaseGoal=Purchase|FundName= Tee Shirt| CategoryName=</v>
      </c>
      <c r="G4" s="24" t="str">
        <f t="shared" si="3"/>
        <v>Scenario 3 (Org#=2| Campus#=3, GiftType#=3, Fund#=2) - Using 'Moon Pass',  'Purchase', using 'AmountCurrency' of '13', with a 'One-Time' transaction using a 'New Bank Account' payment type 'ach' with account 'NormalAccount' number '856667' Submit = 'Yes'</v>
      </c>
      <c r="H4" s="24" t="str">
        <f t="shared" si="4"/>
        <v>Environment= https://sg-dev-web.securegive.com/,  User= frank.page+jen@securegive.com</v>
      </c>
      <c r="I4" t="s">
        <v>256</v>
      </c>
      <c r="K4" s="28" t="s">
        <v>184</v>
      </c>
      <c r="L4" t="s">
        <v>57</v>
      </c>
      <c r="M4" t="s">
        <v>55</v>
      </c>
      <c r="N4" t="s">
        <v>55</v>
      </c>
      <c r="O4" s="1" t="s">
        <v>10</v>
      </c>
      <c r="P4" t="s">
        <v>12</v>
      </c>
      <c r="Q4">
        <v>2</v>
      </c>
      <c r="R4" s="24">
        <v>3</v>
      </c>
      <c r="S4" s="7" t="s">
        <v>15</v>
      </c>
      <c r="T4" s="7">
        <v>3</v>
      </c>
      <c r="U4" s="7" t="s">
        <v>15</v>
      </c>
      <c r="V4" s="26" t="s">
        <v>55</v>
      </c>
      <c r="W4" s="22" t="s">
        <v>55</v>
      </c>
      <c r="X4" s="34" t="s">
        <v>55</v>
      </c>
      <c r="Y4" s="34" t="s">
        <v>55</v>
      </c>
      <c r="Z4" s="22" t="s">
        <v>55</v>
      </c>
      <c r="AA4" s="22" t="s">
        <v>55</v>
      </c>
      <c r="AB4" s="22" t="s">
        <v>55</v>
      </c>
      <c r="AC4" t="s">
        <v>20</v>
      </c>
      <c r="AD4">
        <v>2</v>
      </c>
      <c r="AF4" t="s">
        <v>24</v>
      </c>
      <c r="AG4">
        <v>13</v>
      </c>
      <c r="AH4" t="s">
        <v>17</v>
      </c>
      <c r="AI4" s="5" t="s">
        <v>55</v>
      </c>
      <c r="AJ4" s="5" t="s">
        <v>55</v>
      </c>
      <c r="AK4" s="34" t="s">
        <v>55</v>
      </c>
      <c r="AL4" s="22" t="s">
        <v>55</v>
      </c>
      <c r="AM4" s="34" t="s">
        <v>55</v>
      </c>
      <c r="AN4" s="26" t="s">
        <v>55</v>
      </c>
      <c r="AO4" s="22" t="str">
        <f t="shared" si="2"/>
        <v>One-Time gift on N/A basis charged on N/A Delayed start date of N/A ending on N/A</v>
      </c>
      <c r="AP4" t="s">
        <v>38</v>
      </c>
      <c r="AQ4" s="5" t="s">
        <v>55</v>
      </c>
      <c r="AR4" s="5" t="s">
        <v>179</v>
      </c>
      <c r="AS4" s="5" t="s">
        <v>63</v>
      </c>
      <c r="AT4" s="5"/>
      <c r="AU4" t="s">
        <v>38</v>
      </c>
      <c r="AV4" t="s">
        <v>38</v>
      </c>
      <c r="AW4" t="s">
        <v>38</v>
      </c>
      <c r="AX4" t="s">
        <v>55</v>
      </c>
      <c r="AY4" t="s">
        <v>55</v>
      </c>
      <c r="AZ4" t="s">
        <v>55</v>
      </c>
      <c r="BA4" t="s">
        <v>55</v>
      </c>
      <c r="BB4" t="s">
        <v>55</v>
      </c>
      <c r="BC4" t="s">
        <v>55</v>
      </c>
      <c r="BD4" t="s">
        <v>55</v>
      </c>
      <c r="BE4" t="s">
        <v>55</v>
      </c>
      <c r="BF4" t="s">
        <v>55</v>
      </c>
      <c r="BG4" t="s">
        <v>55</v>
      </c>
      <c r="BH4" t="s">
        <v>126</v>
      </c>
      <c r="BI4" t="s">
        <v>221</v>
      </c>
      <c r="BJ4" s="5" t="s">
        <v>55</v>
      </c>
      <c r="BK4" s="5" t="s">
        <v>55</v>
      </c>
      <c r="BL4" t="s">
        <v>243</v>
      </c>
      <c r="BM4" t="s">
        <v>110</v>
      </c>
      <c r="BN4" t="s">
        <v>119</v>
      </c>
      <c r="BO4">
        <v>856667</v>
      </c>
      <c r="BP4" s="5" t="s">
        <v>55</v>
      </c>
      <c r="BQ4" s="5" t="s">
        <v>55</v>
      </c>
      <c r="BR4" s="5" t="s">
        <v>55</v>
      </c>
      <c r="BS4" s="5" t="s">
        <v>55</v>
      </c>
      <c r="BT4" s="5" t="s">
        <v>55</v>
      </c>
      <c r="BU4" s="5" t="s">
        <v>55</v>
      </c>
      <c r="BV4" s="5" t="s">
        <v>38</v>
      </c>
      <c r="BW4" t="s">
        <v>51</v>
      </c>
      <c r="BX4" s="6" t="s">
        <v>132</v>
      </c>
      <c r="BY4" t="s">
        <v>52</v>
      </c>
      <c r="BZ4" s="5" t="s">
        <v>131</v>
      </c>
      <c r="CA4" t="s">
        <v>38</v>
      </c>
      <c r="CB4" t="s">
        <v>37</v>
      </c>
      <c r="CC4" t="s">
        <v>215</v>
      </c>
    </row>
    <row r="5" spans="1:81" x14ac:dyDescent="0.2">
      <c r="A5" s="7" t="s">
        <v>37</v>
      </c>
      <c r="B5" t="s">
        <v>140</v>
      </c>
      <c r="C5" t="s">
        <v>84</v>
      </c>
      <c r="E5" t="str">
        <f t="shared" si="0"/>
        <v>Scenario 4 (Org#=2| Campus#=1, GiftType#=2, Fund#=2)</v>
      </c>
      <c r="F5" s="24" t="str">
        <f t="shared" si="1"/>
        <v>CampusName=Main Campus|GiftType=Purchase| DonatePurchaseGoal=Purchase|FundName= Purchase Cat 2| CategoryName=</v>
      </c>
      <c r="G5" s="24" t="str">
        <f t="shared" si="3"/>
        <v>Scenario 4 (Org#=2| Campus#=1, GiftType#=2, Fund#=2) - Using 'Main Campus',  'Purchase', using 'AmountCurrency' of '14', with a 'One-Time' transaction using a 'Existing Payment Method' payment type 'ach' with account 'N/A' number 'N/A' Submit = 'Yes'</v>
      </c>
      <c r="H5" s="24" t="str">
        <f t="shared" si="4"/>
        <v>Environment= https://sg-dev-web.securegive.com/,  User= frank.page+kelly@securegive.com</v>
      </c>
      <c r="I5" t="s">
        <v>256</v>
      </c>
      <c r="K5" s="28" t="s">
        <v>1</v>
      </c>
      <c r="L5" t="s">
        <v>88</v>
      </c>
      <c r="M5" t="s">
        <v>55</v>
      </c>
      <c r="N5" t="s">
        <v>55</v>
      </c>
      <c r="O5" s="1" t="s">
        <v>6</v>
      </c>
      <c r="P5" t="s">
        <v>13</v>
      </c>
      <c r="Q5">
        <v>2</v>
      </c>
      <c r="R5" s="24">
        <v>1</v>
      </c>
      <c r="S5" s="7" t="s">
        <v>15</v>
      </c>
      <c r="T5" s="7">
        <v>2</v>
      </c>
      <c r="U5" s="7" t="s">
        <v>15</v>
      </c>
      <c r="V5" s="26" t="s">
        <v>55</v>
      </c>
      <c r="W5" s="22" t="s">
        <v>55</v>
      </c>
      <c r="X5" s="34" t="s">
        <v>55</v>
      </c>
      <c r="Y5" s="34" t="s">
        <v>55</v>
      </c>
      <c r="Z5" s="22" t="s">
        <v>55</v>
      </c>
      <c r="AA5" s="22" t="s">
        <v>55</v>
      </c>
      <c r="AB5" s="22" t="s">
        <v>55</v>
      </c>
      <c r="AC5" t="s">
        <v>21</v>
      </c>
      <c r="AD5">
        <v>2</v>
      </c>
      <c r="AF5" t="s">
        <v>24</v>
      </c>
      <c r="AG5">
        <v>14</v>
      </c>
      <c r="AH5" t="s">
        <v>17</v>
      </c>
      <c r="AI5" s="5" t="s">
        <v>55</v>
      </c>
      <c r="AJ5" s="5" t="s">
        <v>55</v>
      </c>
      <c r="AK5" s="34" t="s">
        <v>55</v>
      </c>
      <c r="AL5" s="22" t="s">
        <v>55</v>
      </c>
      <c r="AM5" s="34" t="s">
        <v>55</v>
      </c>
      <c r="AN5" s="26" t="s">
        <v>55</v>
      </c>
      <c r="AO5" s="22" t="str">
        <f t="shared" si="2"/>
        <v>One-Time gift on N/A basis charged on N/A Delayed start date of N/A ending on N/A</v>
      </c>
      <c r="AP5" t="s">
        <v>38</v>
      </c>
      <c r="AQ5" s="5" t="s">
        <v>55</v>
      </c>
      <c r="AR5" s="5" t="s">
        <v>63</v>
      </c>
      <c r="AS5" s="5" t="s">
        <v>63</v>
      </c>
      <c r="AT5" s="5"/>
      <c r="AU5" t="s">
        <v>38</v>
      </c>
      <c r="AV5" t="s">
        <v>38</v>
      </c>
      <c r="AW5" t="s">
        <v>38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55</v>
      </c>
      <c r="BF5" t="s">
        <v>55</v>
      </c>
      <c r="BG5" t="s">
        <v>55</v>
      </c>
      <c r="BH5" t="s">
        <v>127</v>
      </c>
      <c r="BI5" t="s">
        <v>221</v>
      </c>
      <c r="BJ5" s="5" t="s">
        <v>55</v>
      </c>
      <c r="BK5" s="5" t="s">
        <v>55</v>
      </c>
      <c r="BL5" t="s">
        <v>243</v>
      </c>
      <c r="BM5" t="s">
        <v>110</v>
      </c>
      <c r="BN5" t="s">
        <v>55</v>
      </c>
      <c r="BO5" t="s">
        <v>55</v>
      </c>
      <c r="BP5" s="5" t="s">
        <v>55</v>
      </c>
      <c r="BQ5" s="5" t="s">
        <v>55</v>
      </c>
      <c r="BR5" s="5" t="s">
        <v>55</v>
      </c>
      <c r="BS5" s="5" t="s">
        <v>55</v>
      </c>
      <c r="BT5" s="5" t="s">
        <v>55</v>
      </c>
      <c r="BU5" s="5" t="s">
        <v>55</v>
      </c>
      <c r="BV5" s="5" t="s">
        <v>38</v>
      </c>
      <c r="BW5" s="5" t="s">
        <v>55</v>
      </c>
      <c r="BX5" s="22" t="s">
        <v>55</v>
      </c>
      <c r="BY5" s="5" t="s">
        <v>55</v>
      </c>
      <c r="BZ5" s="5" t="s">
        <v>55</v>
      </c>
      <c r="CA5" t="s">
        <v>38</v>
      </c>
      <c r="CB5" t="s">
        <v>37</v>
      </c>
      <c r="CC5" t="s">
        <v>215</v>
      </c>
    </row>
    <row r="6" spans="1:81" ht="17" customHeight="1" x14ac:dyDescent="0.2">
      <c r="A6" s="7" t="s">
        <v>37</v>
      </c>
      <c r="B6" t="s">
        <v>141</v>
      </c>
      <c r="C6" t="s">
        <v>85</v>
      </c>
      <c r="E6" t="str">
        <f t="shared" si="0"/>
        <v>Scenario 5 (Org#=2| Campus#=3, GiftType#=3, Fund#=2)</v>
      </c>
      <c r="F6" s="24" t="str">
        <f t="shared" si="1"/>
        <v>CampusName=Main Campus|GiftType=Donate| DonatePurchaseGoal=Donate|FundName= General Giving|Starr Pass Northside| CategoryName=</v>
      </c>
      <c r="G6" s="24" t="str">
        <f t="shared" si="3"/>
        <v>Scenario 5 (Org#=2| Campus#=3, GiftType#=3, Fund#=2) - Using 'Main Campus',  'Donate', using 'AmountCurrency|AmountQuantity' of '15|25', with a 'Recurring' transaction using a 'New Credit Card' payment type 'Amex' with account 'American_Express' number '3714 496353 98431' Submit = 'Yes'</v>
      </c>
      <c r="H6" s="24" t="str">
        <f t="shared" si="4"/>
        <v>Environment= https://sg-dev-web.securegive.com/,  User= frank.page+jen@securegive.com</v>
      </c>
      <c r="I6" t="s">
        <v>256</v>
      </c>
      <c r="K6" s="32" t="s">
        <v>184</v>
      </c>
      <c r="L6" t="s">
        <v>57</v>
      </c>
      <c r="M6" t="s">
        <v>55</v>
      </c>
      <c r="N6" t="s">
        <v>55</v>
      </c>
      <c r="O6" s="1" t="s">
        <v>10</v>
      </c>
      <c r="P6" t="s">
        <v>13</v>
      </c>
      <c r="Q6">
        <v>2</v>
      </c>
      <c r="R6" s="31">
        <v>3</v>
      </c>
      <c r="S6" s="7" t="s">
        <v>213</v>
      </c>
      <c r="T6" s="7">
        <v>3</v>
      </c>
      <c r="U6" s="7" t="s">
        <v>213</v>
      </c>
      <c r="V6" s="26" t="s">
        <v>55</v>
      </c>
      <c r="W6" s="22" t="s">
        <v>55</v>
      </c>
      <c r="X6" s="34" t="s">
        <v>55</v>
      </c>
      <c r="Y6" s="34" t="s">
        <v>55</v>
      </c>
      <c r="Z6" s="22" t="s">
        <v>55</v>
      </c>
      <c r="AA6" s="22" t="s">
        <v>55</v>
      </c>
      <c r="AB6" s="22" t="s">
        <v>55</v>
      </c>
      <c r="AC6" s="7" t="s">
        <v>151</v>
      </c>
      <c r="AD6">
        <v>2</v>
      </c>
      <c r="AE6" s="7"/>
      <c r="AF6" t="s">
        <v>152</v>
      </c>
      <c r="AG6" t="s">
        <v>277</v>
      </c>
      <c r="AH6" t="s">
        <v>26</v>
      </c>
      <c r="AI6" t="s">
        <v>28</v>
      </c>
      <c r="AJ6" t="s">
        <v>198</v>
      </c>
      <c r="AK6" s="34">
        <v>32</v>
      </c>
      <c r="AL6" s="27">
        <f ca="1">TODAY()+AK6</f>
        <v>44437</v>
      </c>
      <c r="AM6" s="34">
        <v>40</v>
      </c>
      <c r="AN6" s="27">
        <f ca="1">TODAY()+AM6</f>
        <v>44445</v>
      </c>
      <c r="AO6" s="22" t="str">
        <f t="shared" ca="1" si="2"/>
        <v>Recurring gift on Weekly basis charged on Sunday Delayed start date of 44437 ending on 44445</v>
      </c>
      <c r="AP6" t="s">
        <v>38</v>
      </c>
      <c r="AQ6" s="5" t="s">
        <v>55</v>
      </c>
      <c r="AR6" s="5" t="s">
        <v>179</v>
      </c>
      <c r="AS6" s="5" t="s">
        <v>63</v>
      </c>
      <c r="AT6" s="5"/>
      <c r="AU6" t="s">
        <v>38</v>
      </c>
      <c r="AV6" t="s">
        <v>38</v>
      </c>
      <c r="AW6" t="s">
        <v>38</v>
      </c>
      <c r="AX6" t="s">
        <v>55</v>
      </c>
      <c r="AY6" t="s">
        <v>55</v>
      </c>
      <c r="AZ6" t="s">
        <v>55</v>
      </c>
      <c r="BA6" t="s">
        <v>55</v>
      </c>
      <c r="BB6" t="s">
        <v>55</v>
      </c>
      <c r="BC6" t="s">
        <v>55</v>
      </c>
      <c r="BD6" t="s">
        <v>55</v>
      </c>
      <c r="BE6" t="s">
        <v>55</v>
      </c>
      <c r="BF6" t="s">
        <v>55</v>
      </c>
      <c r="BG6" t="s">
        <v>55</v>
      </c>
      <c r="BH6" t="s">
        <v>53</v>
      </c>
      <c r="BI6" t="s">
        <v>221</v>
      </c>
      <c r="BJ6" s="5" t="s">
        <v>55</v>
      </c>
      <c r="BK6" t="s">
        <v>37</v>
      </c>
      <c r="BL6" t="s">
        <v>246</v>
      </c>
      <c r="BM6" t="s">
        <v>111</v>
      </c>
      <c r="BN6" t="s">
        <v>107</v>
      </c>
      <c r="BO6" t="s">
        <v>105</v>
      </c>
      <c r="BP6" s="37">
        <f ca="1">TODAY()+1</f>
        <v>44406</v>
      </c>
      <c r="BQ6" s="5" t="s">
        <v>55</v>
      </c>
      <c r="BR6">
        <v>1234</v>
      </c>
      <c r="BS6" t="s">
        <v>176</v>
      </c>
      <c r="BT6">
        <v>30215</v>
      </c>
      <c r="BU6" t="s">
        <v>38</v>
      </c>
      <c r="BV6" s="5" t="s">
        <v>55</v>
      </c>
      <c r="BW6" s="5" t="s">
        <v>55</v>
      </c>
      <c r="BX6" s="22" t="s">
        <v>55</v>
      </c>
      <c r="BY6" s="5" t="s">
        <v>55</v>
      </c>
      <c r="BZ6" s="5" t="s">
        <v>55</v>
      </c>
      <c r="CA6" t="s">
        <v>37</v>
      </c>
      <c r="CB6" t="s">
        <v>37</v>
      </c>
      <c r="CC6" t="s">
        <v>55</v>
      </c>
    </row>
    <row r="7" spans="1:81" ht="17" customHeight="1" x14ac:dyDescent="0.2">
      <c r="A7" s="7" t="s">
        <v>37</v>
      </c>
      <c r="B7" t="s">
        <v>142</v>
      </c>
      <c r="C7" t="s">
        <v>85</v>
      </c>
      <c r="E7" t="str">
        <f t="shared" si="0"/>
        <v>Scenario 6 (Org#=2| Campus#=3, GiftType#=3, Fund#=2)</v>
      </c>
      <c r="F7" s="24" t="str">
        <f t="shared" si="1"/>
        <v>CampusName=Moon Pass|GiftType=Purchase| DonatePurchaseGoal=Purchase|FundName= Tee Shirt| CategoryName=</v>
      </c>
      <c r="G7" s="24" t="str">
        <f t="shared" si="3"/>
        <v>Scenario 6 (Org#=2| Campus#=3, GiftType#=3, Fund#=2) - Using 'Moon Pass',  'Purchase', using 'AmountCurrency' of '16', with a 'Recurring' transaction using a 'New Bank Account' payment type 'ach' with account 'NormalAccount' number '856668' Submit = 'Yes'</v>
      </c>
      <c r="H7" s="24" t="str">
        <f t="shared" si="4"/>
        <v>Environment= https://sg-dev-web.securegive.com/,  User= frank.page+kelly@securegive.com</v>
      </c>
      <c r="I7" t="s">
        <v>256</v>
      </c>
      <c r="K7" s="28" t="s">
        <v>1</v>
      </c>
      <c r="L7" t="s">
        <v>88</v>
      </c>
      <c r="M7" t="s">
        <v>55</v>
      </c>
      <c r="N7" t="s">
        <v>55</v>
      </c>
      <c r="O7" s="1" t="s">
        <v>10</v>
      </c>
      <c r="P7" t="s">
        <v>12</v>
      </c>
      <c r="Q7">
        <v>2</v>
      </c>
      <c r="R7" s="31">
        <v>3</v>
      </c>
      <c r="S7" s="7" t="s">
        <v>15</v>
      </c>
      <c r="T7" s="7">
        <v>3</v>
      </c>
      <c r="U7" s="7" t="s">
        <v>15</v>
      </c>
      <c r="V7" s="26" t="s">
        <v>55</v>
      </c>
      <c r="W7" s="22" t="s">
        <v>55</v>
      </c>
      <c r="X7" s="34" t="s">
        <v>55</v>
      </c>
      <c r="Y7" s="34" t="s">
        <v>55</v>
      </c>
      <c r="Z7" s="22" t="s">
        <v>55</v>
      </c>
      <c r="AA7" s="22" t="s">
        <v>55</v>
      </c>
      <c r="AB7" s="22" t="s">
        <v>55</v>
      </c>
      <c r="AC7" t="s">
        <v>20</v>
      </c>
      <c r="AD7">
        <v>2</v>
      </c>
      <c r="AF7" t="s">
        <v>24</v>
      </c>
      <c r="AG7">
        <v>16</v>
      </c>
      <c r="AH7" t="s">
        <v>26</v>
      </c>
      <c r="AI7" t="s">
        <v>28</v>
      </c>
      <c r="AJ7" t="s">
        <v>31</v>
      </c>
      <c r="AK7" s="34" t="s">
        <v>55</v>
      </c>
      <c r="AL7" s="22" t="s">
        <v>55</v>
      </c>
      <c r="AM7" s="34" t="s">
        <v>55</v>
      </c>
      <c r="AN7" s="27">
        <f ca="1">TODAY()+40</f>
        <v>44445</v>
      </c>
      <c r="AO7" s="22" t="str">
        <f t="shared" ca="1" si="2"/>
        <v>Recurring gift on Weekly basis charged on Monday Delayed start date of N/A ending on 44445</v>
      </c>
      <c r="AP7" t="s">
        <v>38</v>
      </c>
      <c r="AQ7" s="5" t="s">
        <v>55</v>
      </c>
      <c r="AR7" s="5" t="s">
        <v>63</v>
      </c>
      <c r="AS7" s="5" t="s">
        <v>62</v>
      </c>
      <c r="AT7" s="5"/>
      <c r="AU7" t="s">
        <v>38</v>
      </c>
      <c r="AV7" t="s">
        <v>38</v>
      </c>
      <c r="AW7" t="s">
        <v>38</v>
      </c>
      <c r="AX7" t="s">
        <v>55</v>
      </c>
      <c r="AY7" t="s">
        <v>55</v>
      </c>
      <c r="AZ7" t="s">
        <v>55</v>
      </c>
      <c r="BA7" t="s">
        <v>55</v>
      </c>
      <c r="BB7" t="s">
        <v>55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126</v>
      </c>
      <c r="BI7" t="s">
        <v>221</v>
      </c>
      <c r="BJ7" s="5" t="s">
        <v>55</v>
      </c>
      <c r="BK7" s="5" t="s">
        <v>55</v>
      </c>
      <c r="BL7" t="s">
        <v>243</v>
      </c>
      <c r="BM7" t="s">
        <v>110</v>
      </c>
      <c r="BN7" t="s">
        <v>119</v>
      </c>
      <c r="BO7">
        <v>856668</v>
      </c>
      <c r="BP7" s="5" t="s">
        <v>55</v>
      </c>
      <c r="BQ7" s="5" t="s">
        <v>55</v>
      </c>
      <c r="BR7" s="5" t="s">
        <v>55</v>
      </c>
      <c r="BS7" s="5" t="s">
        <v>55</v>
      </c>
      <c r="BT7" s="5" t="s">
        <v>55</v>
      </c>
      <c r="BU7" s="5" t="s">
        <v>55</v>
      </c>
      <c r="BV7" s="5" t="s">
        <v>55</v>
      </c>
      <c r="BW7" t="s">
        <v>51</v>
      </c>
      <c r="BX7" s="6" t="s">
        <v>132</v>
      </c>
      <c r="BY7" t="s">
        <v>52</v>
      </c>
      <c r="BZ7" s="5" t="s">
        <v>55</v>
      </c>
      <c r="CA7" t="s">
        <v>38</v>
      </c>
      <c r="CB7" t="s">
        <v>37</v>
      </c>
      <c r="CC7" t="s">
        <v>215</v>
      </c>
    </row>
    <row r="8" spans="1:81" x14ac:dyDescent="0.2">
      <c r="A8" s="7" t="s">
        <v>37</v>
      </c>
      <c r="B8" t="s">
        <v>143</v>
      </c>
      <c r="C8" t="s">
        <v>134</v>
      </c>
      <c r="E8" t="str">
        <f t="shared" si="0"/>
        <v>Scenario 7 (Org#=2| Campus#=3, GiftType#=3, Fund#=2)</v>
      </c>
      <c r="F8" s="24" t="str">
        <f t="shared" si="1"/>
        <v>CampusName=Main Campus|GiftType=Donate| DonatePurchaseGoal=Donate|FundName= General Giving| CategoryName=</v>
      </c>
      <c r="G8" s="24" t="str">
        <f t="shared" si="3"/>
        <v>Scenario 7 (Org#=2| Campus#=3, GiftType#=3, Fund#=2) - Using 'Main Campus',  'Donate', using 'AmountCurrency' of '17', with a 'One-Time' transaction using a 'New Bank Account' payment type 'ach' with account 'NormalAccount' number '856667' Submit = 'Yes'</v>
      </c>
      <c r="H8" s="24" t="str">
        <f t="shared" si="4"/>
        <v>Environment= https://sg-dev-web.securegive.com/,  User= frank.page+guest@securegive.com</v>
      </c>
      <c r="I8" s="36" t="s">
        <v>256</v>
      </c>
      <c r="J8" t="s">
        <v>268</v>
      </c>
      <c r="K8" s="28" t="s">
        <v>93</v>
      </c>
      <c r="L8" t="s">
        <v>57</v>
      </c>
      <c r="M8" t="s">
        <v>55</v>
      </c>
      <c r="N8" t="s">
        <v>55</v>
      </c>
      <c r="O8" s="1" t="s">
        <v>10</v>
      </c>
      <c r="P8" t="s">
        <v>13</v>
      </c>
      <c r="Q8">
        <v>2</v>
      </c>
      <c r="R8" s="31">
        <v>3</v>
      </c>
      <c r="S8" s="7" t="s">
        <v>213</v>
      </c>
      <c r="T8" s="7">
        <v>3</v>
      </c>
      <c r="U8" s="7" t="s">
        <v>213</v>
      </c>
      <c r="V8" s="26" t="s">
        <v>55</v>
      </c>
      <c r="W8" s="22" t="s">
        <v>55</v>
      </c>
      <c r="X8" s="34" t="s">
        <v>55</v>
      </c>
      <c r="Y8" s="34" t="s">
        <v>55</v>
      </c>
      <c r="Z8" s="22" t="s">
        <v>55</v>
      </c>
      <c r="AA8" s="22" t="s">
        <v>55</v>
      </c>
      <c r="AB8" s="22" t="s">
        <v>55</v>
      </c>
      <c r="AC8" t="s">
        <v>60</v>
      </c>
      <c r="AD8">
        <v>2</v>
      </c>
      <c r="AF8" t="s">
        <v>24</v>
      </c>
      <c r="AG8">
        <v>17</v>
      </c>
      <c r="AH8" t="s">
        <v>17</v>
      </c>
      <c r="AI8" s="5" t="s">
        <v>55</v>
      </c>
      <c r="AJ8" s="5" t="s">
        <v>55</v>
      </c>
      <c r="AK8" s="34" t="s">
        <v>55</v>
      </c>
      <c r="AL8" s="22" t="s">
        <v>55</v>
      </c>
      <c r="AM8" s="34" t="s">
        <v>55</v>
      </c>
      <c r="AN8" s="26" t="s">
        <v>55</v>
      </c>
      <c r="AO8" s="22" t="str">
        <f t="shared" si="2"/>
        <v>One-Time gift on N/A basis charged on N/A Delayed start date of N/A ending on N/A</v>
      </c>
      <c r="AP8" t="s">
        <v>38</v>
      </c>
      <c r="AQ8" s="5" t="s">
        <v>62</v>
      </c>
      <c r="AR8" s="5" t="s">
        <v>62</v>
      </c>
      <c r="AS8" s="5" t="s">
        <v>62</v>
      </c>
      <c r="AT8" s="5"/>
      <c r="AU8" t="s">
        <v>38</v>
      </c>
      <c r="AV8" t="s">
        <v>38</v>
      </c>
      <c r="AW8" t="s">
        <v>38</v>
      </c>
      <c r="AX8" t="s">
        <v>55</v>
      </c>
      <c r="AY8" t="s">
        <v>74</v>
      </c>
      <c r="AZ8" t="s">
        <v>62</v>
      </c>
      <c r="BA8">
        <v>3865551245</v>
      </c>
      <c r="BB8" t="s">
        <v>81</v>
      </c>
      <c r="BC8" t="s">
        <v>55</v>
      </c>
      <c r="BD8" t="s">
        <v>75</v>
      </c>
      <c r="BE8" t="s">
        <v>86</v>
      </c>
      <c r="BF8" t="s">
        <v>87</v>
      </c>
      <c r="BG8">
        <v>30004</v>
      </c>
      <c r="BH8" t="s">
        <v>126</v>
      </c>
      <c r="BI8" t="s">
        <v>221</v>
      </c>
      <c r="BJ8" s="5" t="s">
        <v>55</v>
      </c>
      <c r="BK8" s="5" t="s">
        <v>55</v>
      </c>
      <c r="BL8" t="s">
        <v>243</v>
      </c>
      <c r="BM8" t="s">
        <v>110</v>
      </c>
      <c r="BN8" t="s">
        <v>119</v>
      </c>
      <c r="BO8">
        <v>856667</v>
      </c>
      <c r="BP8" s="5" t="s">
        <v>55</v>
      </c>
      <c r="BQ8" s="5" t="s">
        <v>55</v>
      </c>
      <c r="BR8" s="5" t="s">
        <v>55</v>
      </c>
      <c r="BS8" s="5" t="s">
        <v>55</v>
      </c>
      <c r="BT8" s="5" t="s">
        <v>55</v>
      </c>
      <c r="BU8" s="5" t="s">
        <v>55</v>
      </c>
      <c r="BV8" s="5" t="s">
        <v>55</v>
      </c>
      <c r="BW8" t="s">
        <v>51</v>
      </c>
      <c r="BX8" s="6" t="s">
        <v>132</v>
      </c>
      <c r="BY8" t="s">
        <v>52</v>
      </c>
      <c r="BZ8" s="5" t="s">
        <v>55</v>
      </c>
      <c r="CA8" t="s">
        <v>37</v>
      </c>
      <c r="CB8" t="s">
        <v>37</v>
      </c>
      <c r="CC8" t="s">
        <v>55</v>
      </c>
    </row>
    <row r="9" spans="1:81" x14ac:dyDescent="0.2">
      <c r="A9" s="7" t="s">
        <v>37</v>
      </c>
      <c r="B9" t="s">
        <v>144</v>
      </c>
      <c r="C9" t="s">
        <v>135</v>
      </c>
      <c r="E9" t="str">
        <f t="shared" si="0"/>
        <v>Scenario 8 (Org#=2| Campus#=3, GiftType#=3, Fund#=2)</v>
      </c>
      <c r="F9" s="24" t="str">
        <f t="shared" si="1"/>
        <v>CampusName=Main Campus|GiftType=Donate| DonatePurchaseGoal=Donate|FundName= General Giving| CategoryName=</v>
      </c>
      <c r="G9" s="24" t="str">
        <f t="shared" si="3"/>
        <v>Scenario 8 (Org#=2| Campus#=3, GiftType#=3, Fund#=2) - Using 'Main Campus',  'Donate', using 'AmountCurrency' of '18', with a 'One-Time' transaction using a 'Existing Payment Method' payment type 'Amex' with account 'N/A' number 'N/A' Submit = 'Yes'</v>
      </c>
      <c r="H9" s="24" t="str">
        <f t="shared" si="4"/>
        <v>Environment= https://sg-dev-web.securegive.com/,  User= frank.page+jen@securegive.com</v>
      </c>
      <c r="I9" s="36" t="s">
        <v>256</v>
      </c>
      <c r="J9" t="s">
        <v>268</v>
      </c>
      <c r="K9" s="28" t="s">
        <v>184</v>
      </c>
      <c r="L9" t="s">
        <v>57</v>
      </c>
      <c r="M9" t="s">
        <v>55</v>
      </c>
      <c r="N9" t="s">
        <v>55</v>
      </c>
      <c r="O9" s="1" t="s">
        <v>10</v>
      </c>
      <c r="P9" t="s">
        <v>13</v>
      </c>
      <c r="Q9">
        <v>2</v>
      </c>
      <c r="R9" s="31">
        <v>3</v>
      </c>
      <c r="S9" s="7" t="s">
        <v>213</v>
      </c>
      <c r="T9" s="7">
        <v>3</v>
      </c>
      <c r="U9" s="7" t="s">
        <v>213</v>
      </c>
      <c r="V9" s="26" t="s">
        <v>55</v>
      </c>
      <c r="W9" s="22" t="s">
        <v>55</v>
      </c>
      <c r="X9" s="34" t="s">
        <v>55</v>
      </c>
      <c r="Y9" s="34" t="s">
        <v>55</v>
      </c>
      <c r="Z9" s="22" t="s">
        <v>55</v>
      </c>
      <c r="AA9" s="22" t="s">
        <v>55</v>
      </c>
      <c r="AB9" s="22" t="s">
        <v>55</v>
      </c>
      <c r="AC9" t="s">
        <v>60</v>
      </c>
      <c r="AD9">
        <v>2</v>
      </c>
      <c r="AF9" t="s">
        <v>24</v>
      </c>
      <c r="AG9">
        <v>18</v>
      </c>
      <c r="AH9" t="s">
        <v>17</v>
      </c>
      <c r="AI9" s="5" t="s">
        <v>55</v>
      </c>
      <c r="AJ9" s="5" t="s">
        <v>55</v>
      </c>
      <c r="AK9" s="34" t="s">
        <v>55</v>
      </c>
      <c r="AL9" s="22" t="s">
        <v>55</v>
      </c>
      <c r="AM9" s="34" t="s">
        <v>55</v>
      </c>
      <c r="AN9" s="26" t="s">
        <v>55</v>
      </c>
      <c r="AO9" s="22" t="str">
        <f t="shared" si="2"/>
        <v>One-Time gift on N/A basis charged on N/A Delayed start date of N/A ending on N/A</v>
      </c>
      <c r="AP9" t="s">
        <v>38</v>
      </c>
      <c r="AQ9" s="5" t="s">
        <v>63</v>
      </c>
      <c r="AR9" s="5" t="s">
        <v>63</v>
      </c>
      <c r="AS9" s="5" t="s">
        <v>63</v>
      </c>
      <c r="AT9" s="5"/>
      <c r="AU9" t="s">
        <v>38</v>
      </c>
      <c r="AV9" t="s">
        <v>38</v>
      </c>
      <c r="AW9" t="s">
        <v>38</v>
      </c>
      <c r="AX9" t="s">
        <v>55</v>
      </c>
      <c r="AY9" t="s">
        <v>78</v>
      </c>
      <c r="AZ9" t="s">
        <v>83</v>
      </c>
      <c r="BA9">
        <v>3865551246</v>
      </c>
      <c r="BB9" t="s">
        <v>82</v>
      </c>
      <c r="BC9" t="s">
        <v>55</v>
      </c>
      <c r="BD9" t="s">
        <v>76</v>
      </c>
      <c r="BE9" t="s">
        <v>86</v>
      </c>
      <c r="BF9" t="s">
        <v>87</v>
      </c>
      <c r="BG9">
        <v>30006</v>
      </c>
      <c r="BH9" t="s">
        <v>127</v>
      </c>
      <c r="BI9" t="s">
        <v>221</v>
      </c>
      <c r="BJ9" s="5" t="s">
        <v>55</v>
      </c>
      <c r="BK9" s="5" t="s">
        <v>55</v>
      </c>
      <c r="BL9" t="s">
        <v>246</v>
      </c>
      <c r="BM9" t="s">
        <v>55</v>
      </c>
      <c r="BN9" t="s">
        <v>55</v>
      </c>
      <c r="BO9" t="s">
        <v>55</v>
      </c>
      <c r="BP9" s="5" t="s">
        <v>55</v>
      </c>
      <c r="BQ9" s="5" t="s">
        <v>55</v>
      </c>
      <c r="BR9" s="5" t="s">
        <v>55</v>
      </c>
      <c r="BS9" s="5" t="s">
        <v>55</v>
      </c>
      <c r="BT9" s="5" t="s">
        <v>55</v>
      </c>
      <c r="BU9" s="5" t="s">
        <v>55</v>
      </c>
      <c r="BV9" s="5" t="s">
        <v>38</v>
      </c>
      <c r="BW9" s="5" t="s">
        <v>55</v>
      </c>
      <c r="BX9" s="22" t="s">
        <v>55</v>
      </c>
      <c r="BY9" s="5" t="s">
        <v>55</v>
      </c>
      <c r="BZ9" s="5" t="s">
        <v>55</v>
      </c>
      <c r="CA9" t="s">
        <v>37</v>
      </c>
      <c r="CB9" t="s">
        <v>37</v>
      </c>
      <c r="CC9" t="s">
        <v>215</v>
      </c>
    </row>
    <row r="10" spans="1:81" ht="18" customHeight="1" x14ac:dyDescent="0.2">
      <c r="A10" s="7" t="s">
        <v>37</v>
      </c>
      <c r="B10" t="s">
        <v>145</v>
      </c>
      <c r="C10" t="s">
        <v>136</v>
      </c>
      <c r="E10" t="str">
        <f t="shared" si="0"/>
        <v>Scenario 9 (Org#=2| Campus#=3, GiftType#=3, Fund#=2)</v>
      </c>
      <c r="F10" s="24" t="str">
        <f t="shared" si="1"/>
        <v>CampusName=Main Campus|GiftType=Donate| DonatePurchaseGoal=Donate|FundName= Clothes| CategoryName=</v>
      </c>
      <c r="G10" s="24" t="str">
        <f t="shared" si="3"/>
        <v>Scenario 9 (Org#=2| Campus#=3, GiftType#=3, Fund#=2) - Using 'Main Campus',  'Donate', using 'AmountCurrency' of '19', with a 'One-Time' transaction using a 'New Bank Account' payment type 'ach' with account 'NormalAccount' number '856667' Submit = 'Yes'</v>
      </c>
      <c r="H10" s="24" t="str">
        <f t="shared" si="4"/>
        <v>Environment= https://sg-dev-web.securegive.com/,  User= frank.page+new171@securegive.com</v>
      </c>
      <c r="I10" s="36" t="s">
        <v>256</v>
      </c>
      <c r="J10" t="s">
        <v>268</v>
      </c>
      <c r="K10" s="28" t="s">
        <v>94</v>
      </c>
      <c r="L10" t="s">
        <v>88</v>
      </c>
      <c r="M10" t="s">
        <v>55</v>
      </c>
      <c r="N10" t="s">
        <v>55</v>
      </c>
      <c r="O10" s="1" t="s">
        <v>92</v>
      </c>
      <c r="P10" t="s">
        <v>13</v>
      </c>
      <c r="Q10">
        <v>2</v>
      </c>
      <c r="R10" s="31">
        <v>3</v>
      </c>
      <c r="S10" s="7" t="s">
        <v>213</v>
      </c>
      <c r="T10" s="7">
        <v>3</v>
      </c>
      <c r="U10" s="7" t="s">
        <v>213</v>
      </c>
      <c r="V10" s="26" t="s">
        <v>55</v>
      </c>
      <c r="W10" s="22" t="s">
        <v>55</v>
      </c>
      <c r="X10" s="34" t="s">
        <v>55</v>
      </c>
      <c r="Y10" s="34" t="s">
        <v>55</v>
      </c>
      <c r="Z10" s="22" t="s">
        <v>55</v>
      </c>
      <c r="AA10" s="22" t="s">
        <v>55</v>
      </c>
      <c r="AB10" s="22" t="s">
        <v>55</v>
      </c>
      <c r="AC10" t="s">
        <v>241</v>
      </c>
      <c r="AD10">
        <v>2</v>
      </c>
      <c r="AF10" t="s">
        <v>24</v>
      </c>
      <c r="AG10">
        <v>19</v>
      </c>
      <c r="AH10" t="s">
        <v>17</v>
      </c>
      <c r="AI10" s="5" t="s">
        <v>55</v>
      </c>
      <c r="AJ10" s="5" t="s">
        <v>55</v>
      </c>
      <c r="AK10" s="34" t="s">
        <v>55</v>
      </c>
      <c r="AL10" s="22" t="s">
        <v>55</v>
      </c>
      <c r="AM10" s="34" t="s">
        <v>55</v>
      </c>
      <c r="AN10" s="26" t="s">
        <v>55</v>
      </c>
      <c r="AO10" s="22" t="str">
        <f t="shared" si="2"/>
        <v>One-Time gift on N/A basis charged on N/A Delayed start date of N/A ending on N/A</v>
      </c>
      <c r="AP10" t="s">
        <v>38</v>
      </c>
      <c r="AQ10" s="5" t="s">
        <v>64</v>
      </c>
      <c r="AR10" s="5" t="s">
        <v>181</v>
      </c>
      <c r="AS10" s="5" t="s">
        <v>181</v>
      </c>
      <c r="AT10" s="5"/>
      <c r="AU10" t="s">
        <v>38</v>
      </c>
      <c r="AV10" t="s">
        <v>38</v>
      </c>
      <c r="AW10" t="s">
        <v>38</v>
      </c>
      <c r="AX10" t="s">
        <v>90</v>
      </c>
      <c r="AY10" t="s">
        <v>79</v>
      </c>
      <c r="AZ10" t="s">
        <v>80</v>
      </c>
      <c r="BA10">
        <v>3865551248</v>
      </c>
      <c r="BB10" t="s">
        <v>91</v>
      </c>
      <c r="BC10" t="s">
        <v>55</v>
      </c>
      <c r="BD10" t="s">
        <v>77</v>
      </c>
      <c r="BE10" t="s">
        <v>86</v>
      </c>
      <c r="BF10" t="s">
        <v>87</v>
      </c>
      <c r="BG10">
        <v>30088</v>
      </c>
      <c r="BH10" t="s">
        <v>126</v>
      </c>
      <c r="BI10" t="s">
        <v>221</v>
      </c>
      <c r="BJ10" s="5" t="s">
        <v>55</v>
      </c>
      <c r="BK10" s="5" t="s">
        <v>55</v>
      </c>
      <c r="BL10" t="s">
        <v>243</v>
      </c>
      <c r="BM10" t="s">
        <v>110</v>
      </c>
      <c r="BN10" t="s">
        <v>119</v>
      </c>
      <c r="BO10">
        <v>856667</v>
      </c>
      <c r="BP10" s="5" t="s">
        <v>55</v>
      </c>
      <c r="BQ10" s="5" t="s">
        <v>55</v>
      </c>
      <c r="BR10" s="5" t="s">
        <v>55</v>
      </c>
      <c r="BS10" s="5" t="s">
        <v>55</v>
      </c>
      <c r="BT10" s="5" t="s">
        <v>55</v>
      </c>
      <c r="BU10" s="5" t="s">
        <v>55</v>
      </c>
      <c r="BV10" s="5" t="s">
        <v>38</v>
      </c>
      <c r="BW10" t="s">
        <v>51</v>
      </c>
      <c r="BX10" s="6" t="s">
        <v>132</v>
      </c>
      <c r="BY10" t="s">
        <v>52</v>
      </c>
      <c r="BZ10" s="5" t="s">
        <v>131</v>
      </c>
      <c r="CA10" t="s">
        <v>38</v>
      </c>
      <c r="CB10" t="s">
        <v>37</v>
      </c>
      <c r="CC10" t="s">
        <v>215</v>
      </c>
    </row>
    <row r="11" spans="1:81" x14ac:dyDescent="0.2">
      <c r="A11" s="7" t="s">
        <v>37</v>
      </c>
      <c r="B11" t="s">
        <v>146</v>
      </c>
      <c r="C11" t="s">
        <v>84</v>
      </c>
      <c r="D11" t="s">
        <v>158</v>
      </c>
      <c r="E11" t="str">
        <f t="shared" si="0"/>
        <v>Scenario 10 (Org#=2| Campus#=3, GiftType#=3, Fund#=2)</v>
      </c>
      <c r="F11" s="24" t="str">
        <f t="shared" si="1"/>
        <v>CampusName=Main Campus|GiftType=Donate| DonatePurchaseGoal=Donate|FundName= General Giving|Starr Pass Northside| CategoryName=</v>
      </c>
      <c r="G11" s="24" t="str">
        <f t="shared" si="3"/>
        <v>Scenario 10 (Org#=2| Campus#=3, GiftType#=3, Fund#=2) - Using 'Main Campus',  'Donate', using 'AmountCurrency|AmountQuantity' of '20|10', with a 'One-Time' transaction using a 'New Credit Card' payment type 'Visa' with account 'Visa_Personal' number '4111 1111 1111 1111' Submit = 'Yes'</v>
      </c>
      <c r="H11" s="24" t="str">
        <f t="shared" si="4"/>
        <v>Environment= https://sg-dev-web.securegive.com/,  User= frank.page+kelly@securegive.com</v>
      </c>
      <c r="I11" t="s">
        <v>256</v>
      </c>
      <c r="K11" s="28" t="s">
        <v>1</v>
      </c>
      <c r="L11" t="s">
        <v>88</v>
      </c>
      <c r="M11" t="s">
        <v>55</v>
      </c>
      <c r="N11" t="s">
        <v>55</v>
      </c>
      <c r="O11" s="1" t="s">
        <v>10</v>
      </c>
      <c r="P11" t="s">
        <v>13</v>
      </c>
      <c r="Q11">
        <v>2</v>
      </c>
      <c r="R11" s="31">
        <v>3</v>
      </c>
      <c r="S11" s="7" t="s">
        <v>213</v>
      </c>
      <c r="T11" s="7">
        <v>3</v>
      </c>
      <c r="U11" s="7" t="s">
        <v>213</v>
      </c>
      <c r="V11" s="26" t="s">
        <v>55</v>
      </c>
      <c r="W11" s="22" t="s">
        <v>55</v>
      </c>
      <c r="X11" s="34" t="s">
        <v>55</v>
      </c>
      <c r="Y11" s="34" t="s">
        <v>55</v>
      </c>
      <c r="Z11" s="22" t="s">
        <v>55</v>
      </c>
      <c r="AA11" s="22" t="s">
        <v>55</v>
      </c>
      <c r="AB11" s="22" t="s">
        <v>55</v>
      </c>
      <c r="AC11" s="7" t="s">
        <v>151</v>
      </c>
      <c r="AD11">
        <v>2</v>
      </c>
      <c r="AE11" s="7"/>
      <c r="AF11" t="s">
        <v>152</v>
      </c>
      <c r="AG11" t="s">
        <v>271</v>
      </c>
      <c r="AH11" t="s">
        <v>17</v>
      </c>
      <c r="AI11" s="5" t="s">
        <v>55</v>
      </c>
      <c r="AJ11" s="5" t="s">
        <v>55</v>
      </c>
      <c r="AK11" s="34" t="s">
        <v>55</v>
      </c>
      <c r="AL11" s="22" t="s">
        <v>55</v>
      </c>
      <c r="AM11" s="34" t="s">
        <v>55</v>
      </c>
      <c r="AN11" s="26" t="s">
        <v>55</v>
      </c>
      <c r="AO11" s="22" t="str">
        <f t="shared" si="2"/>
        <v>One-Time gift on N/A basis charged on N/A Delayed start date of N/A ending on N/A</v>
      </c>
      <c r="AP11" t="s">
        <v>37</v>
      </c>
      <c r="AQ11" s="5" t="s">
        <v>55</v>
      </c>
      <c r="AR11" s="5" t="s">
        <v>62</v>
      </c>
      <c r="AS11" s="5" t="s">
        <v>62</v>
      </c>
      <c r="AT11" s="5"/>
      <c r="AU11" t="s">
        <v>38</v>
      </c>
      <c r="AV11" t="s">
        <v>38</v>
      </c>
      <c r="AW11" t="s">
        <v>38</v>
      </c>
      <c r="AX11" t="s">
        <v>55</v>
      </c>
      <c r="AY11" t="s">
        <v>55</v>
      </c>
      <c r="AZ11" t="s">
        <v>55</v>
      </c>
      <c r="BA11" t="s">
        <v>55</v>
      </c>
      <c r="BB11" t="s">
        <v>55</v>
      </c>
      <c r="BC11" t="s">
        <v>55</v>
      </c>
      <c r="BD11" t="s">
        <v>55</v>
      </c>
      <c r="BE11" t="s">
        <v>55</v>
      </c>
      <c r="BF11" t="s">
        <v>55</v>
      </c>
      <c r="BG11" t="s">
        <v>55</v>
      </c>
      <c r="BH11" t="s">
        <v>53</v>
      </c>
      <c r="BI11" t="s">
        <v>221</v>
      </c>
      <c r="BJ11" s="5" t="s">
        <v>55</v>
      </c>
      <c r="BK11" t="s">
        <v>37</v>
      </c>
      <c r="BL11" t="s">
        <v>244</v>
      </c>
      <c r="BM11" t="s">
        <v>111</v>
      </c>
      <c r="BN11" t="s">
        <v>121</v>
      </c>
      <c r="BO11" t="s">
        <v>98</v>
      </c>
      <c r="BP11" s="37">
        <f ca="1">TODAY()+90</f>
        <v>44495</v>
      </c>
      <c r="BQ11">
        <v>123</v>
      </c>
      <c r="BR11" s="5" t="s">
        <v>55</v>
      </c>
      <c r="BS11" t="s">
        <v>50</v>
      </c>
      <c r="BT11">
        <v>30215</v>
      </c>
      <c r="BU11" t="s">
        <v>38</v>
      </c>
      <c r="BV11" s="5" t="s">
        <v>38</v>
      </c>
      <c r="BW11" s="5" t="s">
        <v>55</v>
      </c>
      <c r="BX11" s="22" t="s">
        <v>55</v>
      </c>
      <c r="BY11" s="5" t="s">
        <v>55</v>
      </c>
      <c r="BZ11" s="5" t="s">
        <v>55</v>
      </c>
      <c r="CA11" t="s">
        <v>37</v>
      </c>
      <c r="CB11" t="s">
        <v>37</v>
      </c>
      <c r="CC11" t="s">
        <v>55</v>
      </c>
    </row>
    <row r="12" spans="1:81" x14ac:dyDescent="0.2">
      <c r="A12" s="7" t="s">
        <v>37</v>
      </c>
      <c r="B12" t="s">
        <v>147</v>
      </c>
      <c r="C12" t="s">
        <v>84</v>
      </c>
      <c r="D12" t="s">
        <v>158</v>
      </c>
      <c r="E12" t="str">
        <f t="shared" si="0"/>
        <v>Scenario 11 (Org#=2| Campus#=3, GiftType#=3, Fund#=2)</v>
      </c>
      <c r="F12" s="24" t="str">
        <f t="shared" si="1"/>
        <v>CampusName=Main Campus|GiftType=Purchase| DonatePurchaseGoal=Purchase|FundName= Tee Shirt|Food| CategoryName=</v>
      </c>
      <c r="G12" s="24" t="str">
        <f t="shared" si="3"/>
        <v>Scenario 11 (Org#=2| Campus#=3, GiftType#=3, Fund#=2) - Using 'Main Campus',  'Purchase', using 'AmountCurrency|AmountCurrency' of '21|11', with a 'One-Time' transaction using a 'New Credit Card' payment type 'Visa' with account 'Visa_Corporate_Purchase' number '4055 0111 1111 1111' Submit = 'Yes'</v>
      </c>
      <c r="H12" s="24" t="str">
        <f t="shared" si="4"/>
        <v>Environment= https://sg-dev-web.securegive.com/,  User= frank.page+jen@securegive.com</v>
      </c>
      <c r="I12" t="s">
        <v>256</v>
      </c>
      <c r="K12" s="28" t="s">
        <v>184</v>
      </c>
      <c r="L12" t="s">
        <v>57</v>
      </c>
      <c r="M12" t="s">
        <v>55</v>
      </c>
      <c r="N12" t="s">
        <v>55</v>
      </c>
      <c r="O12" s="1" t="s">
        <v>10</v>
      </c>
      <c r="P12" t="s">
        <v>13</v>
      </c>
      <c r="Q12">
        <v>2</v>
      </c>
      <c r="R12" s="31">
        <v>3</v>
      </c>
      <c r="S12" s="7" t="s">
        <v>15</v>
      </c>
      <c r="T12" s="7">
        <v>3</v>
      </c>
      <c r="U12" s="7" t="s">
        <v>15</v>
      </c>
      <c r="V12" s="26" t="s">
        <v>55</v>
      </c>
      <c r="W12" s="22" t="s">
        <v>55</v>
      </c>
      <c r="X12" s="34" t="s">
        <v>55</v>
      </c>
      <c r="Y12" s="34" t="s">
        <v>55</v>
      </c>
      <c r="Z12" s="22" t="s">
        <v>55</v>
      </c>
      <c r="AA12" s="22" t="s">
        <v>55</v>
      </c>
      <c r="AB12" s="22" t="s">
        <v>55</v>
      </c>
      <c r="AC12" t="s">
        <v>162</v>
      </c>
      <c r="AD12">
        <v>2</v>
      </c>
      <c r="AF12" t="s">
        <v>161</v>
      </c>
      <c r="AG12" t="s">
        <v>272</v>
      </c>
      <c r="AH12" t="s">
        <v>17</v>
      </c>
      <c r="AI12" s="5" t="s">
        <v>55</v>
      </c>
      <c r="AJ12" s="5" t="s">
        <v>55</v>
      </c>
      <c r="AK12" s="34" t="s">
        <v>55</v>
      </c>
      <c r="AL12" s="22" t="s">
        <v>55</v>
      </c>
      <c r="AM12" s="34" t="s">
        <v>55</v>
      </c>
      <c r="AN12" s="26" t="s">
        <v>55</v>
      </c>
      <c r="AO12" s="22" t="str">
        <f t="shared" si="2"/>
        <v>One-Time gift on N/A basis charged on N/A Delayed start date of N/A ending on N/A</v>
      </c>
      <c r="AP12" t="s">
        <v>38</v>
      </c>
      <c r="AQ12" s="5" t="s">
        <v>55</v>
      </c>
      <c r="AR12" s="5" t="s">
        <v>179</v>
      </c>
      <c r="AS12" s="5" t="s">
        <v>63</v>
      </c>
      <c r="AT12" s="5"/>
      <c r="AU12" t="s">
        <v>38</v>
      </c>
      <c r="AV12" t="s">
        <v>38</v>
      </c>
      <c r="AW12" t="s">
        <v>38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53</v>
      </c>
      <c r="BI12" t="s">
        <v>221</v>
      </c>
      <c r="BJ12" s="5" t="s">
        <v>55</v>
      </c>
      <c r="BK12" t="s">
        <v>37</v>
      </c>
      <c r="BL12" t="s">
        <v>244</v>
      </c>
      <c r="BM12" t="s">
        <v>111</v>
      </c>
      <c r="BN12" t="s">
        <v>106</v>
      </c>
      <c r="BO12" t="s">
        <v>100</v>
      </c>
      <c r="BP12" s="37">
        <f ca="1">TODAY()+70</f>
        <v>44475</v>
      </c>
      <c r="BQ12">
        <v>123</v>
      </c>
      <c r="BR12" s="5" t="s">
        <v>55</v>
      </c>
      <c r="BS12" t="s">
        <v>172</v>
      </c>
      <c r="BT12">
        <v>30215</v>
      </c>
      <c r="BU12" t="s">
        <v>38</v>
      </c>
      <c r="BV12" s="5" t="s">
        <v>38</v>
      </c>
      <c r="BW12" s="5" t="s">
        <v>55</v>
      </c>
      <c r="BX12" s="22" t="s">
        <v>55</v>
      </c>
      <c r="BY12" s="5" t="s">
        <v>55</v>
      </c>
      <c r="BZ12" s="5" t="s">
        <v>55</v>
      </c>
      <c r="CA12" t="s">
        <v>37</v>
      </c>
      <c r="CB12" t="s">
        <v>37</v>
      </c>
      <c r="CC12" t="s">
        <v>55</v>
      </c>
    </row>
    <row r="13" spans="1:81" x14ac:dyDescent="0.2">
      <c r="A13" s="7" t="s">
        <v>37</v>
      </c>
      <c r="B13" t="s">
        <v>148</v>
      </c>
      <c r="C13" t="s">
        <v>84</v>
      </c>
      <c r="D13" t="s">
        <v>158</v>
      </c>
      <c r="E13" t="str">
        <f t="shared" si="0"/>
        <v>Scenario 12 (Org#=2| Campus#=1, GiftType#=2, Fund#=2)</v>
      </c>
      <c r="F13" s="24" t="str">
        <f t="shared" si="1"/>
        <v>CampusName=Main Campus|GiftType=Donate| DonatePurchaseGoal=Donate|FundName= Donation 1|Donation 2|Feed the Pets|New iPad Hymnals|Gym Equipment|Youth Weekend Trip| CategoryName=</v>
      </c>
      <c r="G13" s="24" t="str">
        <f t="shared" si="3"/>
        <v>Scenario 12 (Org#=2| Campus#=1, GiftType#=2, Fund#=2) - Using 'Main Campus',  'Donate', using 'AmountCurrency|AmountQuantity|AmountCurrency|AmountQuantity|AmountCurrency|AmountQuantity' of '22|10|22|2|11|12', with a 'One-Time' transaction using a 'New Credit Card' payment type 'Visa' with account 'Mastercard_Personal' number '5454 5454 5454 5454' Submit = 'Yes'</v>
      </c>
      <c r="H13" s="24" t="str">
        <f t="shared" si="4"/>
        <v>Environment= https://sg-dev-web.securegive.com/,  User= frank.page+kelly@securegive.com</v>
      </c>
      <c r="I13" t="s">
        <v>256</v>
      </c>
      <c r="K13" s="28" t="s">
        <v>1</v>
      </c>
      <c r="L13" t="s">
        <v>88</v>
      </c>
      <c r="M13" t="s">
        <v>55</v>
      </c>
      <c r="N13" t="s">
        <v>55</v>
      </c>
      <c r="O13" s="1" t="s">
        <v>6</v>
      </c>
      <c r="P13" t="s">
        <v>13</v>
      </c>
      <c r="Q13">
        <v>2</v>
      </c>
      <c r="R13" s="24">
        <v>1</v>
      </c>
      <c r="S13" s="7" t="s">
        <v>213</v>
      </c>
      <c r="T13" s="7">
        <v>2</v>
      </c>
      <c r="U13" s="7" t="s">
        <v>213</v>
      </c>
      <c r="V13" s="26" t="s">
        <v>55</v>
      </c>
      <c r="W13" s="22" t="s">
        <v>55</v>
      </c>
      <c r="X13" s="34" t="s">
        <v>55</v>
      </c>
      <c r="Y13" s="34" t="s">
        <v>55</v>
      </c>
      <c r="Z13" s="22" t="s">
        <v>55</v>
      </c>
      <c r="AA13" s="22" t="s">
        <v>55</v>
      </c>
      <c r="AB13" s="22" t="s">
        <v>55</v>
      </c>
      <c r="AC13" t="s">
        <v>257</v>
      </c>
      <c r="AD13">
        <v>2</v>
      </c>
      <c r="AF13" t="s">
        <v>258</v>
      </c>
      <c r="AG13" t="s">
        <v>273</v>
      </c>
      <c r="AH13" t="s">
        <v>17</v>
      </c>
      <c r="AI13" s="5" t="s">
        <v>55</v>
      </c>
      <c r="AJ13" s="5" t="s">
        <v>55</v>
      </c>
      <c r="AK13" s="34" t="s">
        <v>55</v>
      </c>
      <c r="AL13" s="22" t="s">
        <v>55</v>
      </c>
      <c r="AM13" s="34" t="s">
        <v>55</v>
      </c>
      <c r="AN13" s="26" t="s">
        <v>55</v>
      </c>
      <c r="AO13" s="22" t="str">
        <f t="shared" si="2"/>
        <v>One-Time gift on N/A basis charged on N/A Delayed start date of N/A ending on N/A</v>
      </c>
      <c r="AP13" t="s">
        <v>38</v>
      </c>
      <c r="AQ13" s="5" t="s">
        <v>55</v>
      </c>
      <c r="AR13" s="5" t="s">
        <v>62</v>
      </c>
      <c r="AS13" s="5" t="s">
        <v>62</v>
      </c>
      <c r="AT13" s="5"/>
      <c r="AU13" t="s">
        <v>38</v>
      </c>
      <c r="AV13" t="s">
        <v>38</v>
      </c>
      <c r="AW13" t="s">
        <v>38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53</v>
      </c>
      <c r="BI13" t="s">
        <v>221</v>
      </c>
      <c r="BJ13" s="5" t="s">
        <v>55</v>
      </c>
      <c r="BK13" t="s">
        <v>37</v>
      </c>
      <c r="BL13" t="s">
        <v>244</v>
      </c>
      <c r="BM13" t="s">
        <v>111</v>
      </c>
      <c r="BN13" t="s">
        <v>122</v>
      </c>
      <c r="BO13" t="s">
        <v>101</v>
      </c>
      <c r="BP13" s="37">
        <f ca="1">TODAY()+400</f>
        <v>44805</v>
      </c>
      <c r="BQ13">
        <v>123</v>
      </c>
      <c r="BR13" s="5" t="s">
        <v>55</v>
      </c>
      <c r="BS13" t="s">
        <v>173</v>
      </c>
      <c r="BT13">
        <v>30215</v>
      </c>
      <c r="BU13" t="s">
        <v>38</v>
      </c>
      <c r="BV13" s="5" t="s">
        <v>38</v>
      </c>
      <c r="BW13" s="5" t="s">
        <v>55</v>
      </c>
      <c r="BX13" s="22" t="s">
        <v>55</v>
      </c>
      <c r="BY13" s="5" t="s">
        <v>55</v>
      </c>
      <c r="BZ13" s="5" t="s">
        <v>55</v>
      </c>
      <c r="CA13" t="s">
        <v>38</v>
      </c>
      <c r="CB13" t="s">
        <v>37</v>
      </c>
      <c r="CC13" t="s">
        <v>55</v>
      </c>
    </row>
    <row r="14" spans="1:81" x14ac:dyDescent="0.2">
      <c r="A14" s="7" t="s">
        <v>37</v>
      </c>
      <c r="B14" t="s">
        <v>149</v>
      </c>
      <c r="C14" t="s">
        <v>84</v>
      </c>
      <c r="D14" t="s">
        <v>158</v>
      </c>
      <c r="E14" t="str">
        <f t="shared" si="0"/>
        <v>Scenario 13 (Org#=2| Campus#=1, GiftType#=2, Fund#=2)</v>
      </c>
      <c r="F14" s="24" t="str">
        <f t="shared" si="1"/>
        <v>CampusName=Main Campus|GiftType=Purchase| DonatePurchaseGoal=Purchase|FundName= Purchase Cat 1|Purchase Cat 2| CategoryName=</v>
      </c>
      <c r="G14" s="24" t="str">
        <f t="shared" si="3"/>
        <v>Scenario 13 (Org#=2| Campus#=1, GiftType#=2, Fund#=2) - Using 'Main Campus',  'Purchase', using 'AmountCurrency|AmountCurrency' of '23|13', with a 'One-Time' transaction using a 'New Credit Card' payment type 'Mastercard' with account 'Mastercard_Corporate' number '5405 2222 2222 2226' Submit = 'Yes'</v>
      </c>
      <c r="H14" s="24" t="str">
        <f t="shared" si="4"/>
        <v>Environment= https://sg-dev-web.securegive.com/,  User= frank.page+jen@securegive.com</v>
      </c>
      <c r="I14" t="s">
        <v>256</v>
      </c>
      <c r="K14" s="28" t="s">
        <v>184</v>
      </c>
      <c r="L14" t="s">
        <v>57</v>
      </c>
      <c r="M14" t="s">
        <v>55</v>
      </c>
      <c r="N14" t="s">
        <v>55</v>
      </c>
      <c r="O14" s="1" t="s">
        <v>6</v>
      </c>
      <c r="P14" t="s">
        <v>13</v>
      </c>
      <c r="Q14">
        <v>2</v>
      </c>
      <c r="R14" s="24">
        <v>1</v>
      </c>
      <c r="S14" s="7" t="s">
        <v>15</v>
      </c>
      <c r="T14" s="7">
        <v>2</v>
      </c>
      <c r="U14" s="7" t="s">
        <v>15</v>
      </c>
      <c r="V14" s="26" t="s">
        <v>55</v>
      </c>
      <c r="W14" s="22" t="s">
        <v>55</v>
      </c>
      <c r="X14" s="34" t="s">
        <v>55</v>
      </c>
      <c r="Y14" s="34" t="s">
        <v>55</v>
      </c>
      <c r="Z14" s="22" t="s">
        <v>55</v>
      </c>
      <c r="AA14" s="22" t="s">
        <v>55</v>
      </c>
      <c r="AB14" s="22" t="s">
        <v>55</v>
      </c>
      <c r="AC14" t="s">
        <v>160</v>
      </c>
      <c r="AD14">
        <v>2</v>
      </c>
      <c r="AF14" t="s">
        <v>161</v>
      </c>
      <c r="AG14" t="s">
        <v>274</v>
      </c>
      <c r="AH14" t="s">
        <v>17</v>
      </c>
      <c r="AI14" s="5" t="s">
        <v>55</v>
      </c>
      <c r="AJ14" s="5" t="s">
        <v>55</v>
      </c>
      <c r="AK14" s="34" t="s">
        <v>55</v>
      </c>
      <c r="AL14" s="22" t="s">
        <v>55</v>
      </c>
      <c r="AM14" s="34" t="s">
        <v>55</v>
      </c>
      <c r="AN14" s="26" t="s">
        <v>55</v>
      </c>
      <c r="AO14" s="22" t="str">
        <f t="shared" si="2"/>
        <v>One-Time gift on N/A basis charged on N/A Delayed start date of N/A ending on N/A</v>
      </c>
      <c r="AP14" t="s">
        <v>38</v>
      </c>
      <c r="AQ14" s="5" t="s">
        <v>55</v>
      </c>
      <c r="AR14" s="5" t="s">
        <v>179</v>
      </c>
      <c r="AS14" s="5" t="s">
        <v>63</v>
      </c>
      <c r="AT14" s="5"/>
      <c r="AU14" t="s">
        <v>38</v>
      </c>
      <c r="AV14" t="s">
        <v>38</v>
      </c>
      <c r="AW14" t="s">
        <v>38</v>
      </c>
      <c r="AX14" t="s">
        <v>55</v>
      </c>
      <c r="AY14" t="s">
        <v>55</v>
      </c>
      <c r="AZ14" t="s">
        <v>55</v>
      </c>
      <c r="BA14" t="s">
        <v>55</v>
      </c>
      <c r="BB14" t="s">
        <v>55</v>
      </c>
      <c r="BC14" t="s">
        <v>55</v>
      </c>
      <c r="BD14" t="s">
        <v>55</v>
      </c>
      <c r="BE14" t="s">
        <v>55</v>
      </c>
      <c r="BF14" t="s">
        <v>55</v>
      </c>
      <c r="BG14" t="s">
        <v>55</v>
      </c>
      <c r="BH14" t="s">
        <v>53</v>
      </c>
      <c r="BI14" t="s">
        <v>221</v>
      </c>
      <c r="BJ14" s="5" t="s">
        <v>55</v>
      </c>
      <c r="BK14" t="s">
        <v>37</v>
      </c>
      <c r="BL14" t="s">
        <v>245</v>
      </c>
      <c r="BM14" t="s">
        <v>111</v>
      </c>
      <c r="BN14" t="s">
        <v>123</v>
      </c>
      <c r="BO14" t="s">
        <v>103</v>
      </c>
      <c r="BP14" s="37">
        <f ca="1">TODAY()+100</f>
        <v>44505</v>
      </c>
      <c r="BQ14">
        <v>123</v>
      </c>
      <c r="BR14" s="5" t="s">
        <v>55</v>
      </c>
      <c r="BS14" t="s">
        <v>174</v>
      </c>
      <c r="BT14">
        <v>30215</v>
      </c>
      <c r="BU14" t="s">
        <v>38</v>
      </c>
      <c r="BV14" s="5" t="s">
        <v>38</v>
      </c>
      <c r="BW14" s="5" t="s">
        <v>55</v>
      </c>
      <c r="BX14" s="22" t="s">
        <v>55</v>
      </c>
      <c r="BY14" s="5" t="s">
        <v>55</v>
      </c>
      <c r="BZ14" s="5" t="s">
        <v>55</v>
      </c>
      <c r="CA14" t="s">
        <v>38</v>
      </c>
      <c r="CB14" t="s">
        <v>37</v>
      </c>
      <c r="CC14" t="s">
        <v>55</v>
      </c>
    </row>
    <row r="15" spans="1:81" x14ac:dyDescent="0.2">
      <c r="A15" s="7" t="s">
        <v>37</v>
      </c>
      <c r="B15" t="s">
        <v>150</v>
      </c>
      <c r="C15" t="s">
        <v>84</v>
      </c>
      <c r="D15" t="s">
        <v>158</v>
      </c>
      <c r="E15" t="str">
        <f t="shared" si="0"/>
        <v>Scenario 14 (Org#=2| Campus#=3, GiftType#=3, Fund#=2)</v>
      </c>
      <c r="F15" s="24" t="str">
        <f t="shared" si="1"/>
        <v>CampusName=Main Campus|GiftType=Donate| DonatePurchaseGoal=Donate|FundName= General Giving|Starr Pass Northside| CategoryName=</v>
      </c>
      <c r="G15" s="24" t="str">
        <f t="shared" si="3"/>
        <v>Scenario 14 (Org#=2| Campus#=3, GiftType#=3, Fund#=2) - Using 'Main Campus',  'Donate', using 'AmountCurrency|AmountQuantity' of '24|14', with a 'One-Time' transaction using a 'New Credit Card' payment type 'Discover' with account 'Discover' number '6011 0009 9550 0000' Submit = 'Yes'</v>
      </c>
      <c r="H15" s="24" t="str">
        <f t="shared" si="4"/>
        <v>Environment= https://sg-dev-web.securegive.com/,  User= frank.page+kelly@securegive.com</v>
      </c>
      <c r="I15" t="s">
        <v>256</v>
      </c>
      <c r="K15" s="28" t="s">
        <v>1</v>
      </c>
      <c r="L15" t="s">
        <v>88</v>
      </c>
      <c r="M15" t="s">
        <v>55</v>
      </c>
      <c r="N15" t="s">
        <v>55</v>
      </c>
      <c r="O15" s="1" t="s">
        <v>10</v>
      </c>
      <c r="P15" t="s">
        <v>13</v>
      </c>
      <c r="Q15">
        <v>2</v>
      </c>
      <c r="R15" s="24">
        <v>3</v>
      </c>
      <c r="S15" s="7" t="s">
        <v>213</v>
      </c>
      <c r="T15" s="7">
        <v>3</v>
      </c>
      <c r="U15" s="7" t="s">
        <v>213</v>
      </c>
      <c r="V15" s="26" t="s">
        <v>55</v>
      </c>
      <c r="W15" s="22" t="s">
        <v>55</v>
      </c>
      <c r="X15" s="34" t="s">
        <v>55</v>
      </c>
      <c r="Y15" s="34" t="s">
        <v>55</v>
      </c>
      <c r="Z15" s="22" t="s">
        <v>55</v>
      </c>
      <c r="AA15" s="22" t="s">
        <v>55</v>
      </c>
      <c r="AB15" s="22" t="s">
        <v>55</v>
      </c>
      <c r="AC15" s="7" t="s">
        <v>151</v>
      </c>
      <c r="AD15">
        <v>2</v>
      </c>
      <c r="AE15" s="7"/>
      <c r="AF15" t="s">
        <v>152</v>
      </c>
      <c r="AG15" t="s">
        <v>275</v>
      </c>
      <c r="AH15" t="s">
        <v>17</v>
      </c>
      <c r="AI15" s="5" t="s">
        <v>55</v>
      </c>
      <c r="AJ15" s="5" t="s">
        <v>55</v>
      </c>
      <c r="AK15" s="34" t="s">
        <v>55</v>
      </c>
      <c r="AL15" s="22" t="s">
        <v>55</v>
      </c>
      <c r="AM15" s="34" t="s">
        <v>55</v>
      </c>
      <c r="AN15" s="26" t="s">
        <v>55</v>
      </c>
      <c r="AO15" s="22" t="str">
        <f t="shared" si="2"/>
        <v>One-Time gift on N/A basis charged on N/A Delayed start date of N/A ending on N/A</v>
      </c>
      <c r="AP15" t="s">
        <v>38</v>
      </c>
      <c r="AQ15" s="5" t="s">
        <v>55</v>
      </c>
      <c r="AR15" s="5" t="s">
        <v>62</v>
      </c>
      <c r="AS15" s="5" t="s">
        <v>62</v>
      </c>
      <c r="AT15" s="5"/>
      <c r="AU15" t="s">
        <v>38</v>
      </c>
      <c r="AV15" t="s">
        <v>38</v>
      </c>
      <c r="AW15" t="s">
        <v>38</v>
      </c>
      <c r="AX15" t="s">
        <v>55</v>
      </c>
      <c r="AY15" t="s">
        <v>55</v>
      </c>
      <c r="AZ15" t="s">
        <v>55</v>
      </c>
      <c r="BA15" t="s">
        <v>55</v>
      </c>
      <c r="BB15" t="s">
        <v>55</v>
      </c>
      <c r="BC15" t="s">
        <v>55</v>
      </c>
      <c r="BD15" t="s">
        <v>55</v>
      </c>
      <c r="BE15" t="s">
        <v>55</v>
      </c>
      <c r="BF15" t="s">
        <v>55</v>
      </c>
      <c r="BG15" t="s">
        <v>55</v>
      </c>
      <c r="BH15" t="s">
        <v>53</v>
      </c>
      <c r="BI15" t="s">
        <v>221</v>
      </c>
      <c r="BJ15" s="5" t="s">
        <v>55</v>
      </c>
      <c r="BK15" t="s">
        <v>37</v>
      </c>
      <c r="BL15" t="s">
        <v>96</v>
      </c>
      <c r="BM15" t="s">
        <v>111</v>
      </c>
      <c r="BN15" t="s">
        <v>96</v>
      </c>
      <c r="BO15" t="s">
        <v>104</v>
      </c>
      <c r="BP15" s="37">
        <f ca="1">TODAY()+400</f>
        <v>44805</v>
      </c>
      <c r="BQ15">
        <v>123</v>
      </c>
      <c r="BR15" s="5" t="s">
        <v>55</v>
      </c>
      <c r="BS15" t="s">
        <v>175</v>
      </c>
      <c r="BT15">
        <v>30215</v>
      </c>
      <c r="BU15" t="s">
        <v>38</v>
      </c>
      <c r="BV15" s="5" t="s">
        <v>38</v>
      </c>
      <c r="BW15" s="5" t="s">
        <v>55</v>
      </c>
      <c r="BX15" s="22" t="s">
        <v>55</v>
      </c>
      <c r="BY15" s="5" t="s">
        <v>55</v>
      </c>
      <c r="BZ15" s="5" t="s">
        <v>55</v>
      </c>
      <c r="CA15" t="s">
        <v>37</v>
      </c>
      <c r="CB15" t="s">
        <v>37</v>
      </c>
      <c r="CC15" t="s">
        <v>55</v>
      </c>
    </row>
    <row r="16" spans="1:81" ht="17" customHeight="1" x14ac:dyDescent="0.2">
      <c r="A16" s="7" t="s">
        <v>37</v>
      </c>
      <c r="B16" t="s">
        <v>154</v>
      </c>
      <c r="C16" t="s">
        <v>84</v>
      </c>
      <c r="D16" t="s">
        <v>158</v>
      </c>
      <c r="E16" t="str">
        <f t="shared" si="0"/>
        <v>Scenario 15 (Org#=2| Campus#=3, GiftType#=3, Fund#=2)</v>
      </c>
      <c r="F16" s="24" t="str">
        <f t="shared" si="1"/>
        <v>CampusName=Main Campus|GiftType=Purchase| DonatePurchaseGoal=Purchase|FundName= Tee Shirt|Food| CategoryName=</v>
      </c>
      <c r="G16" s="24" t="str">
        <f t="shared" si="3"/>
        <v>Scenario 15 (Org#=2| Campus#=3, GiftType#=3, Fund#=2) - Using 'Main Campus',  'Purchase', using 'AmountCurrency|AmountCurrency' of '25|15', with a 'Recurring' transaction using a 'New Credit Card' payment type 'Amex' with account 'American_Express' number '3714 496353 98431' Submit = 'Yes'</v>
      </c>
      <c r="H16" s="24" t="str">
        <f t="shared" si="4"/>
        <v>Environment= https://sg-dev-web.securegive.com/,  User= frank.page+jen@securegive.com</v>
      </c>
      <c r="I16" t="s">
        <v>256</v>
      </c>
      <c r="K16" s="28" t="s">
        <v>184</v>
      </c>
      <c r="L16" t="s">
        <v>57</v>
      </c>
      <c r="M16" t="s">
        <v>55</v>
      </c>
      <c r="N16" t="s">
        <v>55</v>
      </c>
      <c r="O16" s="1" t="s">
        <v>10</v>
      </c>
      <c r="P16" t="s">
        <v>13</v>
      </c>
      <c r="Q16">
        <v>2</v>
      </c>
      <c r="R16" s="24">
        <v>3</v>
      </c>
      <c r="S16" s="7" t="s">
        <v>15</v>
      </c>
      <c r="T16" s="7">
        <v>3</v>
      </c>
      <c r="U16" s="7" t="s">
        <v>15</v>
      </c>
      <c r="V16" s="26" t="s">
        <v>55</v>
      </c>
      <c r="W16" s="22" t="s">
        <v>55</v>
      </c>
      <c r="X16" s="34" t="s">
        <v>55</v>
      </c>
      <c r="Y16" s="34" t="s">
        <v>55</v>
      </c>
      <c r="Z16" s="22" t="s">
        <v>55</v>
      </c>
      <c r="AA16" s="22" t="s">
        <v>55</v>
      </c>
      <c r="AB16" s="22" t="s">
        <v>55</v>
      </c>
      <c r="AC16" t="s">
        <v>162</v>
      </c>
      <c r="AD16">
        <v>2</v>
      </c>
      <c r="AF16" t="s">
        <v>161</v>
      </c>
      <c r="AG16" t="s">
        <v>276</v>
      </c>
      <c r="AH16" t="s">
        <v>26</v>
      </c>
      <c r="AI16" t="s">
        <v>28</v>
      </c>
      <c r="AJ16" t="s">
        <v>198</v>
      </c>
      <c r="AK16" s="34">
        <v>1</v>
      </c>
      <c r="AL16" s="27">
        <f ca="1">TODAY()+AK16</f>
        <v>44406</v>
      </c>
      <c r="AM16" s="34">
        <v>61</v>
      </c>
      <c r="AN16" s="27">
        <f ca="1">TODAY()+AM16</f>
        <v>44466</v>
      </c>
      <c r="AO16" s="22" t="str">
        <f t="shared" ca="1" si="2"/>
        <v>Recurring gift on Weekly basis charged on Sunday Delayed start date of 44406 ending on 44466</v>
      </c>
      <c r="AP16" t="s">
        <v>38</v>
      </c>
      <c r="AQ16" s="5" t="s">
        <v>55</v>
      </c>
      <c r="AR16" s="5" t="s">
        <v>179</v>
      </c>
      <c r="AS16" s="5" t="s">
        <v>63</v>
      </c>
      <c r="AT16" s="5"/>
      <c r="AU16" t="s">
        <v>38</v>
      </c>
      <c r="AV16" t="s">
        <v>38</v>
      </c>
      <c r="AW16" t="s">
        <v>38</v>
      </c>
      <c r="AX16" t="s">
        <v>55</v>
      </c>
      <c r="AY16" t="s">
        <v>55</v>
      </c>
      <c r="AZ16" t="s">
        <v>55</v>
      </c>
      <c r="BA16" t="s">
        <v>55</v>
      </c>
      <c r="BB16" t="s">
        <v>55</v>
      </c>
      <c r="BC16" t="s">
        <v>55</v>
      </c>
      <c r="BD16" t="s">
        <v>55</v>
      </c>
      <c r="BE16" t="s">
        <v>55</v>
      </c>
      <c r="BF16" t="s">
        <v>55</v>
      </c>
      <c r="BG16" t="s">
        <v>55</v>
      </c>
      <c r="BH16" t="s">
        <v>53</v>
      </c>
      <c r="BI16" t="s">
        <v>221</v>
      </c>
      <c r="BJ16" s="5" t="s">
        <v>55</v>
      </c>
      <c r="BK16" t="s">
        <v>37</v>
      </c>
      <c r="BL16" t="s">
        <v>246</v>
      </c>
      <c r="BM16" t="s">
        <v>111</v>
      </c>
      <c r="BN16" t="s">
        <v>107</v>
      </c>
      <c r="BO16" t="s">
        <v>105</v>
      </c>
      <c r="BP16" s="37">
        <f ca="1">TODAY()+10</f>
        <v>44415</v>
      </c>
      <c r="BQ16" s="5" t="s">
        <v>55</v>
      </c>
      <c r="BR16">
        <v>1234</v>
      </c>
      <c r="BS16" t="s">
        <v>176</v>
      </c>
      <c r="BT16">
        <v>30215</v>
      </c>
      <c r="BU16" t="s">
        <v>38</v>
      </c>
      <c r="BV16" s="5" t="s">
        <v>55</v>
      </c>
      <c r="BW16" s="5" t="s">
        <v>55</v>
      </c>
      <c r="BX16" s="22" t="s">
        <v>55</v>
      </c>
      <c r="BY16" s="5" t="s">
        <v>55</v>
      </c>
      <c r="BZ16" s="5" t="s">
        <v>55</v>
      </c>
      <c r="CA16" t="s">
        <v>37</v>
      </c>
      <c r="CB16" t="s">
        <v>37</v>
      </c>
      <c r="CC16" t="s">
        <v>55</v>
      </c>
    </row>
    <row r="17" spans="1:81" x14ac:dyDescent="0.2">
      <c r="A17" s="7" t="s">
        <v>37</v>
      </c>
      <c r="B17" t="s">
        <v>155</v>
      </c>
      <c r="C17" t="s">
        <v>134</v>
      </c>
      <c r="D17" t="s">
        <v>167</v>
      </c>
      <c r="E17" t="str">
        <f t="shared" si="0"/>
        <v>Scenario 16 (Org#=2| Campus#=3, GiftType#=3, Fund#=2)</v>
      </c>
      <c r="F17" s="24" t="str">
        <f t="shared" si="1"/>
        <v>CampusName=Main Campus|GiftType=Donate| DonatePurchaseGoal=Donate|FundName= Starr Pass Dream Center| CategoryName=</v>
      </c>
      <c r="G17" s="24" t="str">
        <f t="shared" si="3"/>
        <v>Scenario 16 (Org#=2| Campus#=3, GiftType#=3, Fund#=2) - Using 'Main Campus',  'Donate', using 'AmountCurrency' of '26', with a 'One-Time' transaction using a 'New Bank Account' payment type 'ach' with account 'NormalAccount' number '856667' Submit = 'Yes'</v>
      </c>
      <c r="H17" s="24" t="str">
        <f t="shared" si="4"/>
        <v>Environment= https://sg-dev-web.securegive.com/,  User= frank.page+guest@securegive.com</v>
      </c>
      <c r="I17" s="36" t="s">
        <v>256</v>
      </c>
      <c r="J17" t="s">
        <v>268</v>
      </c>
      <c r="K17" s="28" t="s">
        <v>93</v>
      </c>
      <c r="L17" t="s">
        <v>57</v>
      </c>
      <c r="M17" t="s">
        <v>55</v>
      </c>
      <c r="N17" t="s">
        <v>55</v>
      </c>
      <c r="O17" s="1" t="s">
        <v>10</v>
      </c>
      <c r="P17" t="s">
        <v>13</v>
      </c>
      <c r="Q17">
        <v>2</v>
      </c>
      <c r="R17" s="24">
        <v>3</v>
      </c>
      <c r="S17" s="7" t="s">
        <v>213</v>
      </c>
      <c r="T17" s="7">
        <v>3</v>
      </c>
      <c r="U17" s="7" t="s">
        <v>213</v>
      </c>
      <c r="V17" s="26" t="s">
        <v>55</v>
      </c>
      <c r="W17" s="22" t="s">
        <v>55</v>
      </c>
      <c r="X17" s="34" t="s">
        <v>55</v>
      </c>
      <c r="Y17" s="34" t="s">
        <v>55</v>
      </c>
      <c r="Z17" s="22" t="s">
        <v>55</v>
      </c>
      <c r="AA17" s="22" t="s">
        <v>55</v>
      </c>
      <c r="AB17" s="22" t="s">
        <v>55</v>
      </c>
      <c r="AC17" t="s">
        <v>247</v>
      </c>
      <c r="AD17">
        <v>2</v>
      </c>
      <c r="AF17" t="s">
        <v>24</v>
      </c>
      <c r="AG17">
        <v>26</v>
      </c>
      <c r="AH17" t="s">
        <v>17</v>
      </c>
      <c r="AI17" s="5" t="s">
        <v>55</v>
      </c>
      <c r="AJ17" s="5" t="s">
        <v>55</v>
      </c>
      <c r="AK17" s="34" t="s">
        <v>55</v>
      </c>
      <c r="AL17" s="22" t="s">
        <v>55</v>
      </c>
      <c r="AM17" s="34" t="s">
        <v>55</v>
      </c>
      <c r="AN17" s="26" t="s">
        <v>55</v>
      </c>
      <c r="AO17" s="22" t="str">
        <f t="shared" si="2"/>
        <v>One-Time gift on N/A basis charged on N/A Delayed start date of N/A ending on N/A</v>
      </c>
      <c r="AP17" t="s">
        <v>37</v>
      </c>
      <c r="AQ17" s="5" t="s">
        <v>62</v>
      </c>
      <c r="AR17" s="5" t="s">
        <v>62</v>
      </c>
      <c r="AS17" s="5" t="s">
        <v>62</v>
      </c>
      <c r="AT17" s="5"/>
      <c r="AU17" t="s">
        <v>38</v>
      </c>
      <c r="AV17" t="s">
        <v>38</v>
      </c>
      <c r="AW17" t="s">
        <v>38</v>
      </c>
      <c r="AX17" t="s">
        <v>90</v>
      </c>
      <c r="AY17" t="s">
        <v>74</v>
      </c>
      <c r="AZ17" t="s">
        <v>62</v>
      </c>
      <c r="BA17">
        <v>3865551245</v>
      </c>
      <c r="BB17" t="s">
        <v>81</v>
      </c>
      <c r="BC17" t="s">
        <v>55</v>
      </c>
      <c r="BD17" t="s">
        <v>75</v>
      </c>
      <c r="BE17" t="s">
        <v>86</v>
      </c>
      <c r="BF17" t="s">
        <v>87</v>
      </c>
      <c r="BG17">
        <v>30004</v>
      </c>
      <c r="BH17" t="s">
        <v>126</v>
      </c>
      <c r="BI17" t="s">
        <v>221</v>
      </c>
      <c r="BJ17" s="5" t="s">
        <v>55</v>
      </c>
      <c r="BK17" s="5" t="s">
        <v>55</v>
      </c>
      <c r="BL17" t="s">
        <v>243</v>
      </c>
      <c r="BM17" t="s">
        <v>110</v>
      </c>
      <c r="BN17" t="s">
        <v>119</v>
      </c>
      <c r="BO17">
        <v>856667</v>
      </c>
      <c r="BP17" s="5" t="s">
        <v>55</v>
      </c>
      <c r="BQ17" s="5" t="s">
        <v>55</v>
      </c>
      <c r="BR17" s="5" t="s">
        <v>55</v>
      </c>
      <c r="BS17" s="5" t="s">
        <v>55</v>
      </c>
      <c r="BT17" s="5" t="s">
        <v>55</v>
      </c>
      <c r="BU17" s="5" t="s">
        <v>55</v>
      </c>
      <c r="BV17" s="5" t="s">
        <v>55</v>
      </c>
      <c r="BW17" t="s">
        <v>51</v>
      </c>
      <c r="BX17" s="6" t="s">
        <v>132</v>
      </c>
      <c r="BY17" t="s">
        <v>52</v>
      </c>
      <c r="BZ17" s="5" t="s">
        <v>55</v>
      </c>
      <c r="CA17" t="s">
        <v>37</v>
      </c>
      <c r="CB17" t="s">
        <v>37</v>
      </c>
      <c r="CC17" t="s">
        <v>55</v>
      </c>
    </row>
    <row r="18" spans="1:81" x14ac:dyDescent="0.2">
      <c r="A18" s="7" t="s">
        <v>37</v>
      </c>
      <c r="B18" t="s">
        <v>156</v>
      </c>
      <c r="C18" t="s">
        <v>135</v>
      </c>
      <c r="D18" t="s">
        <v>165</v>
      </c>
      <c r="E18" t="str">
        <f t="shared" si="0"/>
        <v>Scenario 17 (Org#=2| Campus#=3, GiftType#=3, Fund#=2)</v>
      </c>
      <c r="F18" s="24" t="str">
        <f t="shared" si="1"/>
        <v>CampusName=Main Campus|GiftType=Donate| DonatePurchaseGoal=Donate|FundName= General Giving| CategoryName=</v>
      </c>
      <c r="G18" s="24" t="str">
        <f t="shared" si="3"/>
        <v>Scenario 17 (Org#=2| Campus#=3, GiftType#=3, Fund#=2) - Using 'Main Campus',  'Donate', using 'AmountCurrency' of '27', with a 'One-Time' transaction using a 'Existing Payment Method' payment type 'Amex' with account 'N/A' number 'N/A' Submit = 'Yes'</v>
      </c>
      <c r="H18" s="24" t="str">
        <f t="shared" si="4"/>
        <v>Environment= https://sg-dev-web.securegive.com/,  User= frank.page+jen@securegive.com</v>
      </c>
      <c r="I18" s="36" t="s">
        <v>256</v>
      </c>
      <c r="J18" t="s">
        <v>268</v>
      </c>
      <c r="K18" s="28" t="s">
        <v>184</v>
      </c>
      <c r="L18" t="s">
        <v>57</v>
      </c>
      <c r="M18" t="s">
        <v>55</v>
      </c>
      <c r="N18" t="s">
        <v>55</v>
      </c>
      <c r="O18" s="1" t="s">
        <v>10</v>
      </c>
      <c r="P18" t="s">
        <v>13</v>
      </c>
      <c r="Q18">
        <v>2</v>
      </c>
      <c r="R18" s="24">
        <v>3</v>
      </c>
      <c r="S18" s="7" t="s">
        <v>213</v>
      </c>
      <c r="T18" s="7">
        <v>3</v>
      </c>
      <c r="U18" s="7" t="s">
        <v>213</v>
      </c>
      <c r="V18" s="26" t="s">
        <v>55</v>
      </c>
      <c r="W18" s="22" t="s">
        <v>55</v>
      </c>
      <c r="X18" s="34" t="s">
        <v>55</v>
      </c>
      <c r="Y18" s="34" t="s">
        <v>55</v>
      </c>
      <c r="Z18" s="22" t="s">
        <v>55</v>
      </c>
      <c r="AA18" s="22" t="s">
        <v>55</v>
      </c>
      <c r="AB18" s="22" t="s">
        <v>55</v>
      </c>
      <c r="AC18" t="s">
        <v>60</v>
      </c>
      <c r="AD18">
        <v>2</v>
      </c>
      <c r="AF18" t="s">
        <v>24</v>
      </c>
      <c r="AG18">
        <v>27</v>
      </c>
      <c r="AH18" t="s">
        <v>17</v>
      </c>
      <c r="AI18" s="5" t="s">
        <v>55</v>
      </c>
      <c r="AJ18" s="5" t="s">
        <v>55</v>
      </c>
      <c r="AK18" s="34" t="s">
        <v>55</v>
      </c>
      <c r="AL18" s="22" t="s">
        <v>55</v>
      </c>
      <c r="AM18" s="34" t="s">
        <v>55</v>
      </c>
      <c r="AN18" s="34" t="s">
        <v>55</v>
      </c>
      <c r="AO18" s="22" t="str">
        <f t="shared" si="2"/>
        <v>One-Time gift on N/A basis charged on N/A Delayed start date of N/A ending on N/A</v>
      </c>
      <c r="AP18" t="s">
        <v>38</v>
      </c>
      <c r="AQ18" s="5" t="s">
        <v>63</v>
      </c>
      <c r="AR18" s="5" t="s">
        <v>63</v>
      </c>
      <c r="AS18" s="5" t="s">
        <v>63</v>
      </c>
      <c r="AT18" s="5"/>
      <c r="AU18" t="s">
        <v>38</v>
      </c>
      <c r="AV18" t="s">
        <v>38</v>
      </c>
      <c r="AW18" t="s">
        <v>38</v>
      </c>
      <c r="AX18" t="s">
        <v>90</v>
      </c>
      <c r="AY18" t="s">
        <v>78</v>
      </c>
      <c r="AZ18" t="s">
        <v>83</v>
      </c>
      <c r="BA18">
        <v>3865551246</v>
      </c>
      <c r="BB18" t="s">
        <v>82</v>
      </c>
      <c r="BC18" t="s">
        <v>55</v>
      </c>
      <c r="BD18" t="s">
        <v>76</v>
      </c>
      <c r="BE18" t="s">
        <v>86</v>
      </c>
      <c r="BF18" t="s">
        <v>87</v>
      </c>
      <c r="BG18">
        <v>30006</v>
      </c>
      <c r="BH18" t="s">
        <v>127</v>
      </c>
      <c r="BI18" t="s">
        <v>221</v>
      </c>
      <c r="BJ18" s="5" t="s">
        <v>55</v>
      </c>
      <c r="BK18" s="5" t="s">
        <v>55</v>
      </c>
      <c r="BL18" t="s">
        <v>246</v>
      </c>
      <c r="BM18" t="s">
        <v>55</v>
      </c>
      <c r="BN18" t="s">
        <v>55</v>
      </c>
      <c r="BO18" t="s">
        <v>55</v>
      </c>
      <c r="BP18" s="5" t="s">
        <v>55</v>
      </c>
      <c r="BQ18" s="5" t="s">
        <v>55</v>
      </c>
      <c r="BR18" s="5" t="s">
        <v>55</v>
      </c>
      <c r="BS18" s="5" t="s">
        <v>55</v>
      </c>
      <c r="BT18" s="5" t="s">
        <v>55</v>
      </c>
      <c r="BU18" s="5" t="s">
        <v>55</v>
      </c>
      <c r="BV18" s="5" t="s">
        <v>38</v>
      </c>
      <c r="BW18" s="5" t="s">
        <v>55</v>
      </c>
      <c r="BX18" s="22" t="s">
        <v>55</v>
      </c>
      <c r="BY18" s="5" t="s">
        <v>55</v>
      </c>
      <c r="BZ18" s="5" t="s">
        <v>55</v>
      </c>
      <c r="CA18" t="s">
        <v>38</v>
      </c>
      <c r="CB18" t="s">
        <v>37</v>
      </c>
      <c r="CC18" t="s">
        <v>55</v>
      </c>
    </row>
    <row r="19" spans="1:81" ht="18" customHeight="1" x14ac:dyDescent="0.2">
      <c r="A19" s="7" t="s">
        <v>37</v>
      </c>
      <c r="B19" t="s">
        <v>187</v>
      </c>
      <c r="C19" t="s">
        <v>136</v>
      </c>
      <c r="D19" t="s">
        <v>166</v>
      </c>
      <c r="E19" t="str">
        <f t="shared" si="0"/>
        <v>Scenario 18 (Org#=2| Campus#=3, GiftType#=3, Fund#=2)</v>
      </c>
      <c r="F19" s="24" t="str">
        <f t="shared" si="1"/>
        <v>CampusName=Main Campus|GiftType=Donate| DonatePurchaseGoal=Donate|FundName= General Giving| CategoryName=</v>
      </c>
      <c r="G19" s="24" t="str">
        <f t="shared" si="3"/>
        <v>Scenario 18 (Org#=2| Campus#=3, GiftType#=3, Fund#=2) - Using 'Main Campus',  'Donate', using 'AmountCurrency' of '28', with a 'One-Time' transaction using a 'New Bank Account' payment type 'ach' with account 'NormalAccount' number '856667' Submit = 'Yes'</v>
      </c>
      <c r="H19" s="24" t="str">
        <f t="shared" si="4"/>
        <v>Environment= https://sg-dev-web.securegive.com/,  User= frank.page+new171@securegive.com</v>
      </c>
      <c r="I19" s="36" t="s">
        <v>256</v>
      </c>
      <c r="J19" t="s">
        <v>268</v>
      </c>
      <c r="K19" s="28" t="s">
        <v>94</v>
      </c>
      <c r="L19" t="s">
        <v>88</v>
      </c>
      <c r="M19" t="s">
        <v>55</v>
      </c>
      <c r="N19" t="s">
        <v>55</v>
      </c>
      <c r="O19" s="1" t="s">
        <v>92</v>
      </c>
      <c r="P19" t="s">
        <v>13</v>
      </c>
      <c r="Q19">
        <v>2</v>
      </c>
      <c r="R19" s="24">
        <v>3</v>
      </c>
      <c r="S19" s="7" t="s">
        <v>213</v>
      </c>
      <c r="T19" s="7">
        <v>3</v>
      </c>
      <c r="U19" s="7" t="s">
        <v>213</v>
      </c>
      <c r="V19" s="26" t="s">
        <v>55</v>
      </c>
      <c r="W19" s="22" t="s">
        <v>55</v>
      </c>
      <c r="X19" s="34" t="s">
        <v>55</v>
      </c>
      <c r="Y19" s="34" t="s">
        <v>55</v>
      </c>
      <c r="Z19" s="22" t="s">
        <v>55</v>
      </c>
      <c r="AA19" s="22" t="s">
        <v>55</v>
      </c>
      <c r="AB19" s="22" t="s">
        <v>55</v>
      </c>
      <c r="AC19" t="s">
        <v>60</v>
      </c>
      <c r="AD19">
        <v>2</v>
      </c>
      <c r="AF19" t="s">
        <v>24</v>
      </c>
      <c r="AG19">
        <v>28</v>
      </c>
      <c r="AH19" t="s">
        <v>17</v>
      </c>
      <c r="AI19" s="5" t="s">
        <v>55</v>
      </c>
      <c r="AJ19" s="5" t="s">
        <v>55</v>
      </c>
      <c r="AK19" s="34" t="s">
        <v>55</v>
      </c>
      <c r="AL19" s="22" t="s">
        <v>55</v>
      </c>
      <c r="AM19" s="34" t="s">
        <v>55</v>
      </c>
      <c r="AN19" s="34" t="s">
        <v>55</v>
      </c>
      <c r="AO19" s="22" t="str">
        <f t="shared" si="2"/>
        <v>One-Time gift on N/A basis charged on N/A Delayed start date of N/A ending on N/A</v>
      </c>
      <c r="AP19" t="s">
        <v>38</v>
      </c>
      <c r="AQ19" s="5" t="s">
        <v>64</v>
      </c>
      <c r="AR19" s="5" t="s">
        <v>181</v>
      </c>
      <c r="AS19" s="5" t="s">
        <v>64</v>
      </c>
      <c r="AT19" s="5"/>
      <c r="AU19" t="s">
        <v>38</v>
      </c>
      <c r="AV19" t="s">
        <v>38</v>
      </c>
      <c r="AW19" t="s">
        <v>38</v>
      </c>
      <c r="AX19" t="s">
        <v>90</v>
      </c>
      <c r="AY19" t="s">
        <v>79</v>
      </c>
      <c r="AZ19" t="s">
        <v>80</v>
      </c>
      <c r="BA19">
        <v>3865551248</v>
      </c>
      <c r="BB19" t="s">
        <v>91</v>
      </c>
      <c r="BC19" t="s">
        <v>55</v>
      </c>
      <c r="BD19" t="s">
        <v>77</v>
      </c>
      <c r="BE19" t="s">
        <v>86</v>
      </c>
      <c r="BF19" t="s">
        <v>87</v>
      </c>
      <c r="BG19">
        <v>30088</v>
      </c>
      <c r="BH19" t="s">
        <v>126</v>
      </c>
      <c r="BI19" t="s">
        <v>221</v>
      </c>
      <c r="BJ19" s="5" t="s">
        <v>55</v>
      </c>
      <c r="BK19" s="5" t="s">
        <v>55</v>
      </c>
      <c r="BL19" t="s">
        <v>243</v>
      </c>
      <c r="BM19" t="s">
        <v>110</v>
      </c>
      <c r="BN19" t="s">
        <v>119</v>
      </c>
      <c r="BO19">
        <v>856667</v>
      </c>
      <c r="BP19" s="5" t="s">
        <v>55</v>
      </c>
      <c r="BQ19" s="5" t="s">
        <v>55</v>
      </c>
      <c r="BR19" s="5" t="s">
        <v>55</v>
      </c>
      <c r="BS19" s="5" t="s">
        <v>55</v>
      </c>
      <c r="BT19" s="5" t="s">
        <v>55</v>
      </c>
      <c r="BU19" s="5" t="s">
        <v>55</v>
      </c>
      <c r="BV19" s="5" t="s">
        <v>38</v>
      </c>
      <c r="BW19" t="s">
        <v>51</v>
      </c>
      <c r="BX19" s="6" t="s">
        <v>132</v>
      </c>
      <c r="BY19" t="s">
        <v>52</v>
      </c>
      <c r="BZ19" s="5" t="s">
        <v>131</v>
      </c>
      <c r="CA19" t="s">
        <v>37</v>
      </c>
      <c r="CB19" t="s">
        <v>37</v>
      </c>
      <c r="CC19" t="s">
        <v>55</v>
      </c>
    </row>
    <row r="20" spans="1:81" ht="17" customHeight="1" x14ac:dyDescent="0.2">
      <c r="A20" s="7" t="s">
        <v>37</v>
      </c>
      <c r="B20" t="s">
        <v>188</v>
      </c>
      <c r="C20" t="s">
        <v>135</v>
      </c>
      <c r="D20" t="s">
        <v>195</v>
      </c>
      <c r="E20" t="str">
        <f t="shared" si="0"/>
        <v>Scenario 19 (Org#=2| Campus#=3, GiftType#=3, Fund#=2)</v>
      </c>
      <c r="F20" s="24" t="str">
        <f t="shared" si="1"/>
        <v>CampusName=Main Campus|GiftType=Donate| DonatePurchaseGoal=Donate|FundName= General Giving| CategoryName=</v>
      </c>
      <c r="G20" s="24" t="str">
        <f t="shared" si="3"/>
        <v>Scenario 19 (Org#=2| Campus#=3, GiftType#=3, Fund#=2) - Using 'Main Campus',  'Donate', using 'AmountCurrency' of '29', with a 'Recurring' transaction using a 'Existing Payment Method' payment type 'Amex' with account 'N/A' number 'N/A' Submit = 'Yes'</v>
      </c>
      <c r="H20" s="24" t="str">
        <f t="shared" si="4"/>
        <v>Environment= https://sg-dev-web.securegive.com/,  User= frank.page+jen@securegive.com</v>
      </c>
      <c r="I20" s="36" t="s">
        <v>256</v>
      </c>
      <c r="J20" t="s">
        <v>268</v>
      </c>
      <c r="K20" s="28" t="s">
        <v>184</v>
      </c>
      <c r="L20" t="s">
        <v>57</v>
      </c>
      <c r="M20" t="s">
        <v>55</v>
      </c>
      <c r="N20" t="s">
        <v>55</v>
      </c>
      <c r="O20" s="1" t="s">
        <v>10</v>
      </c>
      <c r="P20" t="s">
        <v>13</v>
      </c>
      <c r="Q20">
        <v>2</v>
      </c>
      <c r="R20" s="24">
        <v>3</v>
      </c>
      <c r="S20" s="7" t="s">
        <v>213</v>
      </c>
      <c r="T20" s="7">
        <v>3</v>
      </c>
      <c r="U20" s="7" t="s">
        <v>213</v>
      </c>
      <c r="V20" s="26" t="s">
        <v>55</v>
      </c>
      <c r="W20" s="22" t="s">
        <v>55</v>
      </c>
      <c r="X20" s="34" t="s">
        <v>55</v>
      </c>
      <c r="Y20" s="34" t="s">
        <v>55</v>
      </c>
      <c r="Z20" s="22" t="s">
        <v>55</v>
      </c>
      <c r="AA20" s="22" t="s">
        <v>55</v>
      </c>
      <c r="AB20" s="22" t="s">
        <v>55</v>
      </c>
      <c r="AC20" t="s">
        <v>60</v>
      </c>
      <c r="AD20">
        <v>2</v>
      </c>
      <c r="AF20" t="s">
        <v>24</v>
      </c>
      <c r="AG20">
        <v>29</v>
      </c>
      <c r="AH20" t="s">
        <v>26</v>
      </c>
      <c r="AI20" t="s">
        <v>28</v>
      </c>
      <c r="AJ20" t="s">
        <v>198</v>
      </c>
      <c r="AK20" s="34">
        <v>14</v>
      </c>
      <c r="AL20" s="27">
        <f ca="1">TODAY()+AK20</f>
        <v>44419</v>
      </c>
      <c r="AM20" s="34">
        <v>28</v>
      </c>
      <c r="AN20" s="27">
        <f ca="1">TODAY()+AM20</f>
        <v>44433</v>
      </c>
      <c r="AO20" s="22" t="str">
        <f t="shared" ca="1" si="2"/>
        <v>Recurring gift on Weekly basis charged on Sunday Delayed start date of 44419 ending on 44433</v>
      </c>
      <c r="AP20" t="s">
        <v>37</v>
      </c>
      <c r="AQ20" s="5" t="s">
        <v>63</v>
      </c>
      <c r="AR20" s="5" t="s">
        <v>63</v>
      </c>
      <c r="AS20" s="5" t="s">
        <v>63</v>
      </c>
      <c r="AT20" s="5"/>
      <c r="AU20" t="s">
        <v>38</v>
      </c>
      <c r="AV20" t="s">
        <v>38</v>
      </c>
      <c r="AW20" t="s">
        <v>38</v>
      </c>
      <c r="AX20" t="s">
        <v>90</v>
      </c>
      <c r="AY20" t="s">
        <v>78</v>
      </c>
      <c r="AZ20" t="s">
        <v>83</v>
      </c>
      <c r="BA20">
        <v>3865551246</v>
      </c>
      <c r="BB20" t="s">
        <v>82</v>
      </c>
      <c r="BC20" t="s">
        <v>55</v>
      </c>
      <c r="BD20" t="s">
        <v>76</v>
      </c>
      <c r="BE20" t="s">
        <v>86</v>
      </c>
      <c r="BF20" t="s">
        <v>87</v>
      </c>
      <c r="BG20">
        <v>30006</v>
      </c>
      <c r="BH20" t="s">
        <v>127</v>
      </c>
      <c r="BI20" t="s">
        <v>221</v>
      </c>
      <c r="BJ20" s="5" t="s">
        <v>55</v>
      </c>
      <c r="BK20" s="5" t="s">
        <v>55</v>
      </c>
      <c r="BL20" t="s">
        <v>246</v>
      </c>
      <c r="BM20" t="s">
        <v>55</v>
      </c>
      <c r="BN20" t="s">
        <v>55</v>
      </c>
      <c r="BO20" t="s">
        <v>55</v>
      </c>
      <c r="BP20" s="5" t="s">
        <v>55</v>
      </c>
      <c r="BQ20" s="5" t="s">
        <v>55</v>
      </c>
      <c r="BR20" s="5" t="s">
        <v>55</v>
      </c>
      <c r="BS20" s="5" t="s">
        <v>55</v>
      </c>
      <c r="BT20" s="5" t="s">
        <v>55</v>
      </c>
      <c r="BU20" s="5" t="s">
        <v>55</v>
      </c>
      <c r="BV20" s="5" t="s">
        <v>55</v>
      </c>
      <c r="BW20" s="5" t="s">
        <v>55</v>
      </c>
      <c r="BX20" s="22" t="s">
        <v>55</v>
      </c>
      <c r="BY20" s="5" t="s">
        <v>55</v>
      </c>
      <c r="BZ20" s="5" t="s">
        <v>55</v>
      </c>
      <c r="CA20" t="s">
        <v>38</v>
      </c>
      <c r="CB20" t="s">
        <v>37</v>
      </c>
      <c r="CC20" t="s">
        <v>215</v>
      </c>
    </row>
    <row r="21" spans="1:81" x14ac:dyDescent="0.2">
      <c r="A21" s="7" t="s">
        <v>37</v>
      </c>
      <c r="B21" t="s">
        <v>193</v>
      </c>
      <c r="C21" t="s">
        <v>136</v>
      </c>
      <c r="D21" t="s">
        <v>196</v>
      </c>
      <c r="E21" t="str">
        <f t="shared" si="0"/>
        <v>Scenario 20 (Org#=2| Campus#=3, GiftType#=3, Fund#=2)</v>
      </c>
      <c r="F21" s="24" t="str">
        <f t="shared" si="1"/>
        <v>CampusName=Main Campus|GiftType=Donate| DonatePurchaseGoal=Donate|FundName= General Giving| CategoryName=</v>
      </c>
      <c r="G21" s="24" t="str">
        <f t="shared" si="3"/>
        <v>Scenario 20 (Org#=2| Campus#=3, GiftType#=3, Fund#=2) - Using 'Main Campus',  'Donate', using 'AmountCurrency' of '30', with a 'Recurring' transaction using a 'New Bank Account' payment type 'ach' with account 'NormalAccount' number '856667' Submit = 'Yes'</v>
      </c>
      <c r="H21" s="24" t="str">
        <f t="shared" si="4"/>
        <v>Environment= https://sg-dev-web.securegive.com/,  User= frank.page+new171@securegive.com</v>
      </c>
      <c r="I21" s="36" t="s">
        <v>256</v>
      </c>
      <c r="J21" t="s">
        <v>268</v>
      </c>
      <c r="K21" s="28" t="s">
        <v>94</v>
      </c>
      <c r="L21" t="s">
        <v>88</v>
      </c>
      <c r="M21" t="s">
        <v>55</v>
      </c>
      <c r="N21" t="s">
        <v>55</v>
      </c>
      <c r="O21" s="1" t="s">
        <v>92</v>
      </c>
      <c r="P21" t="s">
        <v>13</v>
      </c>
      <c r="Q21">
        <v>2</v>
      </c>
      <c r="R21" s="24">
        <v>3</v>
      </c>
      <c r="S21" s="7" t="s">
        <v>213</v>
      </c>
      <c r="T21" s="7">
        <v>3</v>
      </c>
      <c r="U21" s="7" t="s">
        <v>213</v>
      </c>
      <c r="V21" s="26" t="s">
        <v>55</v>
      </c>
      <c r="W21" s="22" t="s">
        <v>55</v>
      </c>
      <c r="X21" s="34" t="s">
        <v>55</v>
      </c>
      <c r="Y21" s="34" t="s">
        <v>55</v>
      </c>
      <c r="Z21" s="22" t="s">
        <v>55</v>
      </c>
      <c r="AA21" s="22" t="s">
        <v>55</v>
      </c>
      <c r="AB21" s="22" t="s">
        <v>55</v>
      </c>
      <c r="AC21" t="s">
        <v>60</v>
      </c>
      <c r="AD21">
        <v>2</v>
      </c>
      <c r="AF21" t="s">
        <v>24</v>
      </c>
      <c r="AG21">
        <v>30</v>
      </c>
      <c r="AH21" t="s">
        <v>26</v>
      </c>
      <c r="AI21" t="s">
        <v>28</v>
      </c>
      <c r="AJ21" s="5" t="s">
        <v>267</v>
      </c>
      <c r="AK21" s="34" t="s">
        <v>55</v>
      </c>
      <c r="AL21" s="22" t="s">
        <v>55</v>
      </c>
      <c r="AM21" s="34" t="s">
        <v>55</v>
      </c>
      <c r="AN21" s="26" t="s">
        <v>55</v>
      </c>
      <c r="AO21" s="22" t="str">
        <f t="shared" si="2"/>
        <v>Recurring gift on Weekly basis charged on Friday Delayed start date of N/A ending on N/A</v>
      </c>
      <c r="AP21" t="s">
        <v>37</v>
      </c>
      <c r="AQ21" s="5" t="s">
        <v>64</v>
      </c>
      <c r="AR21" s="5" t="s">
        <v>181</v>
      </c>
      <c r="AS21" s="5" t="s">
        <v>64</v>
      </c>
      <c r="AT21" s="5"/>
      <c r="AU21" t="s">
        <v>38</v>
      </c>
      <c r="AV21" t="s">
        <v>38</v>
      </c>
      <c r="AW21" t="s">
        <v>38</v>
      </c>
      <c r="AX21" t="s">
        <v>90</v>
      </c>
      <c r="AY21" t="s">
        <v>79</v>
      </c>
      <c r="AZ21" t="s">
        <v>80</v>
      </c>
      <c r="BA21">
        <v>3865551248</v>
      </c>
      <c r="BB21" t="s">
        <v>91</v>
      </c>
      <c r="BC21" t="s">
        <v>55</v>
      </c>
      <c r="BD21" t="s">
        <v>77</v>
      </c>
      <c r="BE21" t="s">
        <v>86</v>
      </c>
      <c r="BF21" t="s">
        <v>87</v>
      </c>
      <c r="BG21">
        <v>30088</v>
      </c>
      <c r="BH21" t="s">
        <v>126</v>
      </c>
      <c r="BI21" t="s">
        <v>221</v>
      </c>
      <c r="BJ21" s="5" t="s">
        <v>55</v>
      </c>
      <c r="BK21" s="5" t="s">
        <v>55</v>
      </c>
      <c r="BL21" t="s">
        <v>243</v>
      </c>
      <c r="BM21" t="s">
        <v>110</v>
      </c>
      <c r="BN21" t="s">
        <v>119</v>
      </c>
      <c r="BO21">
        <v>856667</v>
      </c>
      <c r="BP21" s="5" t="s">
        <v>55</v>
      </c>
      <c r="BQ21" s="5" t="s">
        <v>55</v>
      </c>
      <c r="BR21" s="5" t="s">
        <v>55</v>
      </c>
      <c r="BS21" s="5" t="s">
        <v>55</v>
      </c>
      <c r="BT21" s="5" t="s">
        <v>55</v>
      </c>
      <c r="BU21" s="5" t="s">
        <v>55</v>
      </c>
      <c r="BV21" s="5" t="s">
        <v>55</v>
      </c>
      <c r="BW21" t="s">
        <v>51</v>
      </c>
      <c r="BX21" s="6" t="s">
        <v>132</v>
      </c>
      <c r="BY21" t="s">
        <v>52</v>
      </c>
      <c r="BZ21" s="5" t="s">
        <v>55</v>
      </c>
      <c r="CA21" t="s">
        <v>37</v>
      </c>
      <c r="CB21" t="s">
        <v>37</v>
      </c>
      <c r="CC21" t="s">
        <v>215</v>
      </c>
    </row>
    <row r="22" spans="1:81" x14ac:dyDescent="0.2">
      <c r="A22" s="7" t="s">
        <v>37</v>
      </c>
      <c r="B22" t="s">
        <v>194</v>
      </c>
      <c r="C22" t="s">
        <v>136</v>
      </c>
      <c r="D22" t="s">
        <v>199</v>
      </c>
      <c r="E22" t="str">
        <f t="shared" si="0"/>
        <v>Scenario 21 (Org#=2| Campus#=3, GiftType#=3, Fund#=2)</v>
      </c>
      <c r="F22" s="24" t="str">
        <f t="shared" si="1"/>
        <v>CampusName=Main Campus|GiftType=Clothes for Kids| DonatePurchaseGoal=Goal_Donate|FundName= Clothes for Kids| CategoryName=Clothes</v>
      </c>
      <c r="G22" s="24" t="str">
        <f t="shared" si="3"/>
        <v>Scenario 21 (Org#=2| Campus#=3, GiftType#=3, Fund#=2) - Using 'Main Campus',  'Goal_Donate', using 'AmountCurrency' of '31', with a 'One-Time' transaction using a 'New Credit Card' payment type 'Amex' with account 'American_Express' number '3714 496353 98431' Submit = 'Yes'</v>
      </c>
      <c r="H22" s="24" t="str">
        <f t="shared" si="4"/>
        <v>Environment= https://sg-dev-web.securegive.com/,  User= frank.page+new171@securegive.com</v>
      </c>
      <c r="I22" s="36" t="s">
        <v>256</v>
      </c>
      <c r="J22" t="s">
        <v>268</v>
      </c>
      <c r="K22" s="28" t="s">
        <v>94</v>
      </c>
      <c r="L22" t="s">
        <v>88</v>
      </c>
      <c r="M22" t="s">
        <v>55</v>
      </c>
      <c r="N22" t="s">
        <v>55</v>
      </c>
      <c r="O22" s="1" t="s">
        <v>92</v>
      </c>
      <c r="P22" t="s">
        <v>13</v>
      </c>
      <c r="Q22">
        <v>2</v>
      </c>
      <c r="R22" s="24">
        <v>3</v>
      </c>
      <c r="S22" t="s">
        <v>189</v>
      </c>
      <c r="T22" s="7">
        <v>3</v>
      </c>
      <c r="U22" t="s">
        <v>218</v>
      </c>
      <c r="V22" s="27" t="s">
        <v>213</v>
      </c>
      <c r="W22" s="22" t="s">
        <v>55</v>
      </c>
      <c r="X22" s="34" t="s">
        <v>55</v>
      </c>
      <c r="Y22" s="34" t="s">
        <v>55</v>
      </c>
      <c r="Z22" s="22" t="s">
        <v>55</v>
      </c>
      <c r="AA22" s="22" t="s">
        <v>55</v>
      </c>
      <c r="AB22" s="22" t="s">
        <v>55</v>
      </c>
      <c r="AC22" t="s">
        <v>189</v>
      </c>
      <c r="AD22">
        <v>2</v>
      </c>
      <c r="AE22" s="6" t="s">
        <v>241</v>
      </c>
      <c r="AF22" t="s">
        <v>24</v>
      </c>
      <c r="AG22">
        <v>31</v>
      </c>
      <c r="AH22" t="s">
        <v>17</v>
      </c>
      <c r="AI22" s="5" t="s">
        <v>55</v>
      </c>
      <c r="AJ22" s="5" t="s">
        <v>55</v>
      </c>
      <c r="AK22" s="34" t="s">
        <v>55</v>
      </c>
      <c r="AL22" s="22" t="s">
        <v>55</v>
      </c>
      <c r="AM22" s="34" t="s">
        <v>55</v>
      </c>
      <c r="AN22" s="26" t="s">
        <v>55</v>
      </c>
      <c r="AO22" s="22" t="str">
        <f t="shared" si="2"/>
        <v>One-Time gift on N/A basis charged on N/A Delayed start date of N/A ending on N/A</v>
      </c>
      <c r="AP22" t="s">
        <v>38</v>
      </c>
      <c r="AQ22" s="5" t="s">
        <v>63</v>
      </c>
      <c r="AR22" s="5" t="s">
        <v>63</v>
      </c>
      <c r="AS22" s="5" t="s">
        <v>64</v>
      </c>
      <c r="AT22" s="5"/>
      <c r="AU22" t="s">
        <v>38</v>
      </c>
      <c r="AV22" t="s">
        <v>38</v>
      </c>
      <c r="AW22" t="s">
        <v>38</v>
      </c>
      <c r="AX22" t="s">
        <v>90</v>
      </c>
      <c r="AY22" t="s">
        <v>79</v>
      </c>
      <c r="AZ22" t="s">
        <v>80</v>
      </c>
      <c r="BA22">
        <v>3865551248</v>
      </c>
      <c r="BB22" t="s">
        <v>91</v>
      </c>
      <c r="BC22" t="s">
        <v>55</v>
      </c>
      <c r="BD22" t="s">
        <v>77</v>
      </c>
      <c r="BE22" t="s">
        <v>86</v>
      </c>
      <c r="BF22" t="s">
        <v>87</v>
      </c>
      <c r="BG22">
        <v>30088</v>
      </c>
      <c r="BH22" t="s">
        <v>53</v>
      </c>
      <c r="BI22" t="s">
        <v>221</v>
      </c>
      <c r="BJ22" s="5" t="s">
        <v>55</v>
      </c>
      <c r="BK22" t="s">
        <v>37</v>
      </c>
      <c r="BL22" t="s">
        <v>246</v>
      </c>
      <c r="BM22" t="s">
        <v>111</v>
      </c>
      <c r="BN22" t="s">
        <v>107</v>
      </c>
      <c r="BO22" t="s">
        <v>105</v>
      </c>
      <c r="BP22" s="37">
        <f ca="1">TODAY()+100</f>
        <v>44505</v>
      </c>
      <c r="BQ22" s="5" t="s">
        <v>55</v>
      </c>
      <c r="BR22">
        <v>1234</v>
      </c>
      <c r="BS22" t="s">
        <v>176</v>
      </c>
      <c r="BT22">
        <v>30215</v>
      </c>
      <c r="BU22" t="s">
        <v>38</v>
      </c>
      <c r="BV22" s="5" t="s">
        <v>38</v>
      </c>
      <c r="BW22" s="5" t="s">
        <v>55</v>
      </c>
      <c r="BX22" s="22" t="s">
        <v>55</v>
      </c>
      <c r="BY22" s="5" t="s">
        <v>55</v>
      </c>
      <c r="BZ22" s="5" t="s">
        <v>55</v>
      </c>
      <c r="CA22" t="s">
        <v>37</v>
      </c>
      <c r="CB22" t="s">
        <v>37</v>
      </c>
      <c r="CC22" t="s">
        <v>55</v>
      </c>
    </row>
    <row r="23" spans="1:81" x14ac:dyDescent="0.2">
      <c r="A23" s="7" t="s">
        <v>37</v>
      </c>
      <c r="B23" t="s">
        <v>235</v>
      </c>
      <c r="C23" t="s">
        <v>136</v>
      </c>
      <c r="D23" t="s">
        <v>200</v>
      </c>
      <c r="E23" t="str">
        <f t="shared" si="0"/>
        <v>Scenario 22 (Org#=2| Campus#=3, GiftType#=3, Fund#=2)</v>
      </c>
      <c r="F23" s="24" t="str">
        <f t="shared" si="1"/>
        <v>CampusName=Main Campus|GiftType=Clothes for Kids| DonatePurchaseGoal=Goal_Pledge|FundName= Clothes for Kids| CategoryName=</v>
      </c>
      <c r="G23" s="24" t="str">
        <f t="shared" si="3"/>
        <v>Scenario 22 (Org#=2| Campus#=3, GiftType#=3, Fund#=2) - Using 'Main Campus',  'Goal_Pledge', using 'AmountCurrency' of '32', with a 'One-Time' transaction using a 'New Bank Account' payment type 'ach' with account 'NormalAccount' number '856667' Submit = 'Yes'</v>
      </c>
      <c r="H23" s="24" t="str">
        <f t="shared" si="4"/>
        <v>Environment= https://sg-dev-web.securegive.com/,  User= frank.page+new171@securegive.com</v>
      </c>
      <c r="I23" s="36" t="s">
        <v>256</v>
      </c>
      <c r="J23" t="s">
        <v>268</v>
      </c>
      <c r="K23" s="28" t="s">
        <v>94</v>
      </c>
      <c r="L23" t="s">
        <v>88</v>
      </c>
      <c r="M23" t="s">
        <v>55</v>
      </c>
      <c r="N23" t="s">
        <v>55</v>
      </c>
      <c r="O23" s="1" t="s">
        <v>92</v>
      </c>
      <c r="P23" t="s">
        <v>13</v>
      </c>
      <c r="Q23">
        <v>2</v>
      </c>
      <c r="R23" s="24">
        <v>3</v>
      </c>
      <c r="S23" t="s">
        <v>189</v>
      </c>
      <c r="T23" s="7">
        <v>3</v>
      </c>
      <c r="U23" t="s">
        <v>217</v>
      </c>
      <c r="V23" s="27" t="s">
        <v>185</v>
      </c>
      <c r="W23" s="27" t="s">
        <v>13</v>
      </c>
      <c r="X23" s="24">
        <v>5</v>
      </c>
      <c r="Y23" s="24">
        <v>45</v>
      </c>
      <c r="Z23">
        <v>30</v>
      </c>
      <c r="AA23" t="s">
        <v>28</v>
      </c>
      <c r="AB23" s="6" t="s">
        <v>131</v>
      </c>
      <c r="AC23" t="s">
        <v>189</v>
      </c>
      <c r="AD23">
        <v>2</v>
      </c>
      <c r="AF23" t="s">
        <v>24</v>
      </c>
      <c r="AG23">
        <v>32</v>
      </c>
      <c r="AH23" t="s">
        <v>17</v>
      </c>
      <c r="AI23" s="5" t="s">
        <v>55</v>
      </c>
      <c r="AJ23" s="5" t="s">
        <v>55</v>
      </c>
      <c r="AK23" s="34" t="s">
        <v>55</v>
      </c>
      <c r="AL23" s="22" t="s">
        <v>55</v>
      </c>
      <c r="AM23" s="34">
        <v>35</v>
      </c>
      <c r="AN23" s="27">
        <f ca="1">TODAY()+AM23</f>
        <v>44440</v>
      </c>
      <c r="AO23" s="22" t="str">
        <f t="shared" ca="1" si="2"/>
        <v>One-Time gift on N/A basis charged on N/A Delayed start date of N/A ending on 44440</v>
      </c>
      <c r="AP23" t="s">
        <v>38</v>
      </c>
      <c r="AQ23" s="5" t="s">
        <v>63</v>
      </c>
      <c r="AR23" s="5" t="s">
        <v>63</v>
      </c>
      <c r="AS23" s="5" t="s">
        <v>64</v>
      </c>
      <c r="AT23" s="5"/>
      <c r="AU23" t="s">
        <v>38</v>
      </c>
      <c r="AV23" t="s">
        <v>38</v>
      </c>
      <c r="AW23" t="s">
        <v>38</v>
      </c>
      <c r="AX23" t="s">
        <v>90</v>
      </c>
      <c r="AY23" t="s">
        <v>79</v>
      </c>
      <c r="AZ23" t="s">
        <v>80</v>
      </c>
      <c r="BA23">
        <v>3865551248</v>
      </c>
      <c r="BB23" t="s">
        <v>91</v>
      </c>
      <c r="BC23" t="s">
        <v>55</v>
      </c>
      <c r="BD23" t="s">
        <v>77</v>
      </c>
      <c r="BE23" t="s">
        <v>86</v>
      </c>
      <c r="BF23" t="s">
        <v>87</v>
      </c>
      <c r="BG23">
        <v>30088</v>
      </c>
      <c r="BH23" t="s">
        <v>126</v>
      </c>
      <c r="BI23" t="s">
        <v>221</v>
      </c>
      <c r="BJ23" s="5" t="s">
        <v>55</v>
      </c>
      <c r="BK23" s="5" t="s">
        <v>55</v>
      </c>
      <c r="BL23" t="s">
        <v>243</v>
      </c>
      <c r="BM23" t="s">
        <v>110</v>
      </c>
      <c r="BN23" t="s">
        <v>119</v>
      </c>
      <c r="BO23">
        <v>856667</v>
      </c>
      <c r="BP23" s="5" t="s">
        <v>55</v>
      </c>
      <c r="BQ23" s="5" t="s">
        <v>55</v>
      </c>
      <c r="BR23" s="5" t="s">
        <v>55</v>
      </c>
      <c r="BS23" s="5" t="s">
        <v>55</v>
      </c>
      <c r="BT23" s="5" t="s">
        <v>55</v>
      </c>
      <c r="BU23" s="5" t="s">
        <v>55</v>
      </c>
      <c r="BV23" s="5" t="s">
        <v>38</v>
      </c>
      <c r="BW23" t="s">
        <v>51</v>
      </c>
      <c r="BX23" s="6" t="s">
        <v>132</v>
      </c>
      <c r="BY23" t="s">
        <v>52</v>
      </c>
      <c r="BZ23" s="5" t="s">
        <v>131</v>
      </c>
      <c r="CA23" t="s">
        <v>37</v>
      </c>
      <c r="CB23" t="s">
        <v>37</v>
      </c>
      <c r="CC23" t="s">
        <v>55</v>
      </c>
    </row>
    <row r="24" spans="1:81" x14ac:dyDescent="0.2">
      <c r="A24" s="7" t="s">
        <v>37</v>
      </c>
      <c r="B24" t="s">
        <v>236</v>
      </c>
      <c r="C24" t="s">
        <v>136</v>
      </c>
      <c r="D24" t="s">
        <v>199</v>
      </c>
      <c r="E24" t="str">
        <f t="shared" si="0"/>
        <v>Scenario 23 (Org#=2| Campus#=3, GiftType#=3, Fund#=2)</v>
      </c>
      <c r="F24" s="24" t="str">
        <f t="shared" si="1"/>
        <v>CampusName=Main Campus|GiftType=Clothes for Kids| DonatePurchaseGoal=Goal_Donate|FundName= Clothes for Kids| CategoryName=</v>
      </c>
      <c r="G24" s="24" t="str">
        <f t="shared" si="3"/>
        <v>Scenario 23 (Org#=2| Campus#=3, GiftType#=3, Fund#=2) - Using 'Main Campus',  'Goal_Donate', using 'AmountCurrency' of '33', with a 'One-Time' transaction using a 'New Bank Account' payment type 'ach' with account 'NormalAccount' number '856668' Submit = 'Yes'</v>
      </c>
      <c r="H24" s="24" t="str">
        <f t="shared" si="4"/>
        <v>Environment= https://sg-dev-web.securegive.com/,  User= frank.page+new171@securegive.com</v>
      </c>
      <c r="I24" s="36" t="s">
        <v>256</v>
      </c>
      <c r="J24" t="s">
        <v>268</v>
      </c>
      <c r="K24" s="28" t="s">
        <v>94</v>
      </c>
      <c r="L24" t="s">
        <v>88</v>
      </c>
      <c r="M24" t="s">
        <v>55</v>
      </c>
      <c r="N24" t="s">
        <v>55</v>
      </c>
      <c r="O24" s="1" t="s">
        <v>92</v>
      </c>
      <c r="P24" t="s">
        <v>13</v>
      </c>
      <c r="Q24">
        <v>2</v>
      </c>
      <c r="R24" s="24">
        <v>3</v>
      </c>
      <c r="S24" t="s">
        <v>189</v>
      </c>
      <c r="T24" s="7">
        <v>3</v>
      </c>
      <c r="U24" t="s">
        <v>218</v>
      </c>
      <c r="V24" s="27" t="s">
        <v>213</v>
      </c>
      <c r="W24" s="22" t="s">
        <v>55</v>
      </c>
      <c r="X24" s="34" t="s">
        <v>55</v>
      </c>
      <c r="Y24" s="34" t="s">
        <v>55</v>
      </c>
      <c r="Z24" s="22" t="s">
        <v>55</v>
      </c>
      <c r="AA24" s="22" t="s">
        <v>55</v>
      </c>
      <c r="AB24" s="22" t="s">
        <v>55</v>
      </c>
      <c r="AC24" t="s">
        <v>189</v>
      </c>
      <c r="AD24">
        <v>2</v>
      </c>
      <c r="AF24" t="s">
        <v>24</v>
      </c>
      <c r="AG24">
        <v>33</v>
      </c>
      <c r="AH24" t="s">
        <v>17</v>
      </c>
      <c r="AI24" s="5" t="s">
        <v>55</v>
      </c>
      <c r="AJ24" s="5" t="s">
        <v>55</v>
      </c>
      <c r="AK24" s="34" t="s">
        <v>55</v>
      </c>
      <c r="AL24" s="22" t="s">
        <v>55</v>
      </c>
      <c r="AM24" s="34" t="s">
        <v>55</v>
      </c>
      <c r="AN24" s="26" t="s">
        <v>55</v>
      </c>
      <c r="AO24" s="22" t="str">
        <f t="shared" si="2"/>
        <v>One-Time gift on N/A basis charged on N/A Delayed start date of N/A ending on N/A</v>
      </c>
      <c r="AP24" t="s">
        <v>38</v>
      </c>
      <c r="AQ24" s="5" t="s">
        <v>63</v>
      </c>
      <c r="AR24" s="5" t="s">
        <v>63</v>
      </c>
      <c r="AS24" s="5" t="s">
        <v>64</v>
      </c>
      <c r="AT24" s="5"/>
      <c r="AU24" t="s">
        <v>38</v>
      </c>
      <c r="AV24" t="s">
        <v>38</v>
      </c>
      <c r="AW24" t="s">
        <v>38</v>
      </c>
      <c r="AX24" t="s">
        <v>90</v>
      </c>
      <c r="AY24" t="s">
        <v>79</v>
      </c>
      <c r="AZ24" t="s">
        <v>80</v>
      </c>
      <c r="BA24">
        <v>3865551248</v>
      </c>
      <c r="BB24" t="s">
        <v>91</v>
      </c>
      <c r="BC24" t="s">
        <v>55</v>
      </c>
      <c r="BD24" t="s">
        <v>77</v>
      </c>
      <c r="BE24" t="s">
        <v>86</v>
      </c>
      <c r="BF24" t="s">
        <v>87</v>
      </c>
      <c r="BG24">
        <v>30088</v>
      </c>
      <c r="BH24" t="s">
        <v>126</v>
      </c>
      <c r="BI24" t="s">
        <v>221</v>
      </c>
      <c r="BJ24" s="5" t="s">
        <v>55</v>
      </c>
      <c r="BK24" s="5" t="s">
        <v>55</v>
      </c>
      <c r="BL24" t="s">
        <v>243</v>
      </c>
      <c r="BM24" t="s">
        <v>110</v>
      </c>
      <c r="BN24" t="s">
        <v>119</v>
      </c>
      <c r="BO24">
        <v>856668</v>
      </c>
      <c r="BP24" s="5" t="s">
        <v>55</v>
      </c>
      <c r="BQ24" s="5" t="s">
        <v>55</v>
      </c>
      <c r="BR24" s="5" t="s">
        <v>55</v>
      </c>
      <c r="BS24" s="5" t="s">
        <v>55</v>
      </c>
      <c r="BT24" s="5" t="s">
        <v>55</v>
      </c>
      <c r="BU24" s="5" t="s">
        <v>55</v>
      </c>
      <c r="BV24" s="5" t="s">
        <v>38</v>
      </c>
      <c r="BW24" t="s">
        <v>51</v>
      </c>
      <c r="BX24" s="6" t="s">
        <v>132</v>
      </c>
      <c r="BY24" t="s">
        <v>52</v>
      </c>
      <c r="BZ24" s="5" t="s">
        <v>131</v>
      </c>
      <c r="CA24" t="s">
        <v>37</v>
      </c>
      <c r="CB24" t="s">
        <v>37</v>
      </c>
      <c r="CC24" t="s">
        <v>55</v>
      </c>
    </row>
    <row r="25" spans="1:81" x14ac:dyDescent="0.2">
      <c r="A25" s="7" t="s">
        <v>37</v>
      </c>
      <c r="B25" t="s">
        <v>237</v>
      </c>
      <c r="C25" t="s">
        <v>136</v>
      </c>
      <c r="D25" t="s">
        <v>200</v>
      </c>
      <c r="E25" t="str">
        <f t="shared" si="0"/>
        <v>Scenario 24 (Org#=2| Campus#=3, GiftType#=3, Fund#=2)</v>
      </c>
      <c r="F25" s="24" t="str">
        <f t="shared" si="1"/>
        <v>CampusName=Main Campus|GiftType=Clothes for Kids| DonatePurchaseGoal=Goal_Pledge|FundName= Clothes for Kids| CategoryName=</v>
      </c>
      <c r="G25" s="24" t="str">
        <f t="shared" si="3"/>
        <v>Scenario 24 (Org#=2| Campus#=3, GiftType#=3, Fund#=2) - Using 'Main Campus',  'Goal_Pledge', using 'AmountCurrency' of '34', with a 'One-Time' transaction using a 'New Bank Account' payment type 'ach' with account 'NormalAccount' number '856669' Submit = 'Yes'</v>
      </c>
      <c r="H25" s="24" t="str">
        <f t="shared" si="4"/>
        <v>Environment= https://sg-dev-web.securegive.com/,  User= frank.page+new171@securegive.com</v>
      </c>
      <c r="I25" s="36" t="s">
        <v>256</v>
      </c>
      <c r="J25" t="s">
        <v>268</v>
      </c>
      <c r="K25" s="28" t="s">
        <v>94</v>
      </c>
      <c r="L25" t="s">
        <v>88</v>
      </c>
      <c r="M25" t="s">
        <v>55</v>
      </c>
      <c r="N25" t="s">
        <v>55</v>
      </c>
      <c r="O25" s="1" t="s">
        <v>92</v>
      </c>
      <c r="P25" t="s">
        <v>13</v>
      </c>
      <c r="Q25">
        <v>2</v>
      </c>
      <c r="R25" s="24">
        <v>3</v>
      </c>
      <c r="S25" t="s">
        <v>189</v>
      </c>
      <c r="T25" s="7">
        <v>3</v>
      </c>
      <c r="U25" t="s">
        <v>217</v>
      </c>
      <c r="V25" s="27" t="s">
        <v>185</v>
      </c>
      <c r="W25" s="27" t="s">
        <v>13</v>
      </c>
      <c r="X25" s="24">
        <v>5</v>
      </c>
      <c r="Y25" s="24">
        <v>45</v>
      </c>
      <c r="Z25">
        <v>30</v>
      </c>
      <c r="AA25" t="s">
        <v>28</v>
      </c>
      <c r="AB25" s="6" t="s">
        <v>131</v>
      </c>
      <c r="AC25" t="s">
        <v>189</v>
      </c>
      <c r="AD25">
        <v>2</v>
      </c>
      <c r="AF25" t="s">
        <v>24</v>
      </c>
      <c r="AG25">
        <v>34</v>
      </c>
      <c r="AH25" t="s">
        <v>17</v>
      </c>
      <c r="AI25" s="5" t="s">
        <v>55</v>
      </c>
      <c r="AJ25" s="5" t="s">
        <v>55</v>
      </c>
      <c r="AK25" s="34" t="s">
        <v>55</v>
      </c>
      <c r="AL25" s="22" t="s">
        <v>55</v>
      </c>
      <c r="AM25" s="34">
        <v>60</v>
      </c>
      <c r="AN25" s="27">
        <f ca="1">TODAY()+AM25</f>
        <v>44465</v>
      </c>
      <c r="AO25" s="22" t="str">
        <f t="shared" ca="1" si="2"/>
        <v>One-Time gift on N/A basis charged on N/A Delayed start date of N/A ending on 44465</v>
      </c>
      <c r="AP25" t="s">
        <v>38</v>
      </c>
      <c r="AQ25" s="5" t="s">
        <v>63</v>
      </c>
      <c r="AR25" s="5" t="s">
        <v>63</v>
      </c>
      <c r="AS25" s="5" t="s">
        <v>64</v>
      </c>
      <c r="AT25" s="5"/>
      <c r="AU25" t="s">
        <v>38</v>
      </c>
      <c r="AV25" t="s">
        <v>38</v>
      </c>
      <c r="AW25" t="s">
        <v>38</v>
      </c>
      <c r="AX25" t="s">
        <v>90</v>
      </c>
      <c r="AY25" t="s">
        <v>79</v>
      </c>
      <c r="AZ25" t="s">
        <v>80</v>
      </c>
      <c r="BA25">
        <v>3865551248</v>
      </c>
      <c r="BB25" t="s">
        <v>91</v>
      </c>
      <c r="BC25" t="s">
        <v>55</v>
      </c>
      <c r="BD25" t="s">
        <v>77</v>
      </c>
      <c r="BE25" t="s">
        <v>86</v>
      </c>
      <c r="BF25" t="s">
        <v>87</v>
      </c>
      <c r="BG25">
        <v>30088</v>
      </c>
      <c r="BH25" t="s">
        <v>126</v>
      </c>
      <c r="BI25" t="s">
        <v>221</v>
      </c>
      <c r="BJ25" s="5" t="s">
        <v>55</v>
      </c>
      <c r="BK25" s="5" t="s">
        <v>55</v>
      </c>
      <c r="BL25" t="s">
        <v>243</v>
      </c>
      <c r="BM25" t="s">
        <v>110</v>
      </c>
      <c r="BN25" t="s">
        <v>119</v>
      </c>
      <c r="BO25">
        <v>856669</v>
      </c>
      <c r="BP25" s="5" t="s">
        <v>55</v>
      </c>
      <c r="BQ25" s="5" t="s">
        <v>55</v>
      </c>
      <c r="BR25" s="5" t="s">
        <v>55</v>
      </c>
      <c r="BS25" s="5" t="s">
        <v>55</v>
      </c>
      <c r="BT25" s="5" t="s">
        <v>55</v>
      </c>
      <c r="BU25" s="5" t="s">
        <v>55</v>
      </c>
      <c r="BV25" s="5" t="s">
        <v>38</v>
      </c>
      <c r="BW25" t="s">
        <v>51</v>
      </c>
      <c r="BX25" s="6" t="s">
        <v>132</v>
      </c>
      <c r="BY25" t="s">
        <v>52</v>
      </c>
      <c r="BZ25" s="5" t="s">
        <v>131</v>
      </c>
      <c r="CA25" t="s">
        <v>37</v>
      </c>
      <c r="CB25" t="s">
        <v>37</v>
      </c>
      <c r="CC25" t="s">
        <v>55</v>
      </c>
    </row>
    <row r="26" spans="1:81" x14ac:dyDescent="0.2">
      <c r="A26" s="7" t="s">
        <v>37</v>
      </c>
      <c r="B26" t="s">
        <v>250</v>
      </c>
      <c r="C26" t="s">
        <v>238</v>
      </c>
      <c r="D26" t="s">
        <v>239</v>
      </c>
      <c r="E26" t="str">
        <f t="shared" si="0"/>
        <v>Scenario 25 (Org#=2| Campus#=3, GiftType#=3, Fund#=2)</v>
      </c>
      <c r="F26" s="24" t="str">
        <f t="shared" si="1"/>
        <v>CampusName=Main Campus|GiftType=Donate| DonatePurchaseGoal=Donate|FundName= Donation 2| CategoryName=</v>
      </c>
      <c r="G26" s="24" t="str">
        <f t="shared" si="3"/>
        <v>Scenario 25 (Org#=2| Campus#=3, GiftType#=3, Fund#=2) - Using 'Main Campus',  'Donate', using 'AmountQuantity' of '35', with a 'One-Time' transaction using a 'New Credit Card' payment type 'Visa' with account 'Visa_Personal' number '4111 1111 1111 1111' Submit = 'Yes'</v>
      </c>
      <c r="H26" s="24" t="str">
        <f t="shared" si="4"/>
        <v>Environment= https://sg-dev-web.securegive.com/,  User= frank.page+kelly@securegive.com</v>
      </c>
      <c r="I26" t="s">
        <v>256</v>
      </c>
      <c r="K26" s="28" t="s">
        <v>1</v>
      </c>
      <c r="L26" t="s">
        <v>88</v>
      </c>
      <c r="M26" t="s">
        <v>55</v>
      </c>
      <c r="N26" t="s">
        <v>55</v>
      </c>
      <c r="O26" s="1" t="s">
        <v>6</v>
      </c>
      <c r="P26" t="s">
        <v>13</v>
      </c>
      <c r="Q26">
        <v>2</v>
      </c>
      <c r="R26" s="24">
        <v>3</v>
      </c>
      <c r="S26" s="7" t="s">
        <v>213</v>
      </c>
      <c r="T26" s="7">
        <v>3</v>
      </c>
      <c r="U26" s="7" t="s">
        <v>213</v>
      </c>
      <c r="V26" s="26" t="s">
        <v>55</v>
      </c>
      <c r="W26" s="22" t="s">
        <v>55</v>
      </c>
      <c r="X26" s="34" t="s">
        <v>55</v>
      </c>
      <c r="Y26" s="34" t="s">
        <v>55</v>
      </c>
      <c r="Z26" s="22" t="s">
        <v>55</v>
      </c>
      <c r="AA26" s="22" t="s">
        <v>55</v>
      </c>
      <c r="AB26" s="22" t="s">
        <v>55</v>
      </c>
      <c r="AC26" t="s">
        <v>19</v>
      </c>
      <c r="AD26">
        <v>2</v>
      </c>
      <c r="AF26" t="s">
        <v>25</v>
      </c>
      <c r="AG26">
        <v>35</v>
      </c>
      <c r="AH26" t="s">
        <v>17</v>
      </c>
      <c r="AI26" s="5" t="s">
        <v>55</v>
      </c>
      <c r="AJ26" s="5" t="s">
        <v>55</v>
      </c>
      <c r="AK26" s="34" t="s">
        <v>55</v>
      </c>
      <c r="AL26" s="22" t="s">
        <v>55</v>
      </c>
      <c r="AM26" s="34" t="s">
        <v>55</v>
      </c>
      <c r="AN26" s="26" t="s">
        <v>55</v>
      </c>
      <c r="AO26" s="22" t="str">
        <f t="shared" si="2"/>
        <v>One-Time gift on N/A basis charged on N/A Delayed start date of N/A ending on N/A</v>
      </c>
      <c r="AP26" t="s">
        <v>38</v>
      </c>
      <c r="AQ26" s="5" t="s">
        <v>55</v>
      </c>
      <c r="AR26" s="5" t="s">
        <v>63</v>
      </c>
      <c r="AS26" s="5" t="s">
        <v>63</v>
      </c>
      <c r="AT26" s="5" t="s">
        <v>179</v>
      </c>
      <c r="AU26" t="s">
        <v>38</v>
      </c>
      <c r="AV26" t="s">
        <v>38</v>
      </c>
      <c r="AW26" t="s">
        <v>38</v>
      </c>
      <c r="AX26" t="s">
        <v>240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53</v>
      </c>
      <c r="BI26" t="s">
        <v>221</v>
      </c>
      <c r="BJ26" s="5" t="s">
        <v>55</v>
      </c>
      <c r="BK26" t="s">
        <v>37</v>
      </c>
      <c r="BL26" t="s">
        <v>244</v>
      </c>
      <c r="BM26" t="s">
        <v>111</v>
      </c>
      <c r="BN26" t="s">
        <v>121</v>
      </c>
      <c r="BO26" t="s">
        <v>98</v>
      </c>
      <c r="BP26" s="37">
        <f ca="1">TODAY()+40</f>
        <v>44445</v>
      </c>
      <c r="BQ26">
        <v>123</v>
      </c>
      <c r="BR26" s="5" t="s">
        <v>55</v>
      </c>
      <c r="BS26" t="s">
        <v>50</v>
      </c>
      <c r="BT26">
        <v>30215</v>
      </c>
      <c r="BU26" s="5" t="s">
        <v>55</v>
      </c>
      <c r="BV26" s="5" t="s">
        <v>38</v>
      </c>
      <c r="BW26" s="5" t="s">
        <v>55</v>
      </c>
      <c r="BX26" s="22" t="s">
        <v>55</v>
      </c>
      <c r="BY26" s="5" t="s">
        <v>55</v>
      </c>
      <c r="BZ26" s="5" t="s">
        <v>131</v>
      </c>
      <c r="CA26" t="s">
        <v>37</v>
      </c>
      <c r="CB26" t="s">
        <v>37</v>
      </c>
      <c r="CC26" t="s">
        <v>215</v>
      </c>
    </row>
  </sheetData>
  <phoneticPr fontId="4" type="noConversion"/>
  <dataValidations count="3">
    <dataValidation type="list" allowBlank="1" showInputMessage="1" showErrorMessage="1" sqref="BM2:BM1048576" xr:uid="{C14B36BE-F0C1-624F-95B5-D8133BB725A1}">
      <formula1>PaymentType</formula1>
    </dataValidation>
    <dataValidation type="list" allowBlank="1" showInputMessage="1" showErrorMessage="1" sqref="BN2:BN26 BO2:BO3 BO5:BO6 BO9 BO11:BO16 BO18 BO20 BO22 BO26" xr:uid="{D69A5A3C-4E80-BD4C-8BEB-FC38111B8796}">
      <formula1>INDIRECT(BM2)</formula1>
    </dataValidation>
    <dataValidation type="list" allowBlank="1" showInputMessage="1" showErrorMessage="1" sqref="BO4 BO7:BO8 BO10 BO17 BO19 BO21 BO23:BO25" xr:uid="{47E63D37-8CAC-E24D-A24F-4D4E80D30B6F}">
      <formula1>AccountNumber</formula1>
    </dataValidation>
  </dataValidations>
  <hyperlinks>
    <hyperlink ref="I2" r:id="rId1" xr:uid="{65A92DB9-42BF-B74A-A990-86AEDAF420EA}"/>
    <hyperlink ref="I4" r:id="rId2" display="https://sg-dev-web-ng.securegive.com/" xr:uid="{10BAE98B-7D59-9541-A244-0F01B9BCF122}"/>
    <hyperlink ref="I5" r:id="rId3" display="https://sg-dev-web-ng.securegive.com/" xr:uid="{7F26BB57-5CE5-9843-87BB-3F3CCBAA4C15}"/>
    <hyperlink ref="I6" r:id="rId4" display="https://sg-dev-web-ng.securegive.com/" xr:uid="{FB97B986-6186-EC48-B660-6394F5F04A02}"/>
    <hyperlink ref="I7" r:id="rId5" xr:uid="{6FDF55ED-4C5B-DB4B-A28E-7AEEFC2245EA}"/>
    <hyperlink ref="I8" r:id="rId6" xr:uid="{4EC38135-FB17-204D-9ED1-BC6AEACD8F4A}"/>
    <hyperlink ref="I9" r:id="rId7" xr:uid="{2EA07563-CC13-FA4E-8955-C56DC760385C}"/>
    <hyperlink ref="I10" r:id="rId8" xr:uid="{6ACE3A26-8893-C34D-A08A-484E3A826D9E}"/>
    <hyperlink ref="AX10" r:id="rId9" xr:uid="{2BDA61A3-899A-5D43-B3DE-4D3B7CFA23CE}"/>
    <hyperlink ref="I11" r:id="rId10" display="https://sg-dev-web-ng.securegive.com/" xr:uid="{2554A1C3-A7B5-5648-A69A-69C71A3979FC}"/>
    <hyperlink ref="I12" r:id="rId11" display="https://sg-dev-web-ng.securegive.com/" xr:uid="{C0467FF4-A90E-304F-8DCD-B6DD11B8DFDE}"/>
    <hyperlink ref="I13" r:id="rId12" display="https://sg-dev-web-ng.securegive.com/" xr:uid="{B36F9DA7-2223-8243-9D7E-DD4255D2163A}"/>
    <hyperlink ref="I14" r:id="rId13" display="https://sg-dev-web-ng.securegive.com/" xr:uid="{3B161E01-BB05-7943-B946-DE03BB2475B4}"/>
    <hyperlink ref="I15" r:id="rId14" display="https://sg-dev-web-ng.securegive.com/" xr:uid="{9B0632B3-17AB-7B4C-AB92-BD9BACDA6582}"/>
    <hyperlink ref="I16" r:id="rId15" display="https://sg-dev-web-ng.securegive.com/" xr:uid="{C3B42490-2C2C-0F4C-9617-46D3E34659A6}"/>
    <hyperlink ref="I17" r:id="rId16" xr:uid="{336B0EB7-6D44-F74E-8780-05D6E6FA5A39}"/>
    <hyperlink ref="I18" r:id="rId17" xr:uid="{492ED1AE-83C0-8243-89E5-6E42F209600E}"/>
    <hyperlink ref="I19" r:id="rId18" xr:uid="{9D15F435-B311-F64C-BCDA-D3F3F28A227A}"/>
    <hyperlink ref="AX19" r:id="rId19" xr:uid="{B7C31362-DBC4-A64B-895A-5D9B3D131074}"/>
    <hyperlink ref="AX17" r:id="rId20" xr:uid="{25298DF5-C1E6-EA40-ADC5-55EB90C1650B}"/>
    <hyperlink ref="AX18" r:id="rId21" xr:uid="{4BAB477B-AADD-5744-9673-C6C18E389A88}"/>
    <hyperlink ref="I22" r:id="rId22" xr:uid="{D08E3273-3A0F-DC47-937E-CD3E10B80269}"/>
    <hyperlink ref="AX22" r:id="rId23" xr:uid="{120963F3-FF80-9C44-93D9-4D279399BBEE}"/>
    <hyperlink ref="I23" r:id="rId24" xr:uid="{50F03ED1-5D01-4F43-BB60-4D61FB430B0D}"/>
    <hyperlink ref="AX23" r:id="rId25" xr:uid="{59D732A6-A154-9846-993C-F44032AC3F69}"/>
    <hyperlink ref="I20" r:id="rId26" xr:uid="{31AFFF00-FD6A-5E4C-837E-7B8A09E3FC32}"/>
    <hyperlink ref="I21" r:id="rId27" xr:uid="{711AF979-D15C-8547-8A99-7638AD37D8AA}"/>
    <hyperlink ref="AX21" r:id="rId28" xr:uid="{748216E8-EE52-064B-B95F-E798E3DD209B}"/>
    <hyperlink ref="AX20" r:id="rId29" xr:uid="{CE63C1C9-A9B1-C346-914E-9BEE34DDBF52}"/>
    <hyperlink ref="I24" r:id="rId30" xr:uid="{C738DEE0-BAE6-6E4B-9510-BDD100704A43}"/>
    <hyperlink ref="AX24" r:id="rId31" xr:uid="{1C03F27C-D1BC-7845-A013-66A89C34D252}"/>
    <hyperlink ref="I25" r:id="rId32" xr:uid="{43507FE1-9058-7447-89A6-01EBC3641BEB}"/>
    <hyperlink ref="AX25" r:id="rId33" xr:uid="{2DBBD199-3011-214A-8B34-35E2E793B37E}"/>
    <hyperlink ref="I26" r:id="rId34" display="https://sg-dev-web-ng.securegive.com/" xr:uid="{FBBF433E-30A6-0546-9F93-2A73D4D60913}"/>
    <hyperlink ref="AX26" r:id="rId35" display="Test@pass1" xr:uid="{54D4AFF4-82D1-9943-93EF-8D0AE709D954}"/>
    <hyperlink ref="I3" r:id="rId36" display="https://sg-dev-web-ng.securegive.com/" xr:uid="{1D8C0899-9407-254D-AFB5-07E7C96A304E}"/>
    <hyperlink ref="K6" r:id="rId37" xr:uid="{BF414E8E-0948-164E-9FBC-08BFF3A21A3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C85C5BB1-30A1-CF4A-B577-E79BE6C5CBB6}">
          <x14:formula1>
            <xm:f>Sheet2!$D$2:$D$4</xm:f>
          </x14:formula1>
          <xm:sqref>BH4:BH10 BH17:BH21 BH23:BH25</xm:sqref>
        </x14:dataValidation>
        <x14:dataValidation type="list" allowBlank="1" showInputMessage="1" showErrorMessage="1" xr:uid="{2854E5DB-29E2-4D4E-A27F-D2C0D387E529}">
          <x14:formula1>
            <xm:f>Sheet2!$D$2:$D$5</xm:f>
          </x14:formula1>
          <xm:sqref>BH11:BH16 BH2:BH3 BH26 BH22</xm:sqref>
        </x14:dataValidation>
        <x14:dataValidation type="list" allowBlank="1" showInputMessage="1" showErrorMessage="1" xr:uid="{3029C46F-2AD5-3F49-ADE1-250FD2E8792B}">
          <x14:formula1>
            <xm:f>Sheet2!$C$2:$C$5</xm:f>
          </x14:formula1>
          <xm:sqref>AQ2:AQ26 AQ27:BG1048576 AX2:BG26</xm:sqref>
        </x14:dataValidation>
        <x14:dataValidation type="list" allowBlank="1" showInputMessage="1" showErrorMessage="1" xr:uid="{70F3A864-384D-D44B-B93D-08B7C8302B6D}">
          <x14:formula1>
            <xm:f>Sheet2!$X$2:$X$11</xm:f>
          </x14:formula1>
          <xm:sqref>AS21:AT25 AR2:AR26 AS19:AT19 AS10:AT10</xm:sqref>
        </x14:dataValidation>
        <x14:dataValidation type="list" allowBlank="1" showInputMessage="1" showErrorMessage="1" xr:uid="{1E07D4BB-A818-6C45-841A-097E21F538BE}">
          <x14:formula1>
            <xm:f>Sheet2!$X$2:$X$14</xm:f>
          </x14:formula1>
          <xm:sqref>AS11:AT18 AS26:AT26 AS2:AT9 AS20:AT20</xm:sqref>
        </x14:dataValidation>
        <x14:dataValidation type="list" allowBlank="1" showInputMessage="1" showErrorMessage="1" xr:uid="{0C46DB2D-666E-3D4E-BF1A-7F94B1D9D8D7}">
          <x14:formula1>
            <xm:f>Sheet2!$V$2:$V$4</xm:f>
          </x14:formula1>
          <xm:sqref>BZ2:BZ26</xm:sqref>
        </x14:dataValidation>
        <x14:dataValidation type="list" allowBlank="1" showInputMessage="1" showErrorMessage="1" xr:uid="{8E63479A-7377-0A49-A24F-2B8A20E3863D}">
          <x14:formula1>
            <xm:f>Sheet2!$W$2:$W$3</xm:f>
          </x14:formula1>
          <xm:sqref>AU2:AW26 CA2:CB26</xm:sqref>
        </x14:dataValidation>
        <x14:dataValidation type="list" allowBlank="1" showInputMessage="1" showErrorMessage="1" xr:uid="{634BE895-18FA-ED4F-89E7-F88D7414FBD6}">
          <x14:formula1>
            <xm:f>Sheet2!$A$2:$A$6</xm:f>
          </x14:formula1>
          <xm:sqref>U2:U26</xm:sqref>
        </x14:dataValidation>
        <x14:dataValidation type="list" allowBlank="1" showInputMessage="1" showErrorMessage="1" xr:uid="{DA4C3930-8152-F64B-958B-DCB3DD3D30D7}">
          <x14:formula1>
            <xm:f>Sheet2!$Y$2:$Y$3</xm:f>
          </x14:formula1>
          <xm:sqref>BI2:BI26</xm:sqref>
        </x14:dataValidation>
        <x14:dataValidation type="list" allowBlank="1" showInputMessage="1" showErrorMessage="1" xr:uid="{8978A2CA-A8A2-BE40-91DF-0458EE989340}">
          <x14:formula1>
            <xm:f>Sheet2!$Z$2:$Z$3</xm:f>
          </x14:formula1>
          <xm:sqref>A2:A26</xm:sqref>
        </x14:dataValidation>
        <x14:dataValidation type="list" allowBlank="1" showInputMessage="1" showErrorMessage="1" xr:uid="{AFCEB3D9-202D-9942-BD5E-E6D1C9DA5595}">
          <x14:formula1>
            <xm:f>Sheet2!$G$2:$G$6</xm:f>
          </x14:formula1>
          <xm:sqref>BL2:BL26</xm:sqref>
        </x14:dataValidation>
        <x14:dataValidation type="list" allowBlank="1" showInputMessage="1" showErrorMessage="1" xr:uid="{CA23781B-48D0-0E46-8914-90ECA6EC6A0C}">
          <x14:formula1>
            <xm:f>Sheet2!$U$2:$U$4</xm:f>
          </x14:formula1>
          <xm:sqref>BV2:BV26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0DFE-4F73-2A47-B0CE-85DC8B2A4D5D}">
  <dimension ref="A1:Z14"/>
  <sheetViews>
    <sheetView topLeftCell="J1" workbookViewId="0">
      <selection activeCell="N5" sqref="N5"/>
    </sheetView>
  </sheetViews>
  <sheetFormatPr baseColWidth="10" defaultColWidth="13" defaultRowHeight="16" x14ac:dyDescent="0.2"/>
  <cols>
    <col min="2" max="2" width="19" customWidth="1"/>
    <col min="3" max="3" width="22.83203125" bestFit="1" customWidth="1"/>
    <col min="5" max="5" width="14.6640625" customWidth="1"/>
    <col min="18" max="19" width="13" style="6"/>
    <col min="21" max="21" width="18.6640625" bestFit="1" customWidth="1"/>
    <col min="22" max="22" width="19.6640625" bestFit="1" customWidth="1"/>
    <col min="24" max="24" width="22.83203125" bestFit="1" customWidth="1"/>
  </cols>
  <sheetData>
    <row r="1" spans="1:26" x14ac:dyDescent="0.2">
      <c r="A1" t="s">
        <v>14</v>
      </c>
      <c r="B1" t="s">
        <v>216</v>
      </c>
      <c r="C1" t="s">
        <v>61</v>
      </c>
      <c r="D1" t="s">
        <v>7</v>
      </c>
      <c r="F1" t="s">
        <v>128</v>
      </c>
      <c r="G1" t="s">
        <v>97</v>
      </c>
      <c r="H1" t="s">
        <v>108</v>
      </c>
      <c r="I1" t="s">
        <v>116</v>
      </c>
      <c r="J1" t="s">
        <v>115</v>
      </c>
      <c r="K1" t="s">
        <v>117</v>
      </c>
      <c r="L1" t="s">
        <v>118</v>
      </c>
      <c r="M1" t="s">
        <v>112</v>
      </c>
      <c r="N1" t="s">
        <v>113</v>
      </c>
      <c r="O1" t="s">
        <v>114</v>
      </c>
      <c r="P1" t="s">
        <v>120</v>
      </c>
      <c r="Q1" t="s">
        <v>124</v>
      </c>
      <c r="R1" t="s">
        <v>40</v>
      </c>
      <c r="S1" t="s">
        <v>41</v>
      </c>
      <c r="T1" t="s">
        <v>42</v>
      </c>
      <c r="U1" t="s">
        <v>270</v>
      </c>
      <c r="V1" t="s">
        <v>49</v>
      </c>
      <c r="W1" t="s">
        <v>54</v>
      </c>
      <c r="X1" t="s">
        <v>178</v>
      </c>
      <c r="Y1" t="s">
        <v>220</v>
      </c>
      <c r="Z1" t="s">
        <v>223</v>
      </c>
    </row>
    <row r="2" spans="1:26" x14ac:dyDescent="0.2">
      <c r="A2" t="s">
        <v>213</v>
      </c>
      <c r="C2" t="s">
        <v>55</v>
      </c>
      <c r="D2" t="s">
        <v>53</v>
      </c>
      <c r="F2" t="s">
        <v>111</v>
      </c>
      <c r="G2" t="s">
        <v>243</v>
      </c>
      <c r="H2" t="s">
        <v>121</v>
      </c>
      <c r="I2" t="s">
        <v>98</v>
      </c>
      <c r="J2" t="s">
        <v>101</v>
      </c>
      <c r="K2" t="s">
        <v>104</v>
      </c>
      <c r="L2" t="s">
        <v>105</v>
      </c>
      <c r="M2" t="s">
        <v>119</v>
      </c>
      <c r="N2">
        <v>856667</v>
      </c>
      <c r="O2">
        <v>72403004</v>
      </c>
      <c r="P2" t="s">
        <v>124</v>
      </c>
      <c r="Q2" t="s">
        <v>125</v>
      </c>
      <c r="R2">
        <v>44095</v>
      </c>
      <c r="S2">
        <v>123</v>
      </c>
      <c r="T2">
        <v>1234</v>
      </c>
      <c r="U2" t="s">
        <v>37</v>
      </c>
      <c r="V2" s="5" t="s">
        <v>55</v>
      </c>
      <c r="W2" t="s">
        <v>37</v>
      </c>
      <c r="X2" t="s">
        <v>55</v>
      </c>
      <c r="Y2" t="s">
        <v>221</v>
      </c>
      <c r="Z2" t="s">
        <v>37</v>
      </c>
    </row>
    <row r="3" spans="1:26" x14ac:dyDescent="0.2">
      <c r="A3" t="s">
        <v>15</v>
      </c>
      <c r="C3" t="s">
        <v>62</v>
      </c>
      <c r="D3" t="s">
        <v>126</v>
      </c>
      <c r="F3" t="s">
        <v>110</v>
      </c>
      <c r="G3" t="s">
        <v>244</v>
      </c>
      <c r="H3" t="s">
        <v>106</v>
      </c>
      <c r="I3" t="s">
        <v>99</v>
      </c>
      <c r="J3" t="s">
        <v>102</v>
      </c>
      <c r="K3" t="s">
        <v>55</v>
      </c>
      <c r="L3" t="s">
        <v>55</v>
      </c>
      <c r="M3" t="s">
        <v>55</v>
      </c>
      <c r="N3">
        <v>856668</v>
      </c>
      <c r="O3" t="s">
        <v>55</v>
      </c>
      <c r="P3" t="s">
        <v>55</v>
      </c>
      <c r="Q3" t="s">
        <v>55</v>
      </c>
      <c r="R3"/>
      <c r="S3"/>
      <c r="U3" t="s">
        <v>38</v>
      </c>
      <c r="V3" t="s">
        <v>56</v>
      </c>
      <c r="W3" t="s">
        <v>38</v>
      </c>
      <c r="X3" t="s">
        <v>62</v>
      </c>
      <c r="Y3" t="s">
        <v>222</v>
      </c>
      <c r="Z3" t="s">
        <v>38</v>
      </c>
    </row>
    <row r="4" spans="1:26" x14ac:dyDescent="0.2">
      <c r="A4" t="s">
        <v>217</v>
      </c>
      <c r="C4" t="s">
        <v>63</v>
      </c>
      <c r="D4" t="s">
        <v>127</v>
      </c>
      <c r="F4" t="s">
        <v>109</v>
      </c>
      <c r="G4" t="s">
        <v>245</v>
      </c>
      <c r="H4" t="s">
        <v>122</v>
      </c>
      <c r="I4" t="s">
        <v>55</v>
      </c>
      <c r="J4" t="s">
        <v>55</v>
      </c>
      <c r="N4">
        <v>856669</v>
      </c>
      <c r="R4"/>
      <c r="S4"/>
      <c r="U4" t="s">
        <v>55</v>
      </c>
      <c r="V4" s="5" t="s">
        <v>131</v>
      </c>
      <c r="X4" t="s">
        <v>63</v>
      </c>
    </row>
    <row r="5" spans="1:26" x14ac:dyDescent="0.2">
      <c r="A5" t="s">
        <v>218</v>
      </c>
      <c r="C5" t="s">
        <v>64</v>
      </c>
      <c r="D5" t="s">
        <v>55</v>
      </c>
      <c r="F5" t="s">
        <v>55</v>
      </c>
      <c r="G5" t="s">
        <v>246</v>
      </c>
      <c r="H5" t="s">
        <v>123</v>
      </c>
      <c r="I5" t="s">
        <v>100</v>
      </c>
      <c r="J5" t="s">
        <v>103</v>
      </c>
      <c r="N5">
        <v>21000021</v>
      </c>
      <c r="R5"/>
      <c r="S5"/>
      <c r="X5" t="s">
        <v>64</v>
      </c>
    </row>
    <row r="6" spans="1:26" x14ac:dyDescent="0.2">
      <c r="A6" t="s">
        <v>55</v>
      </c>
      <c r="G6" t="s">
        <v>96</v>
      </c>
      <c r="H6" t="s">
        <v>96</v>
      </c>
      <c r="I6" t="s">
        <v>55</v>
      </c>
      <c r="J6" t="s">
        <v>55</v>
      </c>
      <c r="N6" t="s">
        <v>55</v>
      </c>
      <c r="R6"/>
      <c r="S6"/>
      <c r="X6" t="s">
        <v>225</v>
      </c>
    </row>
    <row r="7" spans="1:26" x14ac:dyDescent="0.2">
      <c r="H7" t="s">
        <v>107</v>
      </c>
      <c r="R7"/>
      <c r="S7"/>
      <c r="X7" t="s">
        <v>224</v>
      </c>
    </row>
    <row r="8" spans="1:26" x14ac:dyDescent="0.2">
      <c r="H8" t="s">
        <v>55</v>
      </c>
      <c r="R8"/>
      <c r="S8"/>
      <c r="X8" t="s">
        <v>226</v>
      </c>
    </row>
    <row r="9" spans="1:26" x14ac:dyDescent="0.2">
      <c r="R9"/>
      <c r="S9"/>
      <c r="X9" t="s">
        <v>179</v>
      </c>
    </row>
    <row r="10" spans="1:26" x14ac:dyDescent="0.2">
      <c r="R10"/>
      <c r="S10"/>
      <c r="X10" t="s">
        <v>227</v>
      </c>
    </row>
    <row r="11" spans="1:26" x14ac:dyDescent="0.2">
      <c r="R11"/>
      <c r="S11"/>
      <c r="X11" t="s">
        <v>228</v>
      </c>
    </row>
    <row r="12" spans="1:26" x14ac:dyDescent="0.2">
      <c r="R12"/>
      <c r="S12"/>
      <c r="X12" t="s">
        <v>229</v>
      </c>
    </row>
    <row r="13" spans="1:26" x14ac:dyDescent="0.2">
      <c r="R13"/>
      <c r="S13"/>
      <c r="X13" t="s">
        <v>230</v>
      </c>
    </row>
    <row r="14" spans="1:26" x14ac:dyDescent="0.2">
      <c r="R14"/>
      <c r="S14"/>
      <c r="X14" t="s">
        <v>180</v>
      </c>
    </row>
  </sheetData>
  <phoneticPr fontId="4" type="noConversion"/>
  <hyperlinks>
    <hyperlink ref="Q2" r:id="rId1" xr:uid="{CBCC3C09-8E26-2447-A66E-91A4BA0738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7E4-A83B-E84F-84FA-8953A2EBD1D7}">
  <dimension ref="A1:BO22"/>
  <sheetViews>
    <sheetView topLeftCell="AK1" workbookViewId="0">
      <selection activeCell="AZ2" sqref="AZ2"/>
    </sheetView>
  </sheetViews>
  <sheetFormatPr baseColWidth="10" defaultColWidth="11.83203125" defaultRowHeight="16" x14ac:dyDescent="0.2"/>
  <cols>
    <col min="1" max="1" width="10.6640625" bestFit="1" customWidth="1"/>
    <col min="2" max="2" width="30.6640625" bestFit="1" customWidth="1"/>
    <col min="3" max="3" width="38" bestFit="1" customWidth="1"/>
    <col min="4" max="4" width="220.33203125" bestFit="1" customWidth="1"/>
    <col min="5" max="5" width="36.1640625" bestFit="1" customWidth="1"/>
    <col min="6" max="6" width="32.5" bestFit="1" customWidth="1"/>
    <col min="7" max="7" width="27.5" bestFit="1" customWidth="1"/>
    <col min="8" max="8" width="20" bestFit="1" customWidth="1"/>
    <col min="9" max="9" width="13.6640625" bestFit="1" customWidth="1"/>
    <col min="10" max="10" width="12.6640625" bestFit="1" customWidth="1"/>
    <col min="11" max="11" width="13.83203125" bestFit="1" customWidth="1"/>
    <col min="12" max="12" width="18.5" bestFit="1" customWidth="1"/>
    <col min="14" max="14" width="13.5" bestFit="1" customWidth="1"/>
    <col min="15" max="15" width="16" bestFit="1" customWidth="1"/>
    <col min="16" max="16" width="14.33203125" bestFit="1" customWidth="1"/>
    <col min="17" max="17" width="14" bestFit="1" customWidth="1"/>
    <col min="18" max="18" width="15" bestFit="1" customWidth="1"/>
    <col min="19" max="19" width="13.33203125" bestFit="1" customWidth="1"/>
    <col min="20" max="20" width="13" bestFit="1" customWidth="1"/>
    <col min="21" max="21" width="13.1640625" bestFit="1" customWidth="1"/>
    <col min="22" max="22" width="15.1640625" bestFit="1" customWidth="1"/>
    <col min="23" max="23" width="16" bestFit="1" customWidth="1"/>
    <col min="24" max="24" width="31" bestFit="1" customWidth="1"/>
    <col min="25" max="25" width="29.6640625" bestFit="1" customWidth="1"/>
    <col min="26" max="26" width="10.83203125" bestFit="1" customWidth="1"/>
    <col min="27" max="28" width="9.6640625" bestFit="1" customWidth="1"/>
    <col min="29" max="29" width="9.1640625" bestFit="1" customWidth="1"/>
    <col min="30" max="30" width="16" bestFit="1" customWidth="1"/>
    <col min="31" max="31" width="10.83203125" bestFit="1" customWidth="1"/>
    <col min="32" max="32" width="81.1640625" bestFit="1" customWidth="1"/>
    <col min="33" max="33" width="16.33203125" bestFit="1" customWidth="1"/>
    <col min="34" max="34" width="12" bestFit="1" customWidth="1"/>
    <col min="35" max="35" width="15.5" bestFit="1" customWidth="1"/>
    <col min="36" max="36" width="15.33203125" bestFit="1" customWidth="1"/>
    <col min="37" max="37" width="20" bestFit="1" customWidth="1"/>
    <col min="38" max="38" width="17" bestFit="1" customWidth="1"/>
    <col min="39" max="39" width="19.6640625" bestFit="1" customWidth="1"/>
    <col min="40" max="40" width="20.6640625" bestFit="1" customWidth="1"/>
    <col min="41" max="42" width="20.83203125" bestFit="1" customWidth="1"/>
    <col min="43" max="43" width="14.1640625" bestFit="1" customWidth="1"/>
    <col min="44" max="44" width="19.6640625" bestFit="1" customWidth="1"/>
    <col min="45" max="45" width="14.5" bestFit="1" customWidth="1"/>
    <col min="46" max="46" width="10.6640625" bestFit="1" customWidth="1"/>
    <col min="47" max="47" width="10.6640625" customWidth="1"/>
    <col min="48" max="48" width="22.33203125" bestFit="1" customWidth="1"/>
    <col min="49" max="49" width="20.83203125" bestFit="1" customWidth="1"/>
    <col min="50" max="50" width="18.1640625" bestFit="1" customWidth="1"/>
    <col min="51" max="51" width="15.6640625" bestFit="1" customWidth="1"/>
    <col min="52" max="52" width="15.6640625" customWidth="1"/>
    <col min="53" max="53" width="22.33203125" bestFit="1" customWidth="1"/>
    <col min="54" max="54" width="18.83203125" bestFit="1" customWidth="1"/>
    <col min="55" max="55" width="18.6640625" bestFit="1" customWidth="1"/>
    <col min="56" max="57" width="5.33203125" bestFit="1" customWidth="1"/>
    <col min="58" max="58" width="17.33203125" bestFit="1" customWidth="1"/>
    <col min="59" max="59" width="12.6640625" bestFit="1" customWidth="1"/>
    <col min="60" max="60" width="13.6640625" bestFit="1" customWidth="1"/>
    <col min="61" max="61" width="22.6640625" bestFit="1" customWidth="1"/>
    <col min="62" max="62" width="14.1640625" bestFit="1" customWidth="1"/>
    <col min="63" max="63" width="17" bestFit="1" customWidth="1"/>
    <col min="64" max="64" width="20" bestFit="1" customWidth="1"/>
    <col min="65" max="65" width="9.33203125" bestFit="1" customWidth="1"/>
    <col min="66" max="66" width="10.83203125" bestFit="1" customWidth="1"/>
    <col min="67" max="67" width="21" bestFit="1" customWidth="1"/>
  </cols>
  <sheetData>
    <row r="1" spans="1:67" x14ac:dyDescent="0.2">
      <c r="A1" s="19" t="s">
        <v>0</v>
      </c>
      <c r="B1" s="19" t="s">
        <v>59</v>
      </c>
      <c r="C1" s="23" t="s">
        <v>157</v>
      </c>
      <c r="D1" s="23" t="s">
        <v>95</v>
      </c>
      <c r="E1" s="8" t="s">
        <v>3</v>
      </c>
      <c r="F1" s="20" t="s">
        <v>8</v>
      </c>
      <c r="G1" s="9" t="s">
        <v>9</v>
      </c>
      <c r="H1" s="10" t="s">
        <v>4</v>
      </c>
      <c r="I1" s="11" t="s">
        <v>5</v>
      </c>
      <c r="J1" s="12" t="s">
        <v>11</v>
      </c>
      <c r="K1" s="13" t="s">
        <v>14</v>
      </c>
      <c r="L1" s="13" t="s">
        <v>216</v>
      </c>
      <c r="M1" s="14" t="s">
        <v>186</v>
      </c>
      <c r="N1" s="14" t="s">
        <v>190</v>
      </c>
      <c r="O1" s="29" t="s">
        <v>201</v>
      </c>
      <c r="P1" s="29" t="s">
        <v>202</v>
      </c>
      <c r="Q1" s="29" t="s">
        <v>203</v>
      </c>
      <c r="R1" s="29" t="s">
        <v>204</v>
      </c>
      <c r="S1" s="29" t="s">
        <v>205</v>
      </c>
      <c r="T1" s="29" t="s">
        <v>206</v>
      </c>
      <c r="U1" s="14" t="s">
        <v>191</v>
      </c>
      <c r="V1" s="14" t="s">
        <v>192</v>
      </c>
      <c r="W1" s="14" t="s">
        <v>211</v>
      </c>
      <c r="X1" s="14" t="s">
        <v>18</v>
      </c>
      <c r="Y1" s="14" t="s">
        <v>23</v>
      </c>
      <c r="Z1" s="14" t="s">
        <v>22</v>
      </c>
      <c r="AA1" s="14" t="s">
        <v>27</v>
      </c>
      <c r="AB1" s="14" t="s">
        <v>16</v>
      </c>
      <c r="AC1" s="14" t="s">
        <v>30</v>
      </c>
      <c r="AD1" s="25" t="s">
        <v>33</v>
      </c>
      <c r="AE1" s="25" t="s">
        <v>34</v>
      </c>
      <c r="AF1" s="29" t="s">
        <v>35</v>
      </c>
      <c r="AG1" s="14" t="s">
        <v>36</v>
      </c>
      <c r="AH1" s="14" t="s">
        <v>61</v>
      </c>
      <c r="AI1" s="9" t="s">
        <v>182</v>
      </c>
      <c r="AJ1" s="9" t="s">
        <v>183</v>
      </c>
      <c r="AK1" s="9" t="s">
        <v>89</v>
      </c>
      <c r="AL1" s="9" t="s">
        <v>65</v>
      </c>
      <c r="AM1" s="9" t="s">
        <v>66</v>
      </c>
      <c r="AN1" s="9" t="s">
        <v>67</v>
      </c>
      <c r="AO1" s="9" t="s">
        <v>68</v>
      </c>
      <c r="AP1" s="9" t="s">
        <v>69</v>
      </c>
      <c r="AQ1" s="9" t="s">
        <v>70</v>
      </c>
      <c r="AR1" s="9" t="s">
        <v>71</v>
      </c>
      <c r="AS1" s="9" t="s">
        <v>72</v>
      </c>
      <c r="AT1" s="9" t="s">
        <v>73</v>
      </c>
      <c r="AU1" s="9" t="s">
        <v>220</v>
      </c>
      <c r="AV1" s="15" t="s">
        <v>7</v>
      </c>
      <c r="AW1" s="15" t="s">
        <v>129</v>
      </c>
      <c r="AX1" s="15" t="s">
        <v>39</v>
      </c>
      <c r="AY1" s="15" t="s">
        <v>128</v>
      </c>
      <c r="AZ1" s="15" t="s">
        <v>97</v>
      </c>
      <c r="BA1" s="15" t="s">
        <v>130</v>
      </c>
      <c r="BB1" s="16" t="s">
        <v>113</v>
      </c>
      <c r="BC1" s="17" t="s">
        <v>40</v>
      </c>
      <c r="BD1" s="15" t="s">
        <v>41</v>
      </c>
      <c r="BE1" s="15" t="s">
        <v>42</v>
      </c>
      <c r="BF1" s="15" t="s">
        <v>43</v>
      </c>
      <c r="BG1" s="15" t="s">
        <v>44</v>
      </c>
      <c r="BH1" s="15" t="s">
        <v>48</v>
      </c>
      <c r="BI1" s="2" t="s">
        <v>45</v>
      </c>
      <c r="BJ1" s="21" t="s">
        <v>46</v>
      </c>
      <c r="BK1" s="2" t="s">
        <v>47</v>
      </c>
      <c r="BL1" s="2" t="s">
        <v>49</v>
      </c>
      <c r="BM1" s="2" t="s">
        <v>177</v>
      </c>
      <c r="BN1" s="18" t="s">
        <v>133</v>
      </c>
      <c r="BO1" s="2" t="s">
        <v>214</v>
      </c>
    </row>
    <row r="2" spans="1:67" x14ac:dyDescent="0.2">
      <c r="A2" t="s">
        <v>137</v>
      </c>
      <c r="B2" t="s">
        <v>84</v>
      </c>
      <c r="D2" s="24" t="str">
        <f t="shared" ref="D2:D22" si="0">_xlfn.CONCAT(A2,"-",B2,  " making a ",J2," ", L2, ", using ", Y2, " of ",Z2, ", with a ",AA2, " transaction using a ",AV2, " account with ",BA2, " number ",BB2, ", Submit = ",BN2)</f>
        <v>Scenario 1-Donate_SignIn_Member making a Main Campus Donate, using AmountQuantity of 11, with a One-Time transaction using a New Credit Card account with Visa_Personal number 4111 1111 1111 1111, Submit = Yes</v>
      </c>
      <c r="E2" t="s">
        <v>2</v>
      </c>
      <c r="F2" s="28" t="s">
        <v>1</v>
      </c>
      <c r="G2" t="s">
        <v>57</v>
      </c>
      <c r="I2" s="1" t="s">
        <v>6</v>
      </c>
      <c r="J2" t="s">
        <v>13</v>
      </c>
      <c r="K2" s="7" t="s">
        <v>213</v>
      </c>
      <c r="L2" s="7" t="s">
        <v>213</v>
      </c>
      <c r="M2" s="26" t="s">
        <v>219</v>
      </c>
      <c r="N2" s="22" t="s">
        <v>219</v>
      </c>
      <c r="O2" s="22" t="s">
        <v>219</v>
      </c>
      <c r="P2" s="22" t="s">
        <v>219</v>
      </c>
      <c r="Q2" s="22" t="s">
        <v>219</v>
      </c>
      <c r="R2" s="22" t="s">
        <v>219</v>
      </c>
      <c r="S2" s="22" t="s">
        <v>219</v>
      </c>
      <c r="T2" s="22" t="s">
        <v>219</v>
      </c>
      <c r="U2" s="22" t="s">
        <v>219</v>
      </c>
      <c r="V2" s="22" t="s">
        <v>219</v>
      </c>
      <c r="W2" s="22" t="s">
        <v>219</v>
      </c>
      <c r="X2" t="s">
        <v>19</v>
      </c>
      <c r="Y2" t="s">
        <v>25</v>
      </c>
      <c r="Z2">
        <v>11</v>
      </c>
      <c r="AA2" t="s">
        <v>17</v>
      </c>
      <c r="AB2" s="5" t="s">
        <v>219</v>
      </c>
      <c r="AC2" s="5" t="s">
        <v>219</v>
      </c>
      <c r="AD2" s="26" t="s">
        <v>219</v>
      </c>
      <c r="AE2" s="26" t="s">
        <v>219</v>
      </c>
      <c r="AF2" s="22" t="str">
        <f>_xlfn.CONCAT(AA2," gift on ",AB2," basis charged on ",AC2," Delayed start date of ",AD2," ending on ",AE2)</f>
        <v xml:space="preserve">One-Time gift on  basis charged on  Delayed start date of  ending on </v>
      </c>
      <c r="AG2" t="s">
        <v>38</v>
      </c>
      <c r="AH2" s="5" t="s">
        <v>219</v>
      </c>
      <c r="AI2" s="5" t="s">
        <v>63</v>
      </c>
      <c r="AJ2" s="5" t="s">
        <v>63</v>
      </c>
      <c r="AV2" t="s">
        <v>53</v>
      </c>
      <c r="AW2" s="5" t="s">
        <v>219</v>
      </c>
      <c r="AX2" t="s">
        <v>37</v>
      </c>
      <c r="AY2" t="s">
        <v>111</v>
      </c>
      <c r="BA2" t="s">
        <v>121</v>
      </c>
      <c r="BB2" t="s">
        <v>98</v>
      </c>
      <c r="BC2" s="4">
        <v>44188</v>
      </c>
      <c r="BD2">
        <v>123</v>
      </c>
      <c r="BE2" s="5" t="s">
        <v>219</v>
      </c>
      <c r="BF2" t="s">
        <v>50</v>
      </c>
      <c r="BG2">
        <v>30215</v>
      </c>
      <c r="BH2" s="5" t="s">
        <v>219</v>
      </c>
      <c r="BI2" s="5" t="s">
        <v>219</v>
      </c>
      <c r="BJ2" s="22" t="s">
        <v>219</v>
      </c>
      <c r="BK2" s="5" t="s">
        <v>219</v>
      </c>
      <c r="BL2" s="5" t="s">
        <v>131</v>
      </c>
      <c r="BM2" t="s">
        <v>37</v>
      </c>
      <c r="BN2" t="s">
        <v>37</v>
      </c>
      <c r="BO2" t="s">
        <v>215</v>
      </c>
    </row>
    <row r="3" spans="1:67" x14ac:dyDescent="0.2">
      <c r="A3" t="s">
        <v>138</v>
      </c>
      <c r="B3" t="s">
        <v>85</v>
      </c>
      <c r="D3" s="24" t="str">
        <f t="shared" si="0"/>
        <v>Scenario 2-Donate_SignIn_OrgAdmin making a Moon Pass Purchase, using AmountCurrency of 12, with a One-Time transaction using a New Bank Account account with NormalAccount number 856667, Submit = Yes</v>
      </c>
      <c r="E3" t="s">
        <v>2</v>
      </c>
      <c r="F3" s="28" t="s">
        <v>184</v>
      </c>
      <c r="G3" t="s">
        <v>57</v>
      </c>
      <c r="I3" s="1" t="s">
        <v>10</v>
      </c>
      <c r="J3" t="s">
        <v>12</v>
      </c>
      <c r="K3" s="7" t="s">
        <v>15</v>
      </c>
      <c r="L3" s="7" t="s">
        <v>15</v>
      </c>
      <c r="M3" s="26" t="s">
        <v>219</v>
      </c>
      <c r="N3" s="22" t="s">
        <v>219</v>
      </c>
      <c r="O3" s="22" t="s">
        <v>219</v>
      </c>
      <c r="P3" s="22" t="s">
        <v>219</v>
      </c>
      <c r="Q3" s="22" t="s">
        <v>219</v>
      </c>
      <c r="R3" s="22" t="s">
        <v>219</v>
      </c>
      <c r="S3" s="22" t="s">
        <v>219</v>
      </c>
      <c r="T3" s="22" t="s">
        <v>219</v>
      </c>
      <c r="U3" s="22" t="s">
        <v>219</v>
      </c>
      <c r="V3" s="22" t="s">
        <v>219</v>
      </c>
      <c r="W3" s="22" t="s">
        <v>219</v>
      </c>
      <c r="X3" t="s">
        <v>20</v>
      </c>
      <c r="Y3" t="s">
        <v>24</v>
      </c>
      <c r="Z3">
        <v>12</v>
      </c>
      <c r="AA3" t="s">
        <v>17</v>
      </c>
      <c r="AB3" s="5" t="s">
        <v>219</v>
      </c>
      <c r="AC3" s="5" t="s">
        <v>219</v>
      </c>
      <c r="AD3" s="26" t="s">
        <v>219</v>
      </c>
      <c r="AE3" s="26" t="s">
        <v>219</v>
      </c>
      <c r="AF3" s="22" t="str">
        <f>_xlfn.CONCAT(AA3," gift on ",AB3," basis charged on ",AC3," Delayed start date of ",AD3," ending on ",AE3)</f>
        <v xml:space="preserve">One-Time gift on  basis charged on  Delayed start date of  ending on </v>
      </c>
      <c r="AG3" t="s">
        <v>38</v>
      </c>
      <c r="AH3" s="5" t="s">
        <v>219</v>
      </c>
      <c r="AI3" s="5" t="s">
        <v>179</v>
      </c>
      <c r="AJ3" s="5" t="s">
        <v>63</v>
      </c>
      <c r="AV3" t="s">
        <v>126</v>
      </c>
      <c r="AW3" s="5" t="s">
        <v>219</v>
      </c>
      <c r="AX3" s="5" t="s">
        <v>219</v>
      </c>
      <c r="AY3" t="s">
        <v>110</v>
      </c>
      <c r="BA3" t="s">
        <v>119</v>
      </c>
      <c r="BB3">
        <v>856667</v>
      </c>
      <c r="BC3" s="5" t="s">
        <v>219</v>
      </c>
      <c r="BD3" s="5" t="s">
        <v>219</v>
      </c>
      <c r="BE3" s="5" t="s">
        <v>219</v>
      </c>
      <c r="BF3" s="5" t="s">
        <v>219</v>
      </c>
      <c r="BG3" s="5" t="s">
        <v>219</v>
      </c>
      <c r="BH3" s="5" t="s">
        <v>219</v>
      </c>
      <c r="BI3" t="s">
        <v>51</v>
      </c>
      <c r="BJ3" s="6" t="s">
        <v>132</v>
      </c>
      <c r="BK3" t="s">
        <v>52</v>
      </c>
      <c r="BL3" s="5" t="s">
        <v>131</v>
      </c>
      <c r="BM3" t="s">
        <v>38</v>
      </c>
      <c r="BN3" t="s">
        <v>37</v>
      </c>
      <c r="BO3" t="s">
        <v>215</v>
      </c>
    </row>
    <row r="4" spans="1:67" x14ac:dyDescent="0.2">
      <c r="A4" t="s">
        <v>139</v>
      </c>
      <c r="B4" t="s">
        <v>84</v>
      </c>
      <c r="D4" s="24" t="str">
        <f t="shared" si="0"/>
        <v>Scenario 3-Donate_SignIn_Member making a Main Campus Purchase, using AmountCurrency of 13, with a One-Time transaction using a Existing Payment Method account with  number , Submit = Yes</v>
      </c>
      <c r="E4" t="s">
        <v>2</v>
      </c>
      <c r="F4" s="28" t="s">
        <v>1</v>
      </c>
      <c r="G4" t="s">
        <v>57</v>
      </c>
      <c r="I4" s="1" t="s">
        <v>6</v>
      </c>
      <c r="J4" t="s">
        <v>13</v>
      </c>
      <c r="K4" s="7" t="s">
        <v>15</v>
      </c>
      <c r="L4" s="7" t="s">
        <v>15</v>
      </c>
      <c r="M4" s="26" t="s">
        <v>219</v>
      </c>
      <c r="N4" s="22" t="s">
        <v>219</v>
      </c>
      <c r="O4" s="22" t="s">
        <v>219</v>
      </c>
      <c r="P4" s="22" t="s">
        <v>219</v>
      </c>
      <c r="Q4" s="22" t="s">
        <v>219</v>
      </c>
      <c r="R4" s="22" t="s">
        <v>219</v>
      </c>
      <c r="S4" s="22" t="s">
        <v>219</v>
      </c>
      <c r="T4" s="22" t="s">
        <v>219</v>
      </c>
      <c r="U4" s="22" t="s">
        <v>219</v>
      </c>
      <c r="V4" s="22" t="s">
        <v>219</v>
      </c>
      <c r="W4" s="22" t="s">
        <v>219</v>
      </c>
      <c r="X4" t="s">
        <v>21</v>
      </c>
      <c r="Y4" t="s">
        <v>24</v>
      </c>
      <c r="Z4">
        <v>13</v>
      </c>
      <c r="AA4" t="s">
        <v>17</v>
      </c>
      <c r="AB4" s="5" t="s">
        <v>219</v>
      </c>
      <c r="AC4" s="5" t="s">
        <v>219</v>
      </c>
      <c r="AD4" s="26" t="s">
        <v>219</v>
      </c>
      <c r="AE4" s="26" t="s">
        <v>219</v>
      </c>
      <c r="AF4" s="22" t="str">
        <f>_xlfn.CONCAT(AA4," gift on ",AB4," basis charged on ",AC4," Delayed start date of ",AD4," ending on ",AE4)</f>
        <v xml:space="preserve">One-Time gift on  basis charged on  Delayed start date of  ending on </v>
      </c>
      <c r="AG4" t="s">
        <v>38</v>
      </c>
      <c r="AH4" s="5" t="s">
        <v>219</v>
      </c>
      <c r="AI4" s="5" t="s">
        <v>63</v>
      </c>
      <c r="AJ4" s="5" t="s">
        <v>63</v>
      </c>
      <c r="AV4" t="s">
        <v>127</v>
      </c>
      <c r="AW4">
        <v>1</v>
      </c>
      <c r="AX4" s="5" t="s">
        <v>219</v>
      </c>
      <c r="AY4" t="s">
        <v>110</v>
      </c>
      <c r="BC4" s="5" t="s">
        <v>219</v>
      </c>
      <c r="BD4" s="5" t="s">
        <v>219</v>
      </c>
      <c r="BE4" s="5" t="s">
        <v>219</v>
      </c>
      <c r="BF4" s="5" t="s">
        <v>219</v>
      </c>
      <c r="BG4" s="5" t="s">
        <v>219</v>
      </c>
      <c r="BH4" s="5" t="s">
        <v>219</v>
      </c>
      <c r="BI4" s="5" t="s">
        <v>219</v>
      </c>
      <c r="BJ4" s="22" t="s">
        <v>219</v>
      </c>
      <c r="BK4" s="5" t="s">
        <v>219</v>
      </c>
      <c r="BL4" s="5" t="s">
        <v>219</v>
      </c>
      <c r="BM4" t="s">
        <v>38</v>
      </c>
      <c r="BN4" t="s">
        <v>37</v>
      </c>
      <c r="BO4" t="s">
        <v>215</v>
      </c>
    </row>
    <row r="5" spans="1:67" x14ac:dyDescent="0.2">
      <c r="A5" t="s">
        <v>140</v>
      </c>
      <c r="B5" t="s">
        <v>85</v>
      </c>
      <c r="D5" s="24" t="str">
        <f t="shared" si="0"/>
        <v>Scenario 4-Donate_SignIn_OrgAdmin making a Main Campus Donate, using AmountCurrency|AmountQuantity of 13|14, with a Recurring transaction using a Existing Payment Method account with  number , Submit = Yes</v>
      </c>
      <c r="E5" t="s">
        <v>2</v>
      </c>
      <c r="F5" s="28" t="s">
        <v>184</v>
      </c>
      <c r="G5" t="s">
        <v>57</v>
      </c>
      <c r="I5" s="1" t="s">
        <v>10</v>
      </c>
      <c r="J5" t="s">
        <v>13</v>
      </c>
      <c r="K5" s="7" t="s">
        <v>213</v>
      </c>
      <c r="L5" s="7" t="s">
        <v>213</v>
      </c>
      <c r="M5" s="26" t="s">
        <v>219</v>
      </c>
      <c r="N5" s="22" t="s">
        <v>219</v>
      </c>
      <c r="O5" s="22" t="s">
        <v>219</v>
      </c>
      <c r="P5" s="22" t="s">
        <v>219</v>
      </c>
      <c r="Q5" s="22" t="s">
        <v>219</v>
      </c>
      <c r="R5" s="22" t="s">
        <v>219</v>
      </c>
      <c r="S5" s="22" t="s">
        <v>219</v>
      </c>
      <c r="T5" s="22" t="s">
        <v>219</v>
      </c>
      <c r="U5" s="22" t="s">
        <v>219</v>
      </c>
      <c r="V5" s="22" t="s">
        <v>219</v>
      </c>
      <c r="W5" s="22" t="s">
        <v>219</v>
      </c>
      <c r="X5" s="7" t="s">
        <v>151</v>
      </c>
      <c r="Y5" t="s">
        <v>152</v>
      </c>
      <c r="Z5" t="s">
        <v>153</v>
      </c>
      <c r="AA5" t="s">
        <v>26</v>
      </c>
      <c r="AB5" t="s">
        <v>28</v>
      </c>
      <c r="AC5" t="s">
        <v>198</v>
      </c>
      <c r="AD5" s="26">
        <f ca="1">TODAY()+5</f>
        <v>44410</v>
      </c>
      <c r="AE5" s="27">
        <f ca="1">TODAY()+40</f>
        <v>44445</v>
      </c>
      <c r="AF5" s="22" t="str">
        <f ca="1">_xlfn.CONCAT(AA5," gift on ",AB5," basis charged on ",AC5," Delayed start date of ",AD5," ending on ",AE5)</f>
        <v>Recurring gift on Weekly basis charged on Sunday Delayed start date of 44410 ending on 44445</v>
      </c>
      <c r="AG5" t="s">
        <v>38</v>
      </c>
      <c r="AH5" s="5" t="s">
        <v>219</v>
      </c>
      <c r="AI5" s="5" t="s">
        <v>179</v>
      </c>
      <c r="AJ5" s="5" t="s">
        <v>63</v>
      </c>
      <c r="AV5" t="s">
        <v>127</v>
      </c>
      <c r="AW5">
        <v>0</v>
      </c>
      <c r="AX5" s="5" t="s">
        <v>219</v>
      </c>
      <c r="BC5" s="5" t="s">
        <v>219</v>
      </c>
      <c r="BD5" s="5" t="s">
        <v>219</v>
      </c>
      <c r="BE5" s="5" t="s">
        <v>219</v>
      </c>
      <c r="BF5" s="5" t="s">
        <v>219</v>
      </c>
      <c r="BG5" s="5" t="s">
        <v>219</v>
      </c>
      <c r="BH5" s="5" t="s">
        <v>219</v>
      </c>
      <c r="BI5" s="5" t="s">
        <v>219</v>
      </c>
      <c r="BJ5" s="22" t="s">
        <v>219</v>
      </c>
      <c r="BK5" s="5" t="s">
        <v>219</v>
      </c>
      <c r="BL5" s="5" t="s">
        <v>219</v>
      </c>
      <c r="BM5" t="s">
        <v>37</v>
      </c>
      <c r="BN5" t="s">
        <v>37</v>
      </c>
      <c r="BO5" t="s">
        <v>215</v>
      </c>
    </row>
    <row r="6" spans="1:67" x14ac:dyDescent="0.2">
      <c r="A6" t="s">
        <v>141</v>
      </c>
      <c r="B6" t="s">
        <v>85</v>
      </c>
      <c r="D6" s="24" t="str">
        <f t="shared" si="0"/>
        <v>Scenario 5-Donate_SignIn_OrgAdmin making a Moon Pass Purchase, using AmountCurrency of 15, with a Recurring transaction using a New Bank Account account with NormalAccount number 856667, Submit = Yes</v>
      </c>
      <c r="E6" t="s">
        <v>2</v>
      </c>
      <c r="F6" s="28" t="s">
        <v>1</v>
      </c>
      <c r="G6" t="s">
        <v>57</v>
      </c>
      <c r="I6" s="1" t="s">
        <v>10</v>
      </c>
      <c r="J6" t="s">
        <v>12</v>
      </c>
      <c r="K6" s="7" t="s">
        <v>15</v>
      </c>
      <c r="L6" s="7" t="s">
        <v>15</v>
      </c>
      <c r="M6" s="26" t="s">
        <v>219</v>
      </c>
      <c r="N6" s="22" t="s">
        <v>219</v>
      </c>
      <c r="O6" s="22" t="s">
        <v>219</v>
      </c>
      <c r="P6" s="22" t="s">
        <v>219</v>
      </c>
      <c r="Q6" s="22" t="s">
        <v>219</v>
      </c>
      <c r="R6" s="22" t="s">
        <v>219</v>
      </c>
      <c r="S6" s="22" t="s">
        <v>219</v>
      </c>
      <c r="T6" s="22" t="s">
        <v>219</v>
      </c>
      <c r="U6" s="22" t="s">
        <v>219</v>
      </c>
      <c r="V6" s="22" t="s">
        <v>219</v>
      </c>
      <c r="W6" s="22" t="s">
        <v>219</v>
      </c>
      <c r="X6" t="s">
        <v>20</v>
      </c>
      <c r="Y6" t="s">
        <v>24</v>
      </c>
      <c r="Z6">
        <v>15</v>
      </c>
      <c r="AA6" t="s">
        <v>26</v>
      </c>
      <c r="AB6" t="s">
        <v>28</v>
      </c>
      <c r="AC6" t="s">
        <v>31</v>
      </c>
      <c r="AD6" s="26" t="s">
        <v>219</v>
      </c>
      <c r="AE6" s="27">
        <f ca="1">TODAY()+40</f>
        <v>44445</v>
      </c>
      <c r="AF6" s="22" t="str">
        <f t="shared" ref="AF6:AF22" ca="1" si="1">_xlfn.CONCAT(AA6," gift on ",AB6," basis charged on ",AC6," Delayed start date of ",AD6," ending on ",AE6)</f>
        <v>Recurring gift on Weekly basis charged on Monday Delayed start date of  ending on 44445</v>
      </c>
      <c r="AG6" t="s">
        <v>38</v>
      </c>
      <c r="AH6" s="5" t="s">
        <v>219</v>
      </c>
      <c r="AI6" s="5" t="s">
        <v>63</v>
      </c>
      <c r="AJ6" s="5" t="s">
        <v>63</v>
      </c>
      <c r="AV6" t="s">
        <v>126</v>
      </c>
      <c r="AW6" s="5" t="s">
        <v>219</v>
      </c>
      <c r="AX6" s="5" t="s">
        <v>219</v>
      </c>
      <c r="AY6" t="s">
        <v>110</v>
      </c>
      <c r="BA6" t="s">
        <v>119</v>
      </c>
      <c r="BB6">
        <v>856667</v>
      </c>
      <c r="BC6" s="5" t="s">
        <v>219</v>
      </c>
      <c r="BD6" s="5" t="s">
        <v>219</v>
      </c>
      <c r="BE6" s="5" t="s">
        <v>219</v>
      </c>
      <c r="BF6" s="5" t="s">
        <v>219</v>
      </c>
      <c r="BG6" s="5" t="s">
        <v>219</v>
      </c>
      <c r="BH6" s="5" t="s">
        <v>219</v>
      </c>
      <c r="BI6" t="s">
        <v>51</v>
      </c>
      <c r="BJ6" s="6" t="s">
        <v>132</v>
      </c>
      <c r="BK6" t="s">
        <v>52</v>
      </c>
      <c r="BL6" s="5" t="s">
        <v>131</v>
      </c>
      <c r="BM6" t="s">
        <v>38</v>
      </c>
      <c r="BN6" t="s">
        <v>37</v>
      </c>
      <c r="BO6" t="s">
        <v>215</v>
      </c>
    </row>
    <row r="7" spans="1:67" x14ac:dyDescent="0.2">
      <c r="A7" t="s">
        <v>142</v>
      </c>
      <c r="B7" t="s">
        <v>134</v>
      </c>
      <c r="D7" s="24" t="str">
        <f t="shared" si="0"/>
        <v>Scenario 6-Donate_Slug_Guest making a Main Campus Donate, using AmountCurrency of 16, with a One-Time transaction using a New Bank Account account with NormalAccount number 856667, Submit = Yes</v>
      </c>
      <c r="E7" t="s">
        <v>58</v>
      </c>
      <c r="F7" s="28" t="s">
        <v>93</v>
      </c>
      <c r="G7" t="s">
        <v>57</v>
      </c>
      <c r="I7" s="1" t="s">
        <v>10</v>
      </c>
      <c r="J7" t="s">
        <v>13</v>
      </c>
      <c r="K7" s="7" t="s">
        <v>213</v>
      </c>
      <c r="L7" s="7" t="s">
        <v>213</v>
      </c>
      <c r="M7" s="26" t="s">
        <v>219</v>
      </c>
      <c r="N7" s="22" t="s">
        <v>219</v>
      </c>
      <c r="O7" s="22" t="s">
        <v>219</v>
      </c>
      <c r="P7" s="22" t="s">
        <v>219</v>
      </c>
      <c r="Q7" s="22" t="s">
        <v>219</v>
      </c>
      <c r="R7" s="22" t="s">
        <v>219</v>
      </c>
      <c r="S7" s="22" t="s">
        <v>219</v>
      </c>
      <c r="T7" s="22" t="s">
        <v>219</v>
      </c>
      <c r="U7" s="22" t="s">
        <v>219</v>
      </c>
      <c r="V7" s="22" t="s">
        <v>219</v>
      </c>
      <c r="W7" s="22" t="s">
        <v>219</v>
      </c>
      <c r="X7" t="s">
        <v>60</v>
      </c>
      <c r="Y7" t="s">
        <v>24</v>
      </c>
      <c r="Z7">
        <v>16</v>
      </c>
      <c r="AA7" t="s">
        <v>17</v>
      </c>
      <c r="AB7" s="5" t="s">
        <v>219</v>
      </c>
      <c r="AC7" s="5" t="s">
        <v>219</v>
      </c>
      <c r="AD7" s="26" t="s">
        <v>219</v>
      </c>
      <c r="AE7" s="26" t="s">
        <v>219</v>
      </c>
      <c r="AF7" s="22" t="str">
        <f t="shared" si="1"/>
        <v xml:space="preserve">One-Time gift on  basis charged on  Delayed start date of  ending on </v>
      </c>
      <c r="AG7" t="s">
        <v>38</v>
      </c>
      <c r="AH7" s="5" t="s">
        <v>62</v>
      </c>
      <c r="AI7" s="5" t="s">
        <v>62</v>
      </c>
      <c r="AJ7" s="5" t="s">
        <v>62</v>
      </c>
      <c r="AL7" t="s">
        <v>74</v>
      </c>
      <c r="AM7" t="s">
        <v>62</v>
      </c>
      <c r="AN7">
        <v>3865551245</v>
      </c>
      <c r="AO7" t="s">
        <v>81</v>
      </c>
      <c r="AQ7" t="s">
        <v>75</v>
      </c>
      <c r="AR7" t="s">
        <v>86</v>
      </c>
      <c r="AS7" t="s">
        <v>87</v>
      </c>
      <c r="AT7">
        <v>30004</v>
      </c>
      <c r="AV7" t="s">
        <v>126</v>
      </c>
      <c r="AW7" s="5" t="s">
        <v>219</v>
      </c>
      <c r="AX7" s="5" t="s">
        <v>219</v>
      </c>
      <c r="AY7" t="s">
        <v>110</v>
      </c>
      <c r="BA7" t="s">
        <v>119</v>
      </c>
      <c r="BB7">
        <v>856667</v>
      </c>
      <c r="BC7" s="5" t="s">
        <v>219</v>
      </c>
      <c r="BD7" s="5" t="s">
        <v>219</v>
      </c>
      <c r="BE7" s="5" t="s">
        <v>219</v>
      </c>
      <c r="BF7" s="5" t="s">
        <v>219</v>
      </c>
      <c r="BG7" s="5" t="s">
        <v>219</v>
      </c>
      <c r="BH7" s="5" t="s">
        <v>219</v>
      </c>
      <c r="BI7" t="s">
        <v>51</v>
      </c>
      <c r="BJ7" s="6" t="s">
        <v>132</v>
      </c>
      <c r="BK7" t="s">
        <v>52</v>
      </c>
      <c r="BL7" s="5" t="s">
        <v>219</v>
      </c>
      <c r="BM7" t="s">
        <v>37</v>
      </c>
      <c r="BN7" t="s">
        <v>37</v>
      </c>
    </row>
    <row r="8" spans="1:67" x14ac:dyDescent="0.2">
      <c r="A8" t="s">
        <v>143</v>
      </c>
      <c r="B8" t="s">
        <v>135</v>
      </c>
      <c r="D8" s="24" t="str">
        <f t="shared" si="0"/>
        <v>Scenario 7-Donate_Slug_SignIn_Member making a Main Campus Donate, using AmountCurrency of 17, with a One-Time transaction using a Existing Payment Method account with  number , Submit = Yes</v>
      </c>
      <c r="E8" t="s">
        <v>58</v>
      </c>
      <c r="F8" s="28" t="s">
        <v>184</v>
      </c>
      <c r="G8" t="s">
        <v>57</v>
      </c>
      <c r="I8" s="1" t="s">
        <v>10</v>
      </c>
      <c r="J8" t="s">
        <v>13</v>
      </c>
      <c r="K8" s="7" t="s">
        <v>213</v>
      </c>
      <c r="L8" s="7" t="s">
        <v>213</v>
      </c>
      <c r="M8" s="26" t="s">
        <v>219</v>
      </c>
      <c r="N8" s="22" t="s">
        <v>219</v>
      </c>
      <c r="O8" s="22" t="s">
        <v>219</v>
      </c>
      <c r="P8" s="22" t="s">
        <v>219</v>
      </c>
      <c r="Q8" s="22" t="s">
        <v>219</v>
      </c>
      <c r="R8" s="22" t="s">
        <v>219</v>
      </c>
      <c r="S8" s="22" t="s">
        <v>219</v>
      </c>
      <c r="T8" s="22" t="s">
        <v>219</v>
      </c>
      <c r="U8" s="22" t="s">
        <v>219</v>
      </c>
      <c r="V8" s="22" t="s">
        <v>219</v>
      </c>
      <c r="W8" s="22" t="s">
        <v>219</v>
      </c>
      <c r="X8" t="s">
        <v>60</v>
      </c>
      <c r="Y8" t="s">
        <v>24</v>
      </c>
      <c r="Z8">
        <v>17</v>
      </c>
      <c r="AA8" t="s">
        <v>17</v>
      </c>
      <c r="AB8" s="5" t="s">
        <v>219</v>
      </c>
      <c r="AC8" s="5" t="s">
        <v>219</v>
      </c>
      <c r="AD8" s="26" t="s">
        <v>219</v>
      </c>
      <c r="AE8" s="26" t="s">
        <v>219</v>
      </c>
      <c r="AF8" s="22" t="str">
        <f t="shared" si="1"/>
        <v xml:space="preserve">One-Time gift on  basis charged on  Delayed start date of  ending on </v>
      </c>
      <c r="AG8" t="s">
        <v>38</v>
      </c>
      <c r="AH8" s="5" t="s">
        <v>63</v>
      </c>
      <c r="AI8" s="5" t="s">
        <v>63</v>
      </c>
      <c r="AJ8" s="5" t="s">
        <v>63</v>
      </c>
      <c r="AL8" t="s">
        <v>78</v>
      </c>
      <c r="AM8" t="s">
        <v>83</v>
      </c>
      <c r="AN8">
        <v>3865551246</v>
      </c>
      <c r="AO8" t="s">
        <v>82</v>
      </c>
      <c r="AQ8" t="s">
        <v>76</v>
      </c>
      <c r="AR8" t="s">
        <v>86</v>
      </c>
      <c r="AS8" t="s">
        <v>87</v>
      </c>
      <c r="AT8">
        <v>30006</v>
      </c>
      <c r="AV8" t="s">
        <v>127</v>
      </c>
      <c r="AW8">
        <v>0</v>
      </c>
      <c r="AX8" s="5" t="s">
        <v>219</v>
      </c>
      <c r="BC8" s="5" t="s">
        <v>219</v>
      </c>
      <c r="BD8" s="5" t="s">
        <v>219</v>
      </c>
      <c r="BE8" s="5" t="s">
        <v>219</v>
      </c>
      <c r="BF8" s="5" t="s">
        <v>219</v>
      </c>
      <c r="BG8" s="5" t="s">
        <v>219</v>
      </c>
      <c r="BH8" s="5" t="s">
        <v>219</v>
      </c>
      <c r="BI8" s="5" t="s">
        <v>219</v>
      </c>
      <c r="BJ8" s="22" t="s">
        <v>219</v>
      </c>
      <c r="BK8" s="5" t="s">
        <v>219</v>
      </c>
      <c r="BL8" s="5" t="s">
        <v>219</v>
      </c>
      <c r="BM8" t="s">
        <v>37</v>
      </c>
      <c r="BN8" t="s">
        <v>37</v>
      </c>
      <c r="BO8" t="s">
        <v>215</v>
      </c>
    </row>
    <row r="9" spans="1:67" x14ac:dyDescent="0.2">
      <c r="A9" t="s">
        <v>144</v>
      </c>
      <c r="B9" t="s">
        <v>136</v>
      </c>
      <c r="D9" s="24" t="str">
        <f t="shared" si="0"/>
        <v>Scenario 8-Donate_Slug_SignUp_NewMember making a Main Campus Donate, using AmountCurrency of 18, with a One-Time transaction using a New Bank Account account with NormalAccount number 856667, Submit = Yes</v>
      </c>
      <c r="E9" t="s">
        <v>58</v>
      </c>
      <c r="F9" s="28" t="s">
        <v>94</v>
      </c>
      <c r="G9" t="s">
        <v>88</v>
      </c>
      <c r="I9" s="1" t="s">
        <v>92</v>
      </c>
      <c r="J9" t="s">
        <v>13</v>
      </c>
      <c r="K9" s="7" t="s">
        <v>213</v>
      </c>
      <c r="L9" s="7" t="s">
        <v>213</v>
      </c>
      <c r="M9" s="26" t="s">
        <v>219</v>
      </c>
      <c r="N9" s="22" t="s">
        <v>219</v>
      </c>
      <c r="O9" s="22" t="s">
        <v>219</v>
      </c>
      <c r="P9" s="22" t="s">
        <v>219</v>
      </c>
      <c r="Q9" s="22" t="s">
        <v>219</v>
      </c>
      <c r="R9" s="22" t="s">
        <v>219</v>
      </c>
      <c r="S9" s="22" t="s">
        <v>219</v>
      </c>
      <c r="T9" s="22" t="s">
        <v>219</v>
      </c>
      <c r="U9" s="22" t="s">
        <v>219</v>
      </c>
      <c r="V9" s="22" t="s">
        <v>219</v>
      </c>
      <c r="W9" s="22" t="s">
        <v>219</v>
      </c>
      <c r="X9" t="s">
        <v>60</v>
      </c>
      <c r="Y9" t="s">
        <v>24</v>
      </c>
      <c r="Z9">
        <v>18</v>
      </c>
      <c r="AA9" t="s">
        <v>17</v>
      </c>
      <c r="AB9" s="5" t="s">
        <v>219</v>
      </c>
      <c r="AC9" s="5" t="s">
        <v>219</v>
      </c>
      <c r="AD9" s="26" t="s">
        <v>219</v>
      </c>
      <c r="AE9" s="26" t="s">
        <v>219</v>
      </c>
      <c r="AF9" s="22" t="str">
        <f t="shared" si="1"/>
        <v xml:space="preserve">One-Time gift on  basis charged on  Delayed start date of  ending on </v>
      </c>
      <c r="AG9" t="s">
        <v>38</v>
      </c>
      <c r="AH9" s="5" t="s">
        <v>64</v>
      </c>
      <c r="AI9" s="5" t="s">
        <v>181</v>
      </c>
      <c r="AJ9" s="5" t="s">
        <v>181</v>
      </c>
      <c r="AK9" t="s">
        <v>90</v>
      </c>
      <c r="AL9" t="s">
        <v>79</v>
      </c>
      <c r="AM9" t="s">
        <v>80</v>
      </c>
      <c r="AN9">
        <v>3865551248</v>
      </c>
      <c r="AO9" t="s">
        <v>91</v>
      </c>
      <c r="AQ9" t="s">
        <v>77</v>
      </c>
      <c r="AR9" t="s">
        <v>86</v>
      </c>
      <c r="AS9" t="s">
        <v>87</v>
      </c>
      <c r="AT9">
        <v>30088</v>
      </c>
      <c r="AV9" t="s">
        <v>126</v>
      </c>
      <c r="AW9" s="5" t="s">
        <v>219</v>
      </c>
      <c r="AX9" s="5" t="s">
        <v>219</v>
      </c>
      <c r="AY9" t="s">
        <v>110</v>
      </c>
      <c r="BA9" t="s">
        <v>119</v>
      </c>
      <c r="BB9">
        <v>856667</v>
      </c>
      <c r="BC9" s="5" t="s">
        <v>219</v>
      </c>
      <c r="BD9" s="5" t="s">
        <v>219</v>
      </c>
      <c r="BE9" s="5" t="s">
        <v>219</v>
      </c>
      <c r="BF9" s="5" t="s">
        <v>219</v>
      </c>
      <c r="BG9" s="5" t="s">
        <v>219</v>
      </c>
      <c r="BH9" s="5" t="s">
        <v>219</v>
      </c>
      <c r="BI9" t="s">
        <v>51</v>
      </c>
      <c r="BJ9" s="6" t="s">
        <v>132</v>
      </c>
      <c r="BK9" t="s">
        <v>52</v>
      </c>
      <c r="BL9" s="5" t="s">
        <v>131</v>
      </c>
      <c r="BM9" t="s">
        <v>38</v>
      </c>
      <c r="BN9" t="s">
        <v>37</v>
      </c>
      <c r="BO9" t="s">
        <v>215</v>
      </c>
    </row>
    <row r="10" spans="1:67" x14ac:dyDescent="0.2">
      <c r="A10" t="s">
        <v>145</v>
      </c>
      <c r="B10" t="s">
        <v>84</v>
      </c>
      <c r="C10" t="s">
        <v>158</v>
      </c>
      <c r="D10" s="24" t="str">
        <f t="shared" si="0"/>
        <v>Scenario 9-Donate_SignIn_Member making a Main Campus Donate, using AmountCurrency|AmountQuantity of 19|14, with a One-Time transaction using a New Credit Card account with Visa_Personal number 4111 1111 1111 1111, Submit = Yes</v>
      </c>
      <c r="E10" t="s">
        <v>2</v>
      </c>
      <c r="F10" s="28" t="s">
        <v>1</v>
      </c>
      <c r="G10" t="s">
        <v>57</v>
      </c>
      <c r="I10" s="1" t="s">
        <v>10</v>
      </c>
      <c r="J10" t="s">
        <v>13</v>
      </c>
      <c r="K10" s="7" t="s">
        <v>213</v>
      </c>
      <c r="L10" s="7" t="s">
        <v>213</v>
      </c>
      <c r="M10" s="26" t="s">
        <v>219</v>
      </c>
      <c r="N10" s="22" t="s">
        <v>219</v>
      </c>
      <c r="O10" s="22" t="s">
        <v>219</v>
      </c>
      <c r="P10" s="22" t="s">
        <v>219</v>
      </c>
      <c r="Q10" s="22" t="s">
        <v>219</v>
      </c>
      <c r="R10" s="22" t="s">
        <v>219</v>
      </c>
      <c r="S10" s="22" t="s">
        <v>219</v>
      </c>
      <c r="T10" s="22" t="s">
        <v>219</v>
      </c>
      <c r="U10" s="22" t="s">
        <v>219</v>
      </c>
      <c r="V10" s="22" t="s">
        <v>219</v>
      </c>
      <c r="W10" s="22" t="s">
        <v>219</v>
      </c>
      <c r="X10" s="7" t="s">
        <v>151</v>
      </c>
      <c r="Y10" t="s">
        <v>152</v>
      </c>
      <c r="Z10" t="s">
        <v>168</v>
      </c>
      <c r="AA10" t="s">
        <v>17</v>
      </c>
      <c r="AB10" s="5" t="s">
        <v>219</v>
      </c>
      <c r="AC10" s="5" t="s">
        <v>219</v>
      </c>
      <c r="AD10" s="26" t="s">
        <v>219</v>
      </c>
      <c r="AE10" s="26" t="s">
        <v>219</v>
      </c>
      <c r="AF10" s="22" t="str">
        <f t="shared" si="1"/>
        <v xml:space="preserve">One-Time gift on  basis charged on  Delayed start date of  ending on </v>
      </c>
      <c r="AG10" t="s">
        <v>37</v>
      </c>
      <c r="AH10" s="5" t="s">
        <v>219</v>
      </c>
      <c r="AI10" s="5" t="s">
        <v>62</v>
      </c>
      <c r="AJ10" s="5" t="s">
        <v>62</v>
      </c>
      <c r="AV10" t="s">
        <v>53</v>
      </c>
      <c r="AW10" s="5" t="s">
        <v>219</v>
      </c>
      <c r="AX10" t="s">
        <v>37</v>
      </c>
      <c r="AY10" t="s">
        <v>111</v>
      </c>
      <c r="BA10" t="s">
        <v>121</v>
      </c>
      <c r="BB10" t="s">
        <v>98</v>
      </c>
      <c r="BC10" s="4">
        <v>44188</v>
      </c>
      <c r="BD10">
        <v>123</v>
      </c>
      <c r="BE10" s="5" t="s">
        <v>219</v>
      </c>
      <c r="BF10" t="s">
        <v>50</v>
      </c>
      <c r="BG10">
        <v>30215</v>
      </c>
      <c r="BH10" t="s">
        <v>38</v>
      </c>
      <c r="BI10" s="5" t="s">
        <v>219</v>
      </c>
      <c r="BJ10" s="22" t="s">
        <v>219</v>
      </c>
      <c r="BK10" s="5" t="s">
        <v>219</v>
      </c>
      <c r="BL10" s="5" t="s">
        <v>219</v>
      </c>
      <c r="BM10" t="s">
        <v>37</v>
      </c>
      <c r="BN10" t="s">
        <v>37</v>
      </c>
    </row>
    <row r="11" spans="1:67" x14ac:dyDescent="0.2">
      <c r="A11" t="s">
        <v>146</v>
      </c>
      <c r="B11" t="s">
        <v>84</v>
      </c>
      <c r="C11" t="s">
        <v>158</v>
      </c>
      <c r="D11" s="24" t="str">
        <f t="shared" si="0"/>
        <v>Scenario 10-Donate_SignIn_Member making a Main Campus Purchase, using AmountCurrency|AmountCurrency of 20|15, with a One-Time transaction using a New Credit Card account with Visa_Corporate_Purchase number 4055 0111 1111 1111, Submit = Yes</v>
      </c>
      <c r="E11" t="s">
        <v>2</v>
      </c>
      <c r="F11" s="28" t="s">
        <v>184</v>
      </c>
      <c r="G11" t="s">
        <v>57</v>
      </c>
      <c r="I11" s="1" t="s">
        <v>10</v>
      </c>
      <c r="J11" t="s">
        <v>13</v>
      </c>
      <c r="K11" s="7" t="s">
        <v>15</v>
      </c>
      <c r="L11" s="7" t="s">
        <v>15</v>
      </c>
      <c r="M11" s="26" t="s">
        <v>219</v>
      </c>
      <c r="N11" s="22" t="s">
        <v>219</v>
      </c>
      <c r="O11" s="22" t="s">
        <v>219</v>
      </c>
      <c r="P11" s="22" t="s">
        <v>219</v>
      </c>
      <c r="Q11" s="22" t="s">
        <v>219</v>
      </c>
      <c r="R11" s="22" t="s">
        <v>219</v>
      </c>
      <c r="S11" s="22" t="s">
        <v>219</v>
      </c>
      <c r="T11" s="22" t="s">
        <v>219</v>
      </c>
      <c r="U11" s="22" t="s">
        <v>219</v>
      </c>
      <c r="V11" s="22" t="s">
        <v>219</v>
      </c>
      <c r="W11" s="22" t="s">
        <v>219</v>
      </c>
      <c r="X11" t="s">
        <v>162</v>
      </c>
      <c r="Y11" t="s">
        <v>161</v>
      </c>
      <c r="Z11" t="s">
        <v>169</v>
      </c>
      <c r="AA11" t="s">
        <v>17</v>
      </c>
      <c r="AB11" s="5" t="s">
        <v>219</v>
      </c>
      <c r="AC11" s="5" t="s">
        <v>219</v>
      </c>
      <c r="AD11" s="26" t="s">
        <v>219</v>
      </c>
      <c r="AE11" s="26" t="s">
        <v>219</v>
      </c>
      <c r="AF11" s="22" t="str">
        <f t="shared" si="1"/>
        <v xml:space="preserve">One-Time gift on  basis charged on  Delayed start date of  ending on </v>
      </c>
      <c r="AG11" t="s">
        <v>38</v>
      </c>
      <c r="AH11" s="5" t="s">
        <v>219</v>
      </c>
      <c r="AI11" s="5" t="s">
        <v>179</v>
      </c>
      <c r="AJ11" s="5" t="s">
        <v>63</v>
      </c>
      <c r="AV11" t="s">
        <v>53</v>
      </c>
      <c r="AW11" s="5" t="s">
        <v>219</v>
      </c>
      <c r="AX11" t="s">
        <v>37</v>
      </c>
      <c r="AY11" t="s">
        <v>111</v>
      </c>
      <c r="BA11" t="s">
        <v>106</v>
      </c>
      <c r="BB11" t="s">
        <v>100</v>
      </c>
      <c r="BC11" s="4">
        <v>44188</v>
      </c>
      <c r="BD11">
        <v>123</v>
      </c>
      <c r="BE11" s="5" t="s">
        <v>219</v>
      </c>
      <c r="BF11" t="s">
        <v>172</v>
      </c>
      <c r="BG11">
        <v>30215</v>
      </c>
      <c r="BH11" t="s">
        <v>38</v>
      </c>
      <c r="BI11" s="5" t="s">
        <v>219</v>
      </c>
      <c r="BJ11" s="22" t="s">
        <v>219</v>
      </c>
      <c r="BK11" s="5" t="s">
        <v>219</v>
      </c>
      <c r="BL11" s="5" t="s">
        <v>219</v>
      </c>
      <c r="BM11" t="s">
        <v>37</v>
      </c>
      <c r="BN11" t="s">
        <v>37</v>
      </c>
    </row>
    <row r="12" spans="1:67" x14ac:dyDescent="0.2">
      <c r="A12" t="s">
        <v>147</v>
      </c>
      <c r="B12" t="s">
        <v>84</v>
      </c>
      <c r="C12" t="s">
        <v>158</v>
      </c>
      <c r="D12" s="24" t="str">
        <f t="shared" si="0"/>
        <v>Scenario 11-Donate_SignIn_Member making a Main Campus Donate, using AmountCurrency|AmountQuantity of 21|10, with a One-Time transaction using a New Credit Card account with Mastercard_Personal number 5454 5454 5454 5454, Submit = Yes</v>
      </c>
      <c r="E12" t="s">
        <v>2</v>
      </c>
      <c r="F12" s="28" t="s">
        <v>1</v>
      </c>
      <c r="G12" t="s">
        <v>57</v>
      </c>
      <c r="I12" s="1" t="s">
        <v>6</v>
      </c>
      <c r="J12" t="s">
        <v>13</v>
      </c>
      <c r="K12" s="7" t="s">
        <v>213</v>
      </c>
      <c r="L12" s="7" t="s">
        <v>213</v>
      </c>
      <c r="M12" s="26" t="s">
        <v>219</v>
      </c>
      <c r="N12" s="22" t="s">
        <v>219</v>
      </c>
      <c r="O12" s="22" t="s">
        <v>219</v>
      </c>
      <c r="P12" s="22" t="s">
        <v>219</v>
      </c>
      <c r="Q12" s="22" t="s">
        <v>219</v>
      </c>
      <c r="R12" s="22" t="s">
        <v>219</v>
      </c>
      <c r="S12" s="22" t="s">
        <v>219</v>
      </c>
      <c r="T12" s="22" t="s">
        <v>219</v>
      </c>
      <c r="U12" s="22" t="s">
        <v>219</v>
      </c>
      <c r="V12" s="22" t="s">
        <v>219</v>
      </c>
      <c r="W12" s="22" t="s">
        <v>219</v>
      </c>
      <c r="X12" t="s">
        <v>164</v>
      </c>
      <c r="Y12" t="s">
        <v>152</v>
      </c>
      <c r="Z12" t="s">
        <v>159</v>
      </c>
      <c r="AA12" t="s">
        <v>17</v>
      </c>
      <c r="AB12" s="5" t="s">
        <v>219</v>
      </c>
      <c r="AC12" s="5" t="s">
        <v>219</v>
      </c>
      <c r="AD12" s="26" t="s">
        <v>219</v>
      </c>
      <c r="AE12" s="26" t="s">
        <v>219</v>
      </c>
      <c r="AF12" s="22" t="str">
        <f t="shared" si="1"/>
        <v xml:space="preserve">One-Time gift on  basis charged on  Delayed start date of  ending on </v>
      </c>
      <c r="AG12" t="s">
        <v>38</v>
      </c>
      <c r="AH12" s="5" t="s">
        <v>219</v>
      </c>
      <c r="AI12" s="5" t="s">
        <v>62</v>
      </c>
      <c r="AJ12" s="5" t="s">
        <v>62</v>
      </c>
      <c r="AV12" t="s">
        <v>53</v>
      </c>
      <c r="AW12" s="5" t="s">
        <v>219</v>
      </c>
      <c r="AX12" t="s">
        <v>37</v>
      </c>
      <c r="AY12" t="s">
        <v>111</v>
      </c>
      <c r="BA12" t="s">
        <v>122</v>
      </c>
      <c r="BB12" t="s">
        <v>101</v>
      </c>
      <c r="BC12" s="4">
        <v>44188</v>
      </c>
      <c r="BD12">
        <v>123</v>
      </c>
      <c r="BE12" s="5" t="s">
        <v>219</v>
      </c>
      <c r="BF12" t="s">
        <v>173</v>
      </c>
      <c r="BG12">
        <v>30215</v>
      </c>
      <c r="BH12" t="s">
        <v>38</v>
      </c>
      <c r="BI12" s="5" t="s">
        <v>219</v>
      </c>
      <c r="BJ12" s="22" t="s">
        <v>219</v>
      </c>
      <c r="BK12" s="5" t="s">
        <v>219</v>
      </c>
      <c r="BL12" s="5" t="s">
        <v>219</v>
      </c>
      <c r="BM12" t="s">
        <v>38</v>
      </c>
      <c r="BN12" t="s">
        <v>37</v>
      </c>
    </row>
    <row r="13" spans="1:67" x14ac:dyDescent="0.2">
      <c r="A13" t="s">
        <v>148</v>
      </c>
      <c r="B13" t="s">
        <v>84</v>
      </c>
      <c r="C13" t="s">
        <v>158</v>
      </c>
      <c r="D13" s="24" t="str">
        <f t="shared" si="0"/>
        <v>Scenario 12-Donate_SignIn_Member making a Main Campus Purchase, using AmountCurrency|AmountCurrency of 22|23, with a One-Time transaction using a New Credit Card account with Mastercard_Corporate number 5405 2222 2222 2226, Submit = Yes</v>
      </c>
      <c r="E13" t="s">
        <v>2</v>
      </c>
      <c r="F13" s="28" t="s">
        <v>184</v>
      </c>
      <c r="G13" t="s">
        <v>57</v>
      </c>
      <c r="I13" s="1" t="s">
        <v>6</v>
      </c>
      <c r="J13" t="s">
        <v>13</v>
      </c>
      <c r="K13" s="7" t="s">
        <v>15</v>
      </c>
      <c r="L13" s="7" t="s">
        <v>15</v>
      </c>
      <c r="M13" s="26" t="s">
        <v>219</v>
      </c>
      <c r="N13" s="22" t="s">
        <v>219</v>
      </c>
      <c r="O13" s="22" t="s">
        <v>219</v>
      </c>
      <c r="P13" s="22" t="s">
        <v>219</v>
      </c>
      <c r="Q13" s="22" t="s">
        <v>219</v>
      </c>
      <c r="R13" s="22" t="s">
        <v>219</v>
      </c>
      <c r="S13" s="22" t="s">
        <v>219</v>
      </c>
      <c r="T13" s="22" t="s">
        <v>219</v>
      </c>
      <c r="U13" s="22" t="s">
        <v>219</v>
      </c>
      <c r="V13" s="22" t="s">
        <v>219</v>
      </c>
      <c r="W13" s="22" t="s">
        <v>219</v>
      </c>
      <c r="X13" t="s">
        <v>160</v>
      </c>
      <c r="Y13" t="s">
        <v>161</v>
      </c>
      <c r="Z13" t="s">
        <v>163</v>
      </c>
      <c r="AA13" t="s">
        <v>17</v>
      </c>
      <c r="AB13" s="5" t="s">
        <v>219</v>
      </c>
      <c r="AC13" s="5" t="s">
        <v>219</v>
      </c>
      <c r="AD13" s="26" t="s">
        <v>219</v>
      </c>
      <c r="AE13" s="26" t="s">
        <v>219</v>
      </c>
      <c r="AF13" s="22" t="str">
        <f t="shared" si="1"/>
        <v xml:space="preserve">One-Time gift on  basis charged on  Delayed start date of  ending on </v>
      </c>
      <c r="AG13" t="s">
        <v>38</v>
      </c>
      <c r="AH13" s="5" t="s">
        <v>219</v>
      </c>
      <c r="AI13" s="5" t="s">
        <v>179</v>
      </c>
      <c r="AJ13" s="5" t="s">
        <v>63</v>
      </c>
      <c r="AV13" t="s">
        <v>53</v>
      </c>
      <c r="AW13" s="5" t="s">
        <v>219</v>
      </c>
      <c r="AX13" t="s">
        <v>37</v>
      </c>
      <c r="AY13" t="s">
        <v>111</v>
      </c>
      <c r="BA13" t="s">
        <v>123</v>
      </c>
      <c r="BB13" t="s">
        <v>103</v>
      </c>
      <c r="BC13" s="4">
        <v>44188</v>
      </c>
      <c r="BD13">
        <v>123</v>
      </c>
      <c r="BE13" s="5" t="s">
        <v>219</v>
      </c>
      <c r="BF13" t="s">
        <v>174</v>
      </c>
      <c r="BG13">
        <v>30215</v>
      </c>
      <c r="BH13" t="s">
        <v>38</v>
      </c>
      <c r="BI13" s="5" t="s">
        <v>219</v>
      </c>
      <c r="BJ13" s="22" t="s">
        <v>219</v>
      </c>
      <c r="BK13" s="5" t="s">
        <v>219</v>
      </c>
      <c r="BL13" s="5" t="s">
        <v>219</v>
      </c>
      <c r="BM13" t="s">
        <v>38</v>
      </c>
      <c r="BN13" t="s">
        <v>37</v>
      </c>
    </row>
    <row r="14" spans="1:67" x14ac:dyDescent="0.2">
      <c r="A14" t="s">
        <v>149</v>
      </c>
      <c r="B14" t="s">
        <v>84</v>
      </c>
      <c r="C14" t="s">
        <v>158</v>
      </c>
      <c r="D14" s="24" t="str">
        <f t="shared" si="0"/>
        <v>Scenario 13-Donate_SignIn_Member making a Main Campus Donate, using AmountCurrency|AmountQuantity of 23|14, with a One-Time transaction using a New Credit Card account with Discover number 6011 0009 9550 0000, Submit = Yes</v>
      </c>
      <c r="E14" t="s">
        <v>2</v>
      </c>
      <c r="F14" s="28" t="s">
        <v>1</v>
      </c>
      <c r="G14" t="s">
        <v>57</v>
      </c>
      <c r="I14" s="1" t="s">
        <v>10</v>
      </c>
      <c r="J14" t="s">
        <v>13</v>
      </c>
      <c r="K14" s="7" t="s">
        <v>213</v>
      </c>
      <c r="L14" s="7" t="s">
        <v>213</v>
      </c>
      <c r="M14" s="26" t="s">
        <v>219</v>
      </c>
      <c r="N14" s="22" t="s">
        <v>219</v>
      </c>
      <c r="O14" s="22" t="s">
        <v>219</v>
      </c>
      <c r="P14" s="22" t="s">
        <v>219</v>
      </c>
      <c r="Q14" s="22" t="s">
        <v>219</v>
      </c>
      <c r="R14" s="22" t="s">
        <v>219</v>
      </c>
      <c r="S14" s="22" t="s">
        <v>219</v>
      </c>
      <c r="T14" s="22" t="s">
        <v>219</v>
      </c>
      <c r="U14" s="22" t="s">
        <v>219</v>
      </c>
      <c r="V14" s="22" t="s">
        <v>219</v>
      </c>
      <c r="W14" s="22" t="s">
        <v>219</v>
      </c>
      <c r="X14" s="7" t="s">
        <v>151</v>
      </c>
      <c r="Y14" t="s">
        <v>152</v>
      </c>
      <c r="Z14" t="s">
        <v>170</v>
      </c>
      <c r="AA14" t="s">
        <v>17</v>
      </c>
      <c r="AB14" s="5" t="s">
        <v>219</v>
      </c>
      <c r="AC14" s="5" t="s">
        <v>219</v>
      </c>
      <c r="AD14" s="26" t="s">
        <v>219</v>
      </c>
      <c r="AE14" s="26" t="s">
        <v>219</v>
      </c>
      <c r="AF14" s="22" t="str">
        <f t="shared" si="1"/>
        <v xml:space="preserve">One-Time gift on  basis charged on  Delayed start date of  ending on </v>
      </c>
      <c r="AG14" t="s">
        <v>38</v>
      </c>
      <c r="AH14" s="5" t="s">
        <v>219</v>
      </c>
      <c r="AI14" s="5" t="s">
        <v>62</v>
      </c>
      <c r="AJ14" s="5" t="s">
        <v>62</v>
      </c>
      <c r="AV14" t="s">
        <v>53</v>
      </c>
      <c r="AW14" s="5" t="s">
        <v>219</v>
      </c>
      <c r="AX14" t="s">
        <v>37</v>
      </c>
      <c r="AY14" t="s">
        <v>111</v>
      </c>
      <c r="BA14" t="s">
        <v>96</v>
      </c>
      <c r="BB14" t="s">
        <v>104</v>
      </c>
      <c r="BC14" s="4">
        <v>44188</v>
      </c>
      <c r="BD14">
        <v>123</v>
      </c>
      <c r="BE14" s="5" t="s">
        <v>219</v>
      </c>
      <c r="BF14" t="s">
        <v>175</v>
      </c>
      <c r="BG14">
        <v>30215</v>
      </c>
      <c r="BH14" t="s">
        <v>38</v>
      </c>
      <c r="BI14" s="5" t="s">
        <v>219</v>
      </c>
      <c r="BJ14" s="22" t="s">
        <v>219</v>
      </c>
      <c r="BK14" s="5" t="s">
        <v>219</v>
      </c>
      <c r="BL14" s="5" t="s">
        <v>219</v>
      </c>
      <c r="BM14" t="s">
        <v>37</v>
      </c>
      <c r="BN14" t="s">
        <v>37</v>
      </c>
    </row>
    <row r="15" spans="1:67" x14ac:dyDescent="0.2">
      <c r="A15" t="s">
        <v>150</v>
      </c>
      <c r="B15" t="s">
        <v>84</v>
      </c>
      <c r="C15" t="s">
        <v>158</v>
      </c>
      <c r="D15" s="24" t="str">
        <f t="shared" si="0"/>
        <v>Scenario 14-Donate_SignIn_Member making a Main Campus Purchase, using AmountCurrency|AmountCurrency of 24|15, with a Recurring transaction using a New Credit Card account with American_Express number 3714 496353 98431, Submit = Yes</v>
      </c>
      <c r="E15" t="s">
        <v>2</v>
      </c>
      <c r="F15" s="28" t="s">
        <v>184</v>
      </c>
      <c r="G15" t="s">
        <v>57</v>
      </c>
      <c r="I15" s="1" t="s">
        <v>10</v>
      </c>
      <c r="J15" t="s">
        <v>13</v>
      </c>
      <c r="K15" s="7" t="s">
        <v>15</v>
      </c>
      <c r="L15" s="7" t="s">
        <v>15</v>
      </c>
      <c r="M15" s="26" t="s">
        <v>219</v>
      </c>
      <c r="N15" s="22" t="s">
        <v>219</v>
      </c>
      <c r="O15" s="22" t="s">
        <v>219</v>
      </c>
      <c r="P15" s="22" t="s">
        <v>219</v>
      </c>
      <c r="Q15" s="22" t="s">
        <v>219</v>
      </c>
      <c r="R15" s="22" t="s">
        <v>219</v>
      </c>
      <c r="S15" s="22" t="s">
        <v>219</v>
      </c>
      <c r="T15" s="22" t="s">
        <v>219</v>
      </c>
      <c r="U15" s="22" t="s">
        <v>219</v>
      </c>
      <c r="V15" s="22" t="s">
        <v>219</v>
      </c>
      <c r="W15" s="22" t="s">
        <v>219</v>
      </c>
      <c r="X15" t="s">
        <v>162</v>
      </c>
      <c r="Y15" t="s">
        <v>161</v>
      </c>
      <c r="Z15" t="s">
        <v>171</v>
      </c>
      <c r="AA15" t="s">
        <v>26</v>
      </c>
      <c r="AB15" t="s">
        <v>29</v>
      </c>
      <c r="AC15" t="s">
        <v>32</v>
      </c>
      <c r="AD15" s="26" t="s">
        <v>219</v>
      </c>
      <c r="AE15" s="27">
        <f ca="1">TODAY() +50</f>
        <v>44455</v>
      </c>
      <c r="AF15" s="22" t="str">
        <f t="shared" ca="1" si="1"/>
        <v>Recurring gift on Monthly basis charged on 1st Delayed start date of  ending on 44455</v>
      </c>
      <c r="AG15" t="s">
        <v>38</v>
      </c>
      <c r="AH15" s="5" t="s">
        <v>219</v>
      </c>
      <c r="AI15" s="5" t="s">
        <v>179</v>
      </c>
      <c r="AJ15" s="5" t="s">
        <v>63</v>
      </c>
      <c r="AV15" t="s">
        <v>53</v>
      </c>
      <c r="AW15" s="5" t="s">
        <v>219</v>
      </c>
      <c r="AX15" t="s">
        <v>37</v>
      </c>
      <c r="AY15" t="s">
        <v>111</v>
      </c>
      <c r="BA15" t="s">
        <v>107</v>
      </c>
      <c r="BB15" t="s">
        <v>105</v>
      </c>
      <c r="BC15" s="4">
        <v>44188</v>
      </c>
      <c r="BD15" s="5" t="s">
        <v>219</v>
      </c>
      <c r="BE15">
        <v>1234</v>
      </c>
      <c r="BF15" t="s">
        <v>176</v>
      </c>
      <c r="BG15">
        <v>30215</v>
      </c>
      <c r="BH15" t="s">
        <v>38</v>
      </c>
      <c r="BI15" s="5" t="s">
        <v>219</v>
      </c>
      <c r="BJ15" s="22" t="s">
        <v>219</v>
      </c>
      <c r="BK15" s="5" t="s">
        <v>219</v>
      </c>
      <c r="BL15" s="5" t="s">
        <v>219</v>
      </c>
      <c r="BM15" t="s">
        <v>37</v>
      </c>
      <c r="BN15" t="s">
        <v>37</v>
      </c>
    </row>
    <row r="16" spans="1:67" x14ac:dyDescent="0.2">
      <c r="A16" t="s">
        <v>154</v>
      </c>
      <c r="B16" t="s">
        <v>134</v>
      </c>
      <c r="C16" t="s">
        <v>167</v>
      </c>
      <c r="D16" s="24" t="str">
        <f t="shared" si="0"/>
        <v>Scenario 15-Donate_Slug_Guest making a Main Campus Donate, using AmountCurrency of 25, with a One-Time transaction using a New Bank Account account with NormalAccount number 856667, Submit = Yes</v>
      </c>
      <c r="E16" t="s">
        <v>58</v>
      </c>
      <c r="F16" s="28" t="s">
        <v>93</v>
      </c>
      <c r="G16" t="s">
        <v>57</v>
      </c>
      <c r="I16" s="1" t="s">
        <v>10</v>
      </c>
      <c r="J16" t="s">
        <v>13</v>
      </c>
      <c r="K16" s="7" t="s">
        <v>213</v>
      </c>
      <c r="L16" s="7" t="s">
        <v>213</v>
      </c>
      <c r="M16" s="26" t="s">
        <v>219</v>
      </c>
      <c r="N16" s="22" t="s">
        <v>219</v>
      </c>
      <c r="O16" s="22" t="s">
        <v>219</v>
      </c>
      <c r="P16" s="22" t="s">
        <v>219</v>
      </c>
      <c r="Q16" s="22" t="s">
        <v>219</v>
      </c>
      <c r="R16" s="22" t="s">
        <v>219</v>
      </c>
      <c r="S16" s="22" t="s">
        <v>219</v>
      </c>
      <c r="T16" s="22" t="s">
        <v>219</v>
      </c>
      <c r="U16" s="22" t="s">
        <v>219</v>
      </c>
      <c r="V16" s="22" t="s">
        <v>219</v>
      </c>
      <c r="W16" s="22" t="s">
        <v>219</v>
      </c>
      <c r="X16" t="s">
        <v>60</v>
      </c>
      <c r="Y16" t="s">
        <v>24</v>
      </c>
      <c r="Z16">
        <v>25</v>
      </c>
      <c r="AA16" t="s">
        <v>17</v>
      </c>
      <c r="AB16" s="5" t="s">
        <v>219</v>
      </c>
      <c r="AC16" s="5" t="s">
        <v>219</v>
      </c>
      <c r="AD16" s="26" t="s">
        <v>219</v>
      </c>
      <c r="AE16" s="26" t="s">
        <v>219</v>
      </c>
      <c r="AF16" s="22" t="str">
        <f t="shared" si="1"/>
        <v xml:space="preserve">One-Time gift on  basis charged on  Delayed start date of  ending on </v>
      </c>
      <c r="AG16" t="s">
        <v>37</v>
      </c>
      <c r="AH16" s="5" t="s">
        <v>62</v>
      </c>
      <c r="AI16" s="5" t="s">
        <v>62</v>
      </c>
      <c r="AJ16" s="5" t="s">
        <v>62</v>
      </c>
      <c r="AK16" t="s">
        <v>90</v>
      </c>
      <c r="AL16" t="s">
        <v>74</v>
      </c>
      <c r="AM16" t="s">
        <v>62</v>
      </c>
      <c r="AN16">
        <v>3865551245</v>
      </c>
      <c r="AO16" t="s">
        <v>81</v>
      </c>
      <c r="AQ16" t="s">
        <v>75</v>
      </c>
      <c r="AR16" t="s">
        <v>86</v>
      </c>
      <c r="AS16" t="s">
        <v>87</v>
      </c>
      <c r="AT16">
        <v>30004</v>
      </c>
      <c r="AV16" t="s">
        <v>126</v>
      </c>
      <c r="AW16" s="5" t="s">
        <v>219</v>
      </c>
      <c r="AX16" s="5" t="s">
        <v>219</v>
      </c>
      <c r="AY16" t="s">
        <v>110</v>
      </c>
      <c r="BA16" t="s">
        <v>119</v>
      </c>
      <c r="BB16">
        <v>856667</v>
      </c>
      <c r="BC16" s="5" t="s">
        <v>219</v>
      </c>
      <c r="BD16" s="5" t="s">
        <v>219</v>
      </c>
      <c r="BE16" s="5" t="s">
        <v>219</v>
      </c>
      <c r="BF16" s="5" t="s">
        <v>219</v>
      </c>
      <c r="BG16" s="5" t="s">
        <v>219</v>
      </c>
      <c r="BH16" s="5" t="s">
        <v>219</v>
      </c>
      <c r="BI16" t="s">
        <v>51</v>
      </c>
      <c r="BJ16" s="6" t="s">
        <v>132</v>
      </c>
      <c r="BK16" t="s">
        <v>52</v>
      </c>
      <c r="BL16" s="5" t="s">
        <v>219</v>
      </c>
      <c r="BM16" t="s">
        <v>37</v>
      </c>
      <c r="BN16" t="s">
        <v>37</v>
      </c>
    </row>
    <row r="17" spans="1:67" x14ac:dyDescent="0.2">
      <c r="A17" t="s">
        <v>155</v>
      </c>
      <c r="B17" t="s">
        <v>135</v>
      </c>
      <c r="C17" t="s">
        <v>165</v>
      </c>
      <c r="D17" s="24" t="str">
        <f t="shared" si="0"/>
        <v>Scenario 16-Donate_Slug_SignIn_Member making a Main Campus Donate, using AmountCurrency of 26, with a One-Time transaction using a Existing Payment Method account with  number , Submit = Yes</v>
      </c>
      <c r="E17" t="s">
        <v>58</v>
      </c>
      <c r="F17" s="28" t="s">
        <v>184</v>
      </c>
      <c r="G17" t="s">
        <v>57</v>
      </c>
      <c r="I17" s="1" t="s">
        <v>10</v>
      </c>
      <c r="J17" t="s">
        <v>13</v>
      </c>
      <c r="K17" s="7" t="s">
        <v>213</v>
      </c>
      <c r="L17" s="7" t="s">
        <v>213</v>
      </c>
      <c r="M17" s="26" t="s">
        <v>219</v>
      </c>
      <c r="N17" s="22" t="s">
        <v>219</v>
      </c>
      <c r="O17" s="22" t="s">
        <v>219</v>
      </c>
      <c r="P17" s="22" t="s">
        <v>219</v>
      </c>
      <c r="Q17" s="22" t="s">
        <v>219</v>
      </c>
      <c r="R17" s="22" t="s">
        <v>219</v>
      </c>
      <c r="S17" s="22" t="s">
        <v>219</v>
      </c>
      <c r="T17" s="22" t="s">
        <v>219</v>
      </c>
      <c r="U17" s="22" t="s">
        <v>219</v>
      </c>
      <c r="V17" s="22" t="s">
        <v>219</v>
      </c>
      <c r="W17" s="22" t="s">
        <v>219</v>
      </c>
      <c r="X17" t="s">
        <v>60</v>
      </c>
      <c r="Y17" t="s">
        <v>24</v>
      </c>
      <c r="Z17">
        <v>26</v>
      </c>
      <c r="AA17" t="s">
        <v>17</v>
      </c>
      <c r="AB17" s="5" t="s">
        <v>219</v>
      </c>
      <c r="AC17" s="5" t="s">
        <v>219</v>
      </c>
      <c r="AD17" s="26">
        <f ca="1">TODAY()+10</f>
        <v>44415</v>
      </c>
      <c r="AE17" s="26">
        <f ca="1">TODAY()+35</f>
        <v>44440</v>
      </c>
      <c r="AF17" s="22" t="str">
        <f t="shared" ca="1" si="1"/>
        <v>One-Time gift on  basis charged on  Delayed start date of 44415 ending on 44440</v>
      </c>
      <c r="AG17" t="s">
        <v>38</v>
      </c>
      <c r="AH17" s="5" t="s">
        <v>63</v>
      </c>
      <c r="AI17" s="5" t="s">
        <v>63</v>
      </c>
      <c r="AJ17" s="5" t="s">
        <v>63</v>
      </c>
      <c r="AK17" t="s">
        <v>90</v>
      </c>
      <c r="AL17" t="s">
        <v>78</v>
      </c>
      <c r="AM17" t="s">
        <v>83</v>
      </c>
      <c r="AN17">
        <v>3865551246</v>
      </c>
      <c r="AO17" t="s">
        <v>82</v>
      </c>
      <c r="AQ17" t="s">
        <v>76</v>
      </c>
      <c r="AR17" t="s">
        <v>86</v>
      </c>
      <c r="AS17" t="s">
        <v>87</v>
      </c>
      <c r="AT17">
        <v>30006</v>
      </c>
      <c r="AV17" t="s">
        <v>127</v>
      </c>
      <c r="AW17">
        <v>1</v>
      </c>
      <c r="AX17" s="5" t="s">
        <v>219</v>
      </c>
      <c r="BC17" s="5" t="s">
        <v>219</v>
      </c>
      <c r="BD17" s="5" t="s">
        <v>219</v>
      </c>
      <c r="BE17" s="5" t="s">
        <v>219</v>
      </c>
      <c r="BF17" s="5" t="s">
        <v>219</v>
      </c>
      <c r="BG17" s="5" t="s">
        <v>219</v>
      </c>
      <c r="BH17" s="5" t="s">
        <v>219</v>
      </c>
      <c r="BI17" s="5" t="s">
        <v>219</v>
      </c>
      <c r="BJ17" s="22" t="s">
        <v>219</v>
      </c>
      <c r="BK17" s="5" t="s">
        <v>219</v>
      </c>
      <c r="BL17" s="5" t="s">
        <v>219</v>
      </c>
      <c r="BM17" t="s">
        <v>38</v>
      </c>
      <c r="BN17" t="s">
        <v>37</v>
      </c>
    </row>
    <row r="18" spans="1:67" x14ac:dyDescent="0.2">
      <c r="A18" t="s">
        <v>156</v>
      </c>
      <c r="B18" t="s">
        <v>136</v>
      </c>
      <c r="C18" t="s">
        <v>166</v>
      </c>
      <c r="D18" s="24" t="str">
        <f t="shared" si="0"/>
        <v>Scenario 17-Donate_Slug_SignUp_NewMember making a Main Campus Donate, using AmountCurrency of 27, with a One-Time transaction using a New Bank Account account with NormalAccount number 856667, Submit = Yes</v>
      </c>
      <c r="E18" t="s">
        <v>58</v>
      </c>
      <c r="F18" s="28" t="s">
        <v>94</v>
      </c>
      <c r="G18" t="s">
        <v>88</v>
      </c>
      <c r="I18" s="1" t="s">
        <v>92</v>
      </c>
      <c r="J18" t="s">
        <v>13</v>
      </c>
      <c r="K18" s="7" t="s">
        <v>213</v>
      </c>
      <c r="L18" s="7" t="s">
        <v>213</v>
      </c>
      <c r="M18" s="26" t="s">
        <v>219</v>
      </c>
      <c r="N18" s="22" t="s">
        <v>219</v>
      </c>
      <c r="O18" s="22" t="s">
        <v>219</v>
      </c>
      <c r="P18" s="22" t="s">
        <v>219</v>
      </c>
      <c r="Q18" s="22" t="s">
        <v>219</v>
      </c>
      <c r="R18" s="22" t="s">
        <v>219</v>
      </c>
      <c r="S18" s="22" t="s">
        <v>219</v>
      </c>
      <c r="T18" s="22" t="s">
        <v>219</v>
      </c>
      <c r="U18" s="22" t="s">
        <v>219</v>
      </c>
      <c r="V18" s="22" t="s">
        <v>219</v>
      </c>
      <c r="W18" s="22" t="s">
        <v>219</v>
      </c>
      <c r="X18" t="s">
        <v>60</v>
      </c>
      <c r="Y18" t="s">
        <v>24</v>
      </c>
      <c r="Z18">
        <v>27</v>
      </c>
      <c r="AA18" t="s">
        <v>17</v>
      </c>
      <c r="AB18" s="5" t="s">
        <v>219</v>
      </c>
      <c r="AC18" s="5" t="s">
        <v>219</v>
      </c>
      <c r="AD18" s="26" t="s">
        <v>219</v>
      </c>
      <c r="AE18" s="26" t="s">
        <v>219</v>
      </c>
      <c r="AF18" s="22" t="str">
        <f t="shared" si="1"/>
        <v xml:space="preserve">One-Time gift on  basis charged on  Delayed start date of  ending on </v>
      </c>
      <c r="AG18" t="s">
        <v>38</v>
      </c>
      <c r="AH18" s="5" t="s">
        <v>64</v>
      </c>
      <c r="AI18" s="5" t="s">
        <v>181</v>
      </c>
      <c r="AJ18" s="5" t="s">
        <v>181</v>
      </c>
      <c r="AK18" t="s">
        <v>90</v>
      </c>
      <c r="AL18" t="s">
        <v>79</v>
      </c>
      <c r="AM18" t="s">
        <v>80</v>
      </c>
      <c r="AN18">
        <v>3865551248</v>
      </c>
      <c r="AO18" t="s">
        <v>91</v>
      </c>
      <c r="AQ18" t="s">
        <v>77</v>
      </c>
      <c r="AR18" t="s">
        <v>86</v>
      </c>
      <c r="AS18" t="s">
        <v>87</v>
      </c>
      <c r="AT18">
        <v>30088</v>
      </c>
      <c r="AV18" t="s">
        <v>126</v>
      </c>
      <c r="AW18" s="5" t="s">
        <v>219</v>
      </c>
      <c r="AX18" s="5" t="s">
        <v>219</v>
      </c>
      <c r="AY18" t="s">
        <v>110</v>
      </c>
      <c r="BA18" t="s">
        <v>119</v>
      </c>
      <c r="BB18">
        <v>856667</v>
      </c>
      <c r="BC18" s="5" t="s">
        <v>219</v>
      </c>
      <c r="BD18" s="5" t="s">
        <v>219</v>
      </c>
      <c r="BE18" s="5" t="s">
        <v>219</v>
      </c>
      <c r="BF18" s="5" t="s">
        <v>219</v>
      </c>
      <c r="BG18" s="5" t="s">
        <v>219</v>
      </c>
      <c r="BH18" s="5" t="s">
        <v>219</v>
      </c>
      <c r="BI18" t="s">
        <v>51</v>
      </c>
      <c r="BJ18" s="6" t="s">
        <v>132</v>
      </c>
      <c r="BK18" t="s">
        <v>52</v>
      </c>
      <c r="BL18" s="5" t="s">
        <v>131</v>
      </c>
      <c r="BM18" t="s">
        <v>37</v>
      </c>
      <c r="BN18" t="s">
        <v>37</v>
      </c>
    </row>
    <row r="19" spans="1:67" x14ac:dyDescent="0.2">
      <c r="A19" t="s">
        <v>187</v>
      </c>
      <c r="B19" t="s">
        <v>135</v>
      </c>
      <c r="C19" t="s">
        <v>195</v>
      </c>
      <c r="D19" s="24" t="str">
        <f t="shared" si="0"/>
        <v>Scenario 18-Donate_Slug_SignIn_Member making a Main Campus Donate, using AmountCurrency of 26, with a Recurring transaction using a Existing Payment Method account with  number , Submit = Yes</v>
      </c>
      <c r="E19" t="s">
        <v>58</v>
      </c>
      <c r="F19" s="28" t="s">
        <v>184</v>
      </c>
      <c r="G19" t="s">
        <v>57</v>
      </c>
      <c r="I19" s="1" t="s">
        <v>10</v>
      </c>
      <c r="J19" t="s">
        <v>13</v>
      </c>
      <c r="K19" s="7" t="s">
        <v>213</v>
      </c>
      <c r="L19" s="7" t="s">
        <v>213</v>
      </c>
      <c r="M19" s="26" t="s">
        <v>219</v>
      </c>
      <c r="N19" s="22" t="s">
        <v>219</v>
      </c>
      <c r="O19" s="22" t="s">
        <v>219</v>
      </c>
      <c r="P19" s="22" t="s">
        <v>219</v>
      </c>
      <c r="Q19" s="22" t="s">
        <v>219</v>
      </c>
      <c r="R19" s="22" t="s">
        <v>219</v>
      </c>
      <c r="S19" s="22" t="s">
        <v>219</v>
      </c>
      <c r="T19" s="22" t="s">
        <v>219</v>
      </c>
      <c r="U19" s="22" t="s">
        <v>219</v>
      </c>
      <c r="V19" s="22" t="s">
        <v>219</v>
      </c>
      <c r="W19" s="22" t="s">
        <v>219</v>
      </c>
      <c r="X19" t="s">
        <v>60</v>
      </c>
      <c r="Y19" t="s">
        <v>24</v>
      </c>
      <c r="Z19">
        <v>26</v>
      </c>
      <c r="AA19" t="s">
        <v>26</v>
      </c>
      <c r="AB19" t="s">
        <v>28</v>
      </c>
      <c r="AC19" t="s">
        <v>198</v>
      </c>
      <c r="AD19" s="26">
        <f ca="1">TODAY()+5</f>
        <v>44410</v>
      </c>
      <c r="AE19" s="27">
        <f ca="1">TODAY()+50</f>
        <v>44455</v>
      </c>
      <c r="AF19" s="22" t="str">
        <f t="shared" ca="1" si="1"/>
        <v>Recurring gift on Weekly basis charged on Sunday Delayed start date of 44410 ending on 44455</v>
      </c>
      <c r="AG19" t="s">
        <v>37</v>
      </c>
      <c r="AH19" s="5" t="s">
        <v>63</v>
      </c>
      <c r="AI19" s="5" t="s">
        <v>63</v>
      </c>
      <c r="AJ19" s="5" t="s">
        <v>63</v>
      </c>
      <c r="AK19" t="s">
        <v>90</v>
      </c>
      <c r="AL19" t="s">
        <v>78</v>
      </c>
      <c r="AM19" t="s">
        <v>83</v>
      </c>
      <c r="AN19">
        <v>3865551246</v>
      </c>
      <c r="AO19" t="s">
        <v>82</v>
      </c>
      <c r="AQ19" t="s">
        <v>76</v>
      </c>
      <c r="AR19" t="s">
        <v>86</v>
      </c>
      <c r="AS19" t="s">
        <v>87</v>
      </c>
      <c r="AT19">
        <v>30006</v>
      </c>
      <c r="AV19" t="s">
        <v>127</v>
      </c>
      <c r="AW19">
        <v>1</v>
      </c>
      <c r="AX19" s="5" t="s">
        <v>219</v>
      </c>
      <c r="BC19" s="5" t="s">
        <v>219</v>
      </c>
      <c r="BD19" s="5" t="s">
        <v>219</v>
      </c>
      <c r="BE19" s="5" t="s">
        <v>219</v>
      </c>
      <c r="BF19" s="5" t="s">
        <v>219</v>
      </c>
      <c r="BG19" s="5" t="s">
        <v>219</v>
      </c>
      <c r="BH19" s="5" t="s">
        <v>219</v>
      </c>
      <c r="BI19" s="5" t="s">
        <v>219</v>
      </c>
      <c r="BJ19" s="22" t="s">
        <v>219</v>
      </c>
      <c r="BK19" s="5" t="s">
        <v>219</v>
      </c>
      <c r="BL19" s="5" t="s">
        <v>219</v>
      </c>
      <c r="BM19" t="s">
        <v>38</v>
      </c>
      <c r="BN19" t="s">
        <v>37</v>
      </c>
      <c r="BO19" t="s">
        <v>215</v>
      </c>
    </row>
    <row r="20" spans="1:67" x14ac:dyDescent="0.2">
      <c r="A20" t="s">
        <v>188</v>
      </c>
      <c r="B20" t="s">
        <v>136</v>
      </c>
      <c r="C20" t="s">
        <v>196</v>
      </c>
      <c r="D20" s="24" t="str">
        <f t="shared" si="0"/>
        <v>Scenario 19-Donate_Slug_SignUp_NewMember making a Main Campus Donate, using AmountCurrency of 27, with a Recurring transaction using a New Bank Account account with NormalAccount number 856667, Submit = Yes</v>
      </c>
      <c r="E20" t="s">
        <v>58</v>
      </c>
      <c r="F20" s="28" t="s">
        <v>94</v>
      </c>
      <c r="G20" t="s">
        <v>88</v>
      </c>
      <c r="I20" s="1" t="s">
        <v>92</v>
      </c>
      <c r="J20" t="s">
        <v>13</v>
      </c>
      <c r="K20" s="7" t="s">
        <v>213</v>
      </c>
      <c r="L20" s="7" t="s">
        <v>213</v>
      </c>
      <c r="M20" s="26" t="s">
        <v>219</v>
      </c>
      <c r="N20" s="22" t="s">
        <v>219</v>
      </c>
      <c r="O20" s="22" t="s">
        <v>219</v>
      </c>
      <c r="P20" s="22" t="s">
        <v>219</v>
      </c>
      <c r="Q20" s="22" t="s">
        <v>219</v>
      </c>
      <c r="R20" s="22" t="s">
        <v>219</v>
      </c>
      <c r="S20" s="22" t="s">
        <v>219</v>
      </c>
      <c r="T20" s="22" t="s">
        <v>219</v>
      </c>
      <c r="U20" s="22" t="s">
        <v>219</v>
      </c>
      <c r="V20" s="22" t="s">
        <v>219</v>
      </c>
      <c r="W20" s="22" t="s">
        <v>219</v>
      </c>
      <c r="X20" t="s">
        <v>60</v>
      </c>
      <c r="Y20" t="s">
        <v>24</v>
      </c>
      <c r="Z20">
        <v>27</v>
      </c>
      <c r="AA20" t="s">
        <v>26</v>
      </c>
      <c r="AB20" t="s">
        <v>197</v>
      </c>
      <c r="AC20" t="s">
        <v>32</v>
      </c>
      <c r="AD20" s="26" t="s">
        <v>219</v>
      </c>
      <c r="AE20" s="27">
        <f ca="1">TODAY()+50</f>
        <v>44455</v>
      </c>
      <c r="AF20" s="22" t="str">
        <f t="shared" ca="1" si="1"/>
        <v>Recurring gift on Quarterly basis charged on 1st Delayed start date of  ending on 44455</v>
      </c>
      <c r="AG20" t="s">
        <v>37</v>
      </c>
      <c r="AH20" s="5" t="s">
        <v>64</v>
      </c>
      <c r="AI20" s="5" t="s">
        <v>181</v>
      </c>
      <c r="AJ20" s="5" t="s">
        <v>181</v>
      </c>
      <c r="AK20" t="s">
        <v>90</v>
      </c>
      <c r="AL20" t="s">
        <v>79</v>
      </c>
      <c r="AM20" t="s">
        <v>80</v>
      </c>
      <c r="AN20">
        <v>3865551248</v>
      </c>
      <c r="AO20" t="s">
        <v>91</v>
      </c>
      <c r="AQ20" t="s">
        <v>77</v>
      </c>
      <c r="AR20" t="s">
        <v>86</v>
      </c>
      <c r="AS20" t="s">
        <v>87</v>
      </c>
      <c r="AT20">
        <v>30088</v>
      </c>
      <c r="AV20" t="s">
        <v>126</v>
      </c>
      <c r="AW20" s="5" t="s">
        <v>219</v>
      </c>
      <c r="AX20" s="5" t="s">
        <v>219</v>
      </c>
      <c r="AY20" t="s">
        <v>110</v>
      </c>
      <c r="BA20" t="s">
        <v>119</v>
      </c>
      <c r="BB20">
        <v>856667</v>
      </c>
      <c r="BC20" s="5" t="s">
        <v>219</v>
      </c>
      <c r="BD20" s="5" t="s">
        <v>219</v>
      </c>
      <c r="BE20" s="5" t="s">
        <v>219</v>
      </c>
      <c r="BF20" s="5" t="s">
        <v>219</v>
      </c>
      <c r="BG20" s="5" t="s">
        <v>219</v>
      </c>
      <c r="BH20" s="5" t="s">
        <v>219</v>
      </c>
      <c r="BI20" t="s">
        <v>51</v>
      </c>
      <c r="BJ20" s="6" t="s">
        <v>132</v>
      </c>
      <c r="BK20" t="s">
        <v>52</v>
      </c>
      <c r="BL20" s="5" t="s">
        <v>131</v>
      </c>
      <c r="BM20" t="s">
        <v>37</v>
      </c>
      <c r="BN20" t="s">
        <v>37</v>
      </c>
      <c r="BO20" t="s">
        <v>215</v>
      </c>
    </row>
    <row r="21" spans="1:67" x14ac:dyDescent="0.2">
      <c r="A21" t="s">
        <v>193</v>
      </c>
      <c r="B21" t="s">
        <v>136</v>
      </c>
      <c r="C21" t="s">
        <v>199</v>
      </c>
      <c r="D21" s="24" t="str">
        <f t="shared" si="0"/>
        <v>Scenario 20-Donate_Slug_SignUp_NewMember making a Main Campus Goal_Donate, using AmountCurrency of 28, with a One-Time transaction using a New Bank Account account with NormalAccount number 856667, Submit = Yes</v>
      </c>
      <c r="E21" t="s">
        <v>58</v>
      </c>
      <c r="F21" s="28" t="s">
        <v>94</v>
      </c>
      <c r="G21" t="s">
        <v>88</v>
      </c>
      <c r="I21" s="1" t="s">
        <v>92</v>
      </c>
      <c r="J21" t="s">
        <v>13</v>
      </c>
      <c r="K21" t="s">
        <v>189</v>
      </c>
      <c r="L21" t="s">
        <v>218</v>
      </c>
      <c r="M21" s="27" t="s">
        <v>213</v>
      </c>
      <c r="N21" s="22" t="s">
        <v>219</v>
      </c>
      <c r="O21" s="22" t="s">
        <v>219</v>
      </c>
      <c r="P21" s="22" t="s">
        <v>219</v>
      </c>
      <c r="Q21" s="22" t="s">
        <v>219</v>
      </c>
      <c r="R21" s="22" t="s">
        <v>219</v>
      </c>
      <c r="S21" s="22" t="s">
        <v>219</v>
      </c>
      <c r="T21" s="22" t="s">
        <v>219</v>
      </c>
      <c r="U21" s="22" t="s">
        <v>219</v>
      </c>
      <c r="V21" s="22" t="s">
        <v>219</v>
      </c>
      <c r="W21" s="22" t="s">
        <v>219</v>
      </c>
      <c r="X21" t="s">
        <v>189</v>
      </c>
      <c r="Y21" t="s">
        <v>24</v>
      </c>
      <c r="Z21">
        <v>28</v>
      </c>
      <c r="AA21" t="s">
        <v>17</v>
      </c>
      <c r="AB21" s="5" t="s">
        <v>219</v>
      </c>
      <c r="AC21" s="5" t="s">
        <v>219</v>
      </c>
      <c r="AD21" s="26" t="s">
        <v>219</v>
      </c>
      <c r="AE21" s="26" t="s">
        <v>219</v>
      </c>
      <c r="AF21" s="22" t="str">
        <f t="shared" si="1"/>
        <v xml:space="preserve">One-Time gift on  basis charged on  Delayed start date of  ending on </v>
      </c>
      <c r="AG21" t="s">
        <v>38</v>
      </c>
      <c r="AH21" s="5" t="s">
        <v>63</v>
      </c>
      <c r="AI21" s="5" t="s">
        <v>63</v>
      </c>
      <c r="AJ21" s="5" t="s">
        <v>181</v>
      </c>
      <c r="AK21" t="s">
        <v>90</v>
      </c>
      <c r="AL21" t="s">
        <v>79</v>
      </c>
      <c r="AM21" t="s">
        <v>80</v>
      </c>
      <c r="AN21">
        <v>3865551248</v>
      </c>
      <c r="AO21" t="s">
        <v>91</v>
      </c>
      <c r="AQ21" t="s">
        <v>77</v>
      </c>
      <c r="AR21" t="s">
        <v>86</v>
      </c>
      <c r="AS21" t="s">
        <v>87</v>
      </c>
      <c r="AT21">
        <v>30088</v>
      </c>
      <c r="AV21" t="s">
        <v>126</v>
      </c>
      <c r="AW21" s="5" t="s">
        <v>219</v>
      </c>
      <c r="AX21" s="5" t="s">
        <v>219</v>
      </c>
      <c r="AY21" t="s">
        <v>110</v>
      </c>
      <c r="BA21" t="s">
        <v>119</v>
      </c>
      <c r="BB21">
        <v>856667</v>
      </c>
      <c r="BC21" s="5" t="s">
        <v>219</v>
      </c>
      <c r="BD21" s="5" t="s">
        <v>219</v>
      </c>
      <c r="BE21" s="5" t="s">
        <v>219</v>
      </c>
      <c r="BF21" s="5" t="s">
        <v>219</v>
      </c>
      <c r="BG21" s="5" t="s">
        <v>219</v>
      </c>
      <c r="BH21" s="5" t="s">
        <v>219</v>
      </c>
      <c r="BI21" t="s">
        <v>51</v>
      </c>
      <c r="BJ21" s="6" t="s">
        <v>132</v>
      </c>
      <c r="BK21" t="s">
        <v>52</v>
      </c>
      <c r="BL21" s="5" t="s">
        <v>131</v>
      </c>
      <c r="BM21" t="s">
        <v>37</v>
      </c>
      <c r="BN21" t="s">
        <v>37</v>
      </c>
    </row>
    <row r="22" spans="1:67" x14ac:dyDescent="0.2">
      <c r="A22" t="s">
        <v>194</v>
      </c>
      <c r="B22" t="s">
        <v>136</v>
      </c>
      <c r="C22" t="s">
        <v>200</v>
      </c>
      <c r="D22" s="24" t="str">
        <f t="shared" si="0"/>
        <v>Scenario 21-Donate_Slug_SignUp_NewMember making a Main Campus Goal_Pledge, using AmountCurrency of 29, with a One-Time transaction using a New Bank Account account with NormalAccount number 856667, Submit = Yes</v>
      </c>
      <c r="E22" t="s">
        <v>58</v>
      </c>
      <c r="F22" s="28" t="s">
        <v>94</v>
      </c>
      <c r="G22" t="s">
        <v>88</v>
      </c>
      <c r="I22" s="1" t="s">
        <v>92</v>
      </c>
      <c r="J22" t="s">
        <v>13</v>
      </c>
      <c r="K22" t="s">
        <v>189</v>
      </c>
      <c r="L22" t="s">
        <v>217</v>
      </c>
      <c r="M22" s="27" t="s">
        <v>185</v>
      </c>
      <c r="N22" s="27" t="s">
        <v>13</v>
      </c>
      <c r="O22" s="6" t="s">
        <v>212</v>
      </c>
      <c r="P22" s="6" t="s">
        <v>208</v>
      </c>
      <c r="Q22" s="6" t="s">
        <v>209</v>
      </c>
      <c r="R22" s="6" t="s">
        <v>207</v>
      </c>
      <c r="S22" s="6" t="s">
        <v>208</v>
      </c>
      <c r="T22" s="6" t="s">
        <v>210</v>
      </c>
      <c r="U22">
        <v>30</v>
      </c>
      <c r="V22" t="s">
        <v>28</v>
      </c>
      <c r="W22" s="6" t="s">
        <v>131</v>
      </c>
      <c r="X22" t="s">
        <v>189</v>
      </c>
      <c r="Y22" t="s">
        <v>24</v>
      </c>
      <c r="Z22">
        <v>29</v>
      </c>
      <c r="AA22" t="s">
        <v>17</v>
      </c>
      <c r="AB22" s="5" t="s">
        <v>219</v>
      </c>
      <c r="AC22" s="5" t="s">
        <v>219</v>
      </c>
      <c r="AD22" s="26" t="s">
        <v>219</v>
      </c>
      <c r="AE22" s="26" t="s">
        <v>219</v>
      </c>
      <c r="AF22" s="22" t="str">
        <f t="shared" si="1"/>
        <v xml:space="preserve">One-Time gift on  basis charged on  Delayed start date of  ending on </v>
      </c>
      <c r="AG22" t="s">
        <v>38</v>
      </c>
      <c r="AH22" s="5" t="s">
        <v>63</v>
      </c>
      <c r="AI22" s="5" t="s">
        <v>63</v>
      </c>
      <c r="AJ22" s="5" t="s">
        <v>181</v>
      </c>
      <c r="AK22" t="s">
        <v>90</v>
      </c>
      <c r="AL22" t="s">
        <v>79</v>
      </c>
      <c r="AM22" t="s">
        <v>80</v>
      </c>
      <c r="AN22">
        <v>3865551248</v>
      </c>
      <c r="AO22" t="s">
        <v>91</v>
      </c>
      <c r="AQ22" t="s">
        <v>77</v>
      </c>
      <c r="AR22" t="s">
        <v>86</v>
      </c>
      <c r="AS22" t="s">
        <v>87</v>
      </c>
      <c r="AT22">
        <v>30088</v>
      </c>
      <c r="AV22" t="s">
        <v>126</v>
      </c>
      <c r="AW22" s="5" t="s">
        <v>219</v>
      </c>
      <c r="AX22" s="5" t="s">
        <v>219</v>
      </c>
      <c r="AY22" t="s">
        <v>110</v>
      </c>
      <c r="BA22" t="s">
        <v>119</v>
      </c>
      <c r="BB22">
        <v>856667</v>
      </c>
      <c r="BC22" s="5" t="s">
        <v>219</v>
      </c>
      <c r="BD22" s="5" t="s">
        <v>219</v>
      </c>
      <c r="BE22" s="5" t="s">
        <v>219</v>
      </c>
      <c r="BF22" s="5" t="s">
        <v>219</v>
      </c>
      <c r="BG22" s="5" t="s">
        <v>219</v>
      </c>
      <c r="BH22" s="5" t="s">
        <v>219</v>
      </c>
      <c r="BI22" t="s">
        <v>51</v>
      </c>
      <c r="BJ22" s="6" t="s">
        <v>132</v>
      </c>
      <c r="BK22" t="s">
        <v>52</v>
      </c>
      <c r="BL22" s="5" t="s">
        <v>131</v>
      </c>
      <c r="BM22" t="s">
        <v>37</v>
      </c>
      <c r="BN22" t="s">
        <v>37</v>
      </c>
    </row>
  </sheetData>
  <phoneticPr fontId="4" type="noConversion"/>
  <dataValidations count="2">
    <dataValidation type="list" allowBlank="1" showInputMessage="1" showErrorMessage="1" sqref="AY2:AZ22" xr:uid="{94C92E47-B024-1F4A-B4D5-7017852BA9FB}">
      <formula1>PaymentType</formula1>
    </dataValidation>
    <dataValidation type="list" allowBlank="1" showInputMessage="1" showErrorMessage="1" sqref="BA2:BB22" xr:uid="{C51880BA-09B4-B246-B0C6-4C42F9D7AB64}">
      <formula1>INDIRECT(AY2)</formula1>
    </dataValidation>
  </dataValidations>
  <hyperlinks>
    <hyperlink ref="E2" r:id="rId1" xr:uid="{566ACEA5-F69F-9441-A9E3-987AB9CF22B1}"/>
    <hyperlink ref="E3" r:id="rId2" xr:uid="{DBA8628B-BC00-F941-A516-4B426341DD3F}"/>
    <hyperlink ref="E4" r:id="rId3" xr:uid="{1A2D2457-C639-FB4C-9AB6-F6D6B42CD61B}"/>
    <hyperlink ref="E5" r:id="rId4" xr:uid="{10A5EED8-098D-A143-9E19-A9E0B8714C7B}"/>
    <hyperlink ref="E6" r:id="rId5" xr:uid="{D2A04B64-9111-094B-BDEF-C68BAB8BA819}"/>
    <hyperlink ref="E7" r:id="rId6" xr:uid="{16AF777F-F53B-334A-AE95-8D61B09D7BC7}"/>
    <hyperlink ref="E8" r:id="rId7" xr:uid="{3BF90C45-9270-A34D-94A3-6B5D4DB181CB}"/>
    <hyperlink ref="E9" r:id="rId8" xr:uid="{D63F31B1-AD82-3D49-A279-A1B5122980B8}"/>
    <hyperlink ref="AK9" r:id="rId9" xr:uid="{6B85CA74-E5B8-3841-8A40-C77606B7B536}"/>
    <hyperlink ref="E10" r:id="rId10" xr:uid="{8CBA6FBB-E8AA-3540-96BA-B69B7F6C8821}"/>
    <hyperlink ref="E11" r:id="rId11" xr:uid="{6E5F6747-AA35-0049-BE53-1C8306E55029}"/>
    <hyperlink ref="E12" r:id="rId12" xr:uid="{B8F89122-6A7C-3D4B-A68C-E82555EE4515}"/>
    <hyperlink ref="E13" r:id="rId13" xr:uid="{6BF642FF-672C-844E-88CD-85033AC94F5C}"/>
    <hyperlink ref="E14" r:id="rId14" xr:uid="{D1DE8BB3-125F-D140-AABB-9F9F3A1A334C}"/>
    <hyperlink ref="E15" r:id="rId15" xr:uid="{5C84D629-3DEA-5046-BFBF-1A6685512909}"/>
    <hyperlink ref="E16" r:id="rId16" xr:uid="{F8E74F82-9C1B-7A45-BE27-ABCD011847EE}"/>
    <hyperlink ref="E17" r:id="rId17" xr:uid="{238A6C0F-66D8-E54E-9C51-DDF9E91629EF}"/>
    <hyperlink ref="E18" r:id="rId18" xr:uid="{6D26059B-1E26-6B46-95DB-82E6527CA037}"/>
    <hyperlink ref="AK18" r:id="rId19" xr:uid="{B16CD11A-BD72-CC49-968E-AEA5086877E5}"/>
    <hyperlink ref="AK16" r:id="rId20" xr:uid="{92333557-2F55-E943-91BC-0F8E16053FF7}"/>
    <hyperlink ref="AK17" r:id="rId21" xr:uid="{B93AD360-778E-6B4E-A34F-72A5BDF468EC}"/>
    <hyperlink ref="E21" r:id="rId22" xr:uid="{88E1F20A-1643-0241-878D-AC04D59F827B}"/>
    <hyperlink ref="AK21" r:id="rId23" xr:uid="{0142DDA6-1D23-734C-B1B8-E60DCB70887C}"/>
    <hyperlink ref="E22" r:id="rId24" xr:uid="{5D418CBF-1C08-2644-B86A-527EA5E05D84}"/>
    <hyperlink ref="AK22" r:id="rId25" xr:uid="{AC7130A4-3C29-344C-BB9B-1D2074627629}"/>
    <hyperlink ref="E19" r:id="rId26" xr:uid="{76D89794-D87C-064B-A389-90B5598CD3B3}"/>
    <hyperlink ref="E20" r:id="rId27" xr:uid="{432F86B1-008C-BA42-A37B-C65C26EA39F9}"/>
    <hyperlink ref="AK20" r:id="rId28" xr:uid="{DA5DFA3B-16AB-CC44-854F-C8BF45622FE9}"/>
    <hyperlink ref="AK19" r:id="rId29" xr:uid="{3F5ADE48-47FE-F442-B3A4-5753952FB9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73DC3C0-A3B6-784E-B86B-1765B504E1AE}">
          <x14:formula1>
            <xm:f>Sheet2!$A$2:$A$6</xm:f>
          </x14:formula1>
          <xm:sqref>L2:L22</xm:sqref>
        </x14:dataValidation>
        <x14:dataValidation type="list" allowBlank="1" showInputMessage="1" showErrorMessage="1" xr:uid="{DD63602C-1406-E343-864C-2B5F89C94353}">
          <x14:formula1>
            <xm:f>Sheet2!$W$2:$W$3</xm:f>
          </x14:formula1>
          <xm:sqref>BM2:BN22</xm:sqref>
        </x14:dataValidation>
        <x14:dataValidation type="list" allowBlank="1" showInputMessage="1" showErrorMessage="1" xr:uid="{4086A50D-FCD1-FE43-AE00-7B3B69E6D7CD}">
          <x14:formula1>
            <xm:f>Sheet2!$V$2:$V$4</xm:f>
          </x14:formula1>
          <xm:sqref>BL2:BL22</xm:sqref>
        </x14:dataValidation>
        <x14:dataValidation type="list" allowBlank="1" showInputMessage="1" showErrorMessage="1" xr:uid="{5591D7F3-120C-2B44-9084-D0BD6FCCA863}">
          <x14:formula1>
            <xm:f>Sheet2!$C$2:$C$5</xm:f>
          </x14:formula1>
          <xm:sqref>AK2:AU22 AH2:AH22</xm:sqref>
        </x14:dataValidation>
        <x14:dataValidation type="list" allowBlank="1" showInputMessage="1" showErrorMessage="1" xr:uid="{A0B28D59-4095-BA4A-9F86-1DF1654CED5C}">
          <x14:formula1>
            <xm:f>Sheet2!$D$2:$D$5</xm:f>
          </x14:formula1>
          <xm:sqref>AV2 AV10:AV15</xm:sqref>
        </x14:dataValidation>
        <x14:dataValidation type="list" allowBlank="1" showInputMessage="1" showErrorMessage="1" xr:uid="{5349D1A1-09AB-5E4E-B203-D0F05A63AD6B}">
          <x14:formula1>
            <xm:f>Sheet2!$D$2:$D$4</xm:f>
          </x14:formula1>
          <xm:sqref>AV3:AV9 AV16:AV22</xm:sqref>
        </x14:dataValidation>
        <x14:dataValidation type="list" allowBlank="1" showInputMessage="1" showErrorMessage="1" xr:uid="{1287CCBE-6138-9647-8880-7D4BB4AED188}">
          <x14:formula1>
            <xm:f>Sheet2!$X$2:$X$11</xm:f>
          </x14:formula1>
          <xm:sqref>AI2:AJ22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Sheet1</vt:lpstr>
      <vt:lpstr>Sheet2</vt:lpstr>
      <vt:lpstr>Sheet3</vt:lpstr>
      <vt:lpstr>AccountNumber</vt:lpstr>
      <vt:lpstr>American_Express</vt:lpstr>
      <vt:lpstr>AMEX</vt:lpstr>
      <vt:lpstr>AMEXNumbers</vt:lpstr>
      <vt:lpstr>AppleAccount</vt:lpstr>
      <vt:lpstr>AppleID</vt:lpstr>
      <vt:lpstr>ApplelD1</vt:lpstr>
      <vt:lpstr>ApplePay</vt:lpstr>
      <vt:lpstr>BankAccount</vt:lpstr>
      <vt:lpstr>Card</vt:lpstr>
      <vt:lpstr>Discover</vt:lpstr>
      <vt:lpstr>DiscoverNumbers</vt:lpstr>
      <vt:lpstr>Mastercard_Corporate</vt:lpstr>
      <vt:lpstr>Mastercard_Personal</vt:lpstr>
      <vt:lpstr>MasterCardCorporate</vt:lpstr>
      <vt:lpstr>MasterCardNumbers</vt:lpstr>
      <vt:lpstr>MastercardPersonal</vt:lpstr>
      <vt:lpstr>NormalAccount</vt:lpstr>
      <vt:lpstr>PaymentType</vt:lpstr>
      <vt:lpstr>Routing_Number</vt:lpstr>
      <vt:lpstr>TestCards</vt:lpstr>
      <vt:lpstr>Visa_Corporate_Purchase</vt:lpstr>
      <vt:lpstr>Visa_Personal</vt:lpstr>
      <vt:lpstr>VisaCorporate</vt:lpstr>
      <vt:lpstr>VisaNumbers</vt:lpstr>
      <vt:lpstr>VisaPersonal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Frank Page</cp:lastModifiedBy>
  <dcterms:created xsi:type="dcterms:W3CDTF">2020-08-11T13:46:29Z</dcterms:created>
  <dcterms:modified xsi:type="dcterms:W3CDTF">2021-07-28T15:29:29Z</dcterms:modified>
  <cp:category/>
</cp:coreProperties>
</file>