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gramming\Python Test Prgrms\FFscraper\matchupdata\"/>
    </mc:Choice>
  </mc:AlternateContent>
  <xr:revisionPtr revIDLastSave="0" documentId="8_{00B2CEFC-0FD0-4488-96AA-A4C2DFD7A6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chup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5" i="1"/>
  <c r="I5" i="1"/>
  <c r="M8" i="1"/>
  <c r="M9" i="1"/>
  <c r="M10" i="1"/>
  <c r="M11" i="1"/>
  <c r="M12" i="1"/>
  <c r="M13" i="1"/>
  <c r="M14" i="1"/>
  <c r="M15" i="1"/>
  <c r="M16" i="1"/>
  <c r="M17" i="1"/>
  <c r="M18" i="1"/>
  <c r="M7" i="1"/>
  <c r="I12" i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7" i="1" a="1"/>
  <c r="P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7" i="1" a="1"/>
  <c r="N7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I74" i="1" a="1"/>
  <c r="I74" i="1" s="1"/>
  <c r="I73" i="1"/>
  <c r="I72" i="1"/>
  <c r="I68" i="1" a="1"/>
  <c r="I68" i="1" s="1"/>
  <c r="I67" i="1"/>
  <c r="I66" i="1"/>
  <c r="I62" i="1" a="1"/>
  <c r="I62" i="1" s="1"/>
  <c r="I61" i="1"/>
  <c r="I60" i="1"/>
  <c r="I56" i="1" a="1"/>
  <c r="I56" i="1" s="1"/>
  <c r="I55" i="1"/>
  <c r="I54" i="1"/>
  <c r="I50" i="1" a="1"/>
  <c r="I50" i="1" s="1"/>
  <c r="I49" i="1"/>
  <c r="I48" i="1"/>
  <c r="I44" i="1" a="1"/>
  <c r="I44" i="1" s="1"/>
  <c r="I43" i="1"/>
  <c r="I42" i="1"/>
  <c r="I38" i="1" a="1"/>
  <c r="I38" i="1" s="1"/>
  <c r="I37" i="1"/>
  <c r="I36" i="1"/>
  <c r="I32" i="1" a="1"/>
  <c r="I32" i="1" s="1"/>
  <c r="I31" i="1"/>
  <c r="I30" i="1"/>
  <c r="I26" i="1" a="1"/>
  <c r="I26" i="1" s="1"/>
  <c r="I25" i="1"/>
  <c r="I24" i="1"/>
  <c r="I20" i="1" a="1"/>
  <c r="I20" i="1" s="1"/>
  <c r="I19" i="1"/>
  <c r="I18" i="1"/>
  <c r="I14" i="1" a="1"/>
  <c r="I14" i="1" s="1"/>
  <c r="I13" i="1"/>
  <c r="I7" i="1" a="1"/>
  <c r="I7" i="1" s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<sst xmlns="http://schemas.openxmlformats.org/spreadsheetml/2006/main" count="63" uniqueCount="29">
  <si>
    <t>Week</t>
  </si>
  <si>
    <t>Points</t>
  </si>
  <si>
    <t>AwayTeam</t>
  </si>
  <si>
    <t>HomeTeam</t>
  </si>
  <si>
    <t>Team, Owner Info</t>
  </si>
  <si>
    <t>ID#</t>
  </si>
  <si>
    <t>Owner Name</t>
  </si>
  <si>
    <t>Jacques</t>
  </si>
  <si>
    <t>Murphy</t>
  </si>
  <si>
    <t>Dan</t>
  </si>
  <si>
    <t>Jim</t>
  </si>
  <si>
    <t>Dom</t>
  </si>
  <si>
    <t>Taylor</t>
  </si>
  <si>
    <t>Topher</t>
  </si>
  <si>
    <t>Matt Patsis</t>
  </si>
  <si>
    <t>Eric</t>
  </si>
  <si>
    <t>Chris Patsis</t>
  </si>
  <si>
    <t>Ben</t>
  </si>
  <si>
    <t>Cami</t>
  </si>
  <si>
    <t>Weekly Stats</t>
  </si>
  <si>
    <t>Average Points</t>
  </si>
  <si>
    <t>Median Points</t>
  </si>
  <si>
    <t>Avg. Victory Margin</t>
  </si>
  <si>
    <t>Average</t>
  </si>
  <si>
    <t>Total</t>
  </si>
  <si>
    <t xml:space="preserve">Median </t>
  </si>
  <si>
    <t>Luck</t>
  </si>
  <si>
    <t>Std. Dev.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</si>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</sst>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workbookViewId="0">
      <selection activeCell="M7" sqref="M7"/>
    </sheetView>
  </sheetViews>
  <sheetFormatPr defaultRowHeight="15" x14ac:dyDescent="0.25"/>
  <cols>
    <col min="2" max="2" width="10.7109375" bestFit="1" customWidth="1"/>
    <col min="4" max="4" width="11.140625" bestFit="1" customWidth="1"/>
    <col min="10" max="10" width="11.5703125" customWidth="1"/>
    <col min="11" max="11" width="3.85546875" bestFit="1" customWidth="1"/>
    <col min="12" max="12" width="12.7109375" bestFit="1" customWidth="1"/>
    <col min="13" max="13" width="8" bestFit="1" customWidth="1"/>
    <col min="14" max="15" width="8.28515625" bestFit="1" customWidth="1"/>
    <col min="16" max="16" width="8.85546875" bestFit="1" customWidth="1"/>
    <col min="17" max="17" width="13.28515625" bestFit="1" customWidth="1"/>
    <col min="18" max="18" width="14.28515625" bestFit="1" customWidth="1"/>
    <col min="19" max="25" width="6" bestFit="1" customWidth="1"/>
    <col min="26" max="26" width="5" bestFit="1" customWidth="1"/>
    <col min="27" max="31" width="6" bestFit="1" customWidth="1"/>
    <col min="32" max="32" width="5" bestFit="1" customWidth="1"/>
    <col min="33" max="34" width="6" bestFit="1" customWidth="1"/>
    <col min="35" max="35" width="5" bestFit="1" customWidth="1"/>
    <col min="36" max="42" width="6" bestFit="1" customWidth="1"/>
    <col min="43" max="43" width="5" bestFit="1" customWidth="1"/>
    <col min="44" max="44" width="6" bestFit="1" customWidth="1"/>
    <col min="45" max="48" width="7" bestFit="1" customWidth="1"/>
    <col min="49" max="50" width="6" bestFit="1" customWidth="1"/>
    <col min="51" max="58" width="7" bestFit="1" customWidth="1"/>
    <col min="59" max="59" width="6" bestFit="1" customWidth="1"/>
    <col min="60" max="61" width="7" bestFit="1" customWidth="1"/>
    <col min="62" max="62" width="6" bestFit="1" customWidth="1"/>
    <col min="63" max="76" width="7" bestFit="1" customWidth="1"/>
    <col min="77" max="77" width="6" bestFit="1" customWidth="1"/>
    <col min="78" max="78" width="7" bestFit="1" customWidth="1"/>
    <col min="79" max="79" width="6" bestFit="1" customWidth="1"/>
    <col min="80" max="82" width="7" bestFit="1" customWidth="1"/>
    <col min="83" max="83" width="6" bestFit="1" customWidth="1"/>
    <col min="84" max="86" width="7" bestFit="1" customWidth="1"/>
    <col min="87" max="87" width="4" bestFit="1" customWidth="1"/>
    <col min="88" max="88" width="7" bestFit="1" customWidth="1"/>
    <col min="89" max="89" width="11.28515625" bestFit="1" customWidth="1"/>
  </cols>
  <sheetData>
    <row r="1" spans="1:17" ht="15.75" customHeight="1" x14ac:dyDescent="0.25">
      <c r="A1" s="3">
        <v>2019</v>
      </c>
      <c r="B1" s="4"/>
      <c r="C1" s="4"/>
      <c r="D1" s="4"/>
      <c r="E1" s="5"/>
      <c r="F1" s="12"/>
      <c r="G1" s="12"/>
      <c r="H1" s="12"/>
      <c r="I1" s="12"/>
    </row>
    <row r="2" spans="1:17" ht="15.75" customHeight="1" x14ac:dyDescent="0.25">
      <c r="A2" s="6"/>
      <c r="B2" s="7"/>
      <c r="C2" s="7"/>
      <c r="D2" s="7"/>
      <c r="E2" s="8"/>
      <c r="F2" s="12"/>
      <c r="G2" s="12"/>
      <c r="H2" s="12"/>
      <c r="I2" s="12"/>
    </row>
    <row r="3" spans="1:17" ht="15.75" customHeight="1" x14ac:dyDescent="0.25">
      <c r="A3" s="9"/>
      <c r="B3" s="10"/>
      <c r="C3" s="10"/>
      <c r="D3" s="10"/>
      <c r="E3" s="11"/>
      <c r="F3" s="12"/>
      <c r="G3" s="12"/>
      <c r="H3" s="12"/>
      <c r="I3" s="12"/>
    </row>
    <row r="4" spans="1:17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1</v>
      </c>
      <c r="F4" s="1" t="s">
        <v>28</v>
      </c>
      <c r="G4" s="23" t="s">
        <v>19</v>
      </c>
      <c r="H4" s="24"/>
      <c r="I4" s="25"/>
      <c r="K4" s="2" t="s">
        <v>4</v>
      </c>
      <c r="L4" s="2"/>
      <c r="M4" s="2"/>
      <c r="N4" s="2"/>
      <c r="O4" s="2"/>
      <c r="P4" s="2"/>
      <c r="Q4" s="2"/>
    </row>
    <row r="5" spans="1:17" x14ac:dyDescent="0.25">
      <c r="A5" s="13">
        <v>1</v>
      </c>
      <c r="B5" s="14">
        <v>13</v>
      </c>
      <c r="C5" s="14">
        <v>120.52</v>
      </c>
      <c r="D5" s="14">
        <v>6</v>
      </c>
      <c r="E5" s="14">
        <v>109.64</v>
      </c>
      <c r="F5" s="16">
        <f>ABS(C5-E5)</f>
        <v>10.879999999999995</v>
      </c>
      <c r="G5" s="22" t="s">
        <v>20</v>
      </c>
      <c r="H5" s="22"/>
      <c r="I5" s="17">
        <f>AVERAGE(C5:C10, E5:E10)</f>
        <v>109.27999999999999</v>
      </c>
      <c r="K5" s="2"/>
      <c r="L5" s="2"/>
      <c r="M5" s="2"/>
      <c r="N5" s="2"/>
      <c r="O5" s="2"/>
      <c r="P5" s="2"/>
      <c r="Q5" s="2"/>
    </row>
    <row r="6" spans="1:17" x14ac:dyDescent="0.25">
      <c r="A6" s="15">
        <v>1</v>
      </c>
      <c r="B6" s="16">
        <v>14</v>
      </c>
      <c r="C6" s="16">
        <v>157.63999999999999</v>
      </c>
      <c r="D6" s="16">
        <v>3</v>
      </c>
      <c r="E6" s="16">
        <v>128.94</v>
      </c>
      <c r="F6" s="16">
        <f t="shared" ref="F6:F69" si="0">ABS(C6-E6)</f>
        <v>28.699999999999989</v>
      </c>
      <c r="G6" s="27" t="s">
        <v>21</v>
      </c>
      <c r="H6" s="27"/>
      <c r="I6" s="17">
        <f>MEDIAN(C5:C10,E5:E10)</f>
        <v>109.4</v>
      </c>
      <c r="K6" s="1" t="s">
        <v>5</v>
      </c>
      <c r="L6" s="1" t="s">
        <v>6</v>
      </c>
      <c r="M6" s="1" t="s">
        <v>24</v>
      </c>
      <c r="N6" s="1" t="s">
        <v>23</v>
      </c>
      <c r="O6" s="1" t="s">
        <v>25</v>
      </c>
      <c r="P6" s="1" t="s">
        <v>27</v>
      </c>
      <c r="Q6" s="1" t="s">
        <v>26</v>
      </c>
    </row>
    <row r="7" spans="1:17" x14ac:dyDescent="0.25">
      <c r="A7" s="15">
        <v>1</v>
      </c>
      <c r="B7" s="16">
        <v>11</v>
      </c>
      <c r="C7" s="16">
        <v>101.06</v>
      </c>
      <c r="D7" s="16">
        <v>1</v>
      </c>
      <c r="E7" s="16">
        <v>95.78</v>
      </c>
      <c r="F7" s="16">
        <f t="shared" si="0"/>
        <v>5.2800000000000011</v>
      </c>
      <c r="G7" s="26" t="s">
        <v>22</v>
      </c>
      <c r="H7" s="27"/>
      <c r="I7" s="17" cm="1">
        <f t="array" ref="I7">AVERAGE(ABS(C5:C10-E5:E10))</f>
        <v>23.919999999999998</v>
      </c>
      <c r="K7">
        <v>1</v>
      </c>
      <c r="L7" t="s">
        <v>7</v>
      </c>
      <c r="M7">
        <f>SUMIF($B$5:$B$76:$D$5:$D$76, K7, $C$5:$C$76:$E$5:$E$76)</f>
        <v>1437.22</v>
      </c>
      <c r="N7" s="28" cm="1">
        <f t="array" ref="N7">AVERAGE(IF($B$5:$B$76:$D$5:$D$76=$K7, $C$5:$C$76:$E$5:$E$76, ""))</f>
        <v>119.76833333333333</v>
      </c>
      <c r="O7" s="28" cm="1">
        <f t="array" ref="O7">MEDIAN(IF($B$5:$B$76:$D$5:$D$76=$K7, $C$5:$C$76:$E$5:$E$76, ""))</f>
        <v>119.27000000000001</v>
      </c>
      <c r="P7" s="28" cm="1">
        <f t="array" ref="P7">_xlfn.STDEV.P(IF($B$5:$B$76:$D$5:$D$76=$K7, $C$5:$C$76:$E$5:$E$76, ""))</f>
        <v>30.869576671682548</v>
      </c>
    </row>
    <row r="8" spans="1:17" x14ac:dyDescent="0.25">
      <c r="A8" s="15">
        <v>1</v>
      </c>
      <c r="B8" s="16">
        <v>2</v>
      </c>
      <c r="C8" s="16">
        <v>56.76</v>
      </c>
      <c r="D8" s="16">
        <v>8</v>
      </c>
      <c r="E8" s="17">
        <v>92</v>
      </c>
      <c r="F8" s="16">
        <f t="shared" si="0"/>
        <v>35.24</v>
      </c>
      <c r="I8" s="17"/>
      <c r="K8">
        <v>2</v>
      </c>
      <c r="L8" t="s">
        <v>8</v>
      </c>
      <c r="M8">
        <f>SUMIF($B$5:$B$76:$D$5:$D$76, K8, $C$5:$C$76:$E$5:$E$76)</f>
        <v>1301.94</v>
      </c>
      <c r="N8" s="28" cm="1">
        <f t="array" ref="N8">AVERAGE(IF($B$5:$B$76:$D$5:$D$76=$K8, $C$5:$C$76:$E$5:$E$76, ""))</f>
        <v>108.495</v>
      </c>
      <c r="O8" s="28">
        <f t="array" ref="O8">MEDIAN(IF($B$5:$B$76:$D$5:$D$76=K8, $C$5:$C$76:$E$5:$E$76, ""))</f>
        <v>111.78999999999999</v>
      </c>
      <c r="P8" s="28" cm="1">
        <f t="array" ref="P8">_xlfn.STDEV.P(IF($B$5:$B$76:$D$5:$D$76=$K8, $C$5:$C$76:$E$5:$E$76, ""))</f>
        <v>24.853148861529249</v>
      </c>
    </row>
    <row r="9" spans="1:17" x14ac:dyDescent="0.25">
      <c r="A9" s="15">
        <v>1</v>
      </c>
      <c r="B9" s="16">
        <v>15</v>
      </c>
      <c r="C9" s="16">
        <v>83.64</v>
      </c>
      <c r="D9" s="16">
        <v>9</v>
      </c>
      <c r="E9" s="16">
        <v>137.76</v>
      </c>
      <c r="F9" s="16">
        <f t="shared" si="0"/>
        <v>54.11999999999999</v>
      </c>
      <c r="G9" s="15"/>
      <c r="H9" s="16"/>
      <c r="I9" s="17"/>
      <c r="K9">
        <v>3</v>
      </c>
      <c r="L9" t="s">
        <v>9</v>
      </c>
      <c r="M9">
        <f>SUMIF($B$5:$B$76:$D$5:$D$76, K9, $C$5:$C$76:$E$5:$E$76)</f>
        <v>1427.3000000000002</v>
      </c>
      <c r="N9" s="28" cm="1">
        <f t="array" ref="N9">AVERAGE(IF($B$5:$B$76:$D$5:$D$76=$K9, $C$5:$C$76:$E$5:$E$76, ""))</f>
        <v>118.94166666666668</v>
      </c>
      <c r="O9" s="28">
        <f t="array" ref="O9">MEDIAN(IF($B$5:$B$76:$D$5:$D$76=K9, $C$5:$C$76:$E$5:$E$76, ""))</f>
        <v>117.00999999999999</v>
      </c>
      <c r="P9" s="28" cm="1">
        <f t="array" ref="P9">_xlfn.STDEV.P(IF($B$5:$B$76:$D$5:$D$76=$K9, $C$5:$C$76:$E$5:$E$76, ""))</f>
        <v>15.917705987009786</v>
      </c>
    </row>
    <row r="10" spans="1:17" x14ac:dyDescent="0.25">
      <c r="A10" s="18">
        <v>1</v>
      </c>
      <c r="B10" s="19">
        <v>12</v>
      </c>
      <c r="C10" s="19">
        <v>109.16</v>
      </c>
      <c r="D10" s="19">
        <v>4</v>
      </c>
      <c r="E10" s="19">
        <v>118.46</v>
      </c>
      <c r="F10" s="16">
        <f t="shared" si="0"/>
        <v>9.2999999999999972</v>
      </c>
      <c r="G10" s="18"/>
      <c r="H10" s="19"/>
      <c r="I10" s="20"/>
      <c r="K10">
        <v>4</v>
      </c>
      <c r="L10" t="s">
        <v>10</v>
      </c>
      <c r="M10">
        <f>SUMIF($B$5:$B$76:$D$5:$D$76, K10, $C$5:$C$76:$E$5:$E$76)</f>
        <v>1212.06</v>
      </c>
      <c r="N10" s="28" cm="1">
        <f t="array" ref="N10">AVERAGE(IF($B$5:$B$76:$D$5:$D$76=$K10, $C$5:$C$76:$E$5:$E$76, ""))</f>
        <v>101.005</v>
      </c>
      <c r="O10" s="28">
        <f t="array" ref="O10">MEDIAN(IF($B$5:$B$76:$D$5:$D$76=K10, $C$5:$C$76:$E$5:$E$76, ""))</f>
        <v>100.14</v>
      </c>
      <c r="P10" s="28" cm="1">
        <f t="array" ref="P10">_xlfn.STDEV.P(IF($B$5:$B$76:$D$5:$D$76=$K10, $C$5:$C$76:$E$5:$E$76, ""))</f>
        <v>21.915398125519022</v>
      </c>
    </row>
    <row r="11" spans="1:17" x14ac:dyDescent="0.25">
      <c r="A11" s="13">
        <v>2</v>
      </c>
      <c r="B11" s="14">
        <v>11</v>
      </c>
      <c r="C11" s="14">
        <v>87.84</v>
      </c>
      <c r="D11" s="14">
        <v>13</v>
      </c>
      <c r="E11" s="14">
        <v>92.22</v>
      </c>
      <c r="F11" s="16">
        <f t="shared" si="0"/>
        <v>4.3799999999999955</v>
      </c>
      <c r="G11" s="23"/>
      <c r="H11" s="24"/>
      <c r="I11" s="25"/>
      <c r="K11">
        <v>6</v>
      </c>
      <c r="L11" t="s">
        <v>11</v>
      </c>
      <c r="M11">
        <f>SUMIF($B$5:$B$76:$D$5:$D$76, K11, $C$5:$C$76:$E$5:$E$76)</f>
        <v>1173.48</v>
      </c>
      <c r="N11" s="28" cm="1">
        <f t="array" ref="N11">AVERAGE(IF($B$5:$B$76:$D$5:$D$76=$K11, $C$5:$C$76:$E$5:$E$76, ""))</f>
        <v>97.79</v>
      </c>
      <c r="O11" s="28">
        <f t="array" ref="O11">MEDIAN(IF($B$5:$B$76:$D$5:$D$76=K11, $C$5:$C$76:$E$5:$E$76, ""))</f>
        <v>101.5</v>
      </c>
      <c r="P11" s="28" cm="1">
        <f t="array" ref="P11">_xlfn.STDEV.P(IF($B$5:$B$76:$D$5:$D$76=$K11, $C$5:$C$76:$E$5:$E$76, ""))</f>
        <v>16.878263141291153</v>
      </c>
    </row>
    <row r="12" spans="1:17" x14ac:dyDescent="0.25">
      <c r="A12" s="15">
        <v>2</v>
      </c>
      <c r="B12" s="16">
        <v>1</v>
      </c>
      <c r="C12" s="16">
        <v>79.58</v>
      </c>
      <c r="D12" s="16">
        <v>15</v>
      </c>
      <c r="E12" s="16">
        <v>98.36</v>
      </c>
      <c r="F12" s="16">
        <f t="shared" si="0"/>
        <v>18.78</v>
      </c>
      <c r="G12" s="21" t="s">
        <v>20</v>
      </c>
      <c r="H12" s="22"/>
      <c r="I12" s="17">
        <f>AVERAGE(C11:C16,E11:E16)</f>
        <v>102.99333333333334</v>
      </c>
      <c r="K12">
        <v>8</v>
      </c>
      <c r="L12" t="s">
        <v>12</v>
      </c>
      <c r="M12">
        <f>SUMIF($B$5:$B$76:$D$5:$D$76, K12, $C$5:$C$76:$E$5:$E$76)</f>
        <v>1218.3200000000004</v>
      </c>
      <c r="N12" s="28" cm="1">
        <f t="array" ref="N12">AVERAGE(IF($B$5:$B$76:$D$5:$D$76=$K12, $C$5:$C$76:$E$5:$E$76, ""))</f>
        <v>101.5266666666667</v>
      </c>
      <c r="O12" s="28">
        <f t="array" ref="O12">MEDIAN(IF($B$5:$B$76:$D$5:$D$76=K12, $C$5:$C$76:$E$5:$E$76, ""))</f>
        <v>99.45</v>
      </c>
      <c r="P12" s="28" cm="1">
        <f t="array" ref="P12">_xlfn.STDEV.P(IF($B$5:$B$76:$D$5:$D$76=$K12, $C$5:$C$76:$E$5:$E$76, ""))</f>
        <v>15.840678296363585</v>
      </c>
    </row>
    <row r="13" spans="1:17" x14ac:dyDescent="0.25">
      <c r="A13" s="15">
        <v>2</v>
      </c>
      <c r="B13" s="16">
        <v>3</v>
      </c>
      <c r="C13" s="16">
        <v>100.86</v>
      </c>
      <c r="D13" s="16">
        <v>4</v>
      </c>
      <c r="E13" s="16">
        <v>106.48</v>
      </c>
      <c r="F13" s="16">
        <f t="shared" si="0"/>
        <v>5.6200000000000045</v>
      </c>
      <c r="G13" s="26" t="s">
        <v>21</v>
      </c>
      <c r="H13" s="27"/>
      <c r="I13" s="17">
        <f>MEDIAN(C11:C16,E11:E16)</f>
        <v>100.81</v>
      </c>
      <c r="K13">
        <v>9</v>
      </c>
      <c r="L13" t="s">
        <v>13</v>
      </c>
      <c r="M13">
        <f>SUMIF($B$5:$B$76:$D$5:$D$76, K13, $C$5:$C$76:$E$5:$E$76)</f>
        <v>1489.0200000000002</v>
      </c>
      <c r="N13" s="28" cm="1">
        <f t="array" ref="N13">AVERAGE(IF($B$5:$B$76:$D$5:$D$76=$K13, $C$5:$C$76:$E$5:$E$76, ""))</f>
        <v>124.08500000000002</v>
      </c>
      <c r="O13" s="28">
        <f t="array" ref="O13">MEDIAN(IF($B$5:$B$76:$D$5:$D$76=K13, $C$5:$C$76:$E$5:$E$76, ""))</f>
        <v>123.32999999999998</v>
      </c>
      <c r="P13" s="28" cm="1">
        <f t="array" ref="P13">_xlfn.STDEV.P(IF($B$5:$B$76:$D$5:$D$76=$K13, $C$5:$C$76:$E$5:$E$76, ""))</f>
        <v>24.623513322296816</v>
      </c>
    </row>
    <row r="14" spans="1:17" x14ac:dyDescent="0.25">
      <c r="A14" s="15">
        <v>2</v>
      </c>
      <c r="B14" s="16">
        <v>9</v>
      </c>
      <c r="C14" s="16">
        <v>103.72</v>
      </c>
      <c r="D14" s="16">
        <v>6</v>
      </c>
      <c r="E14" s="16">
        <v>75.98</v>
      </c>
      <c r="F14" s="16">
        <f t="shared" si="0"/>
        <v>27.739999999999995</v>
      </c>
      <c r="G14" s="15" t="s">
        <v>22</v>
      </c>
      <c r="H14" s="16"/>
      <c r="I14" s="17" cm="1">
        <f t="array" ref="I14">AVERAGE(ABS(C11:C16-E11:E16))</f>
        <v>13.206666666666669</v>
      </c>
      <c r="K14">
        <v>11</v>
      </c>
      <c r="L14" t="s">
        <v>14</v>
      </c>
      <c r="M14">
        <f>SUMIF($B$5:$B$76:$D$5:$D$76, K14, $C$5:$C$76:$E$5:$E$76)</f>
        <v>1248.8399999999999</v>
      </c>
      <c r="N14" s="28" cm="1">
        <f t="array" ref="N14">AVERAGE(IF($B$5:$B$76:$D$5:$D$76=$K14, $C$5:$C$76:$E$5:$E$76, ""))</f>
        <v>104.07</v>
      </c>
      <c r="O14" s="28">
        <f t="array" ref="O14">MEDIAN(IF($B$5:$B$76:$D$5:$D$76=K14, $C$5:$C$76:$E$5:$E$76, ""))</f>
        <v>101.94</v>
      </c>
      <c r="P14" s="28" cm="1">
        <f t="array" ref="P14">_xlfn.STDEV.P(IF($B$5:$B$76:$D$5:$D$76=$K14, $C$5:$C$76:$E$5:$E$76, ""))</f>
        <v>15.623566600918423</v>
      </c>
    </row>
    <row r="15" spans="1:17" x14ac:dyDescent="0.25">
      <c r="A15" s="15">
        <v>2</v>
      </c>
      <c r="B15" s="16">
        <v>8</v>
      </c>
      <c r="C15" s="16">
        <v>113.72</v>
      </c>
      <c r="D15" s="16">
        <v>14</v>
      </c>
      <c r="E15" s="16">
        <v>100.76</v>
      </c>
      <c r="F15" s="16">
        <f t="shared" si="0"/>
        <v>12.959999999999994</v>
      </c>
      <c r="G15" s="15"/>
      <c r="H15" s="16"/>
      <c r="I15" s="17"/>
      <c r="K15">
        <v>12</v>
      </c>
      <c r="L15" t="s">
        <v>15</v>
      </c>
      <c r="M15">
        <f>SUMIF($B$5:$B$76:$D$5:$D$76, K15, $C$5:$C$76:$E$5:$E$76)</f>
        <v>1319.5999999999997</v>
      </c>
      <c r="N15" s="28" cm="1">
        <f t="array" ref="N15">AVERAGE(IF($B$5:$B$76:$D$5:$D$76=$K15, $C$5:$C$76:$E$5:$E$76, ""))</f>
        <v>109.96666666666664</v>
      </c>
      <c r="O15" s="28">
        <f t="array" ref="O15">MEDIAN(IF($B$5:$B$76:$D$5:$D$76=K15, $C$5:$C$76:$E$5:$E$76, ""))</f>
        <v>111.72</v>
      </c>
      <c r="P15" s="28" cm="1">
        <f t="array" ref="P15">_xlfn.STDEV.P(IF($B$5:$B$76:$D$5:$D$76=$K15, $C$5:$C$76:$E$5:$E$76, ""))</f>
        <v>19.074398781846149</v>
      </c>
    </row>
    <row r="16" spans="1:17" x14ac:dyDescent="0.25">
      <c r="A16" s="18">
        <v>2</v>
      </c>
      <c r="B16" s="19">
        <v>2</v>
      </c>
      <c r="C16" s="19">
        <v>143.08000000000001</v>
      </c>
      <c r="D16" s="19">
        <v>12</v>
      </c>
      <c r="E16" s="19">
        <v>133.32</v>
      </c>
      <c r="F16" s="16">
        <f t="shared" si="0"/>
        <v>9.7600000000000193</v>
      </c>
      <c r="G16" s="18"/>
      <c r="H16" s="19"/>
      <c r="I16" s="20"/>
      <c r="K16">
        <v>13</v>
      </c>
      <c r="L16" t="s">
        <v>16</v>
      </c>
      <c r="M16">
        <f>SUMIF($B$5:$B$76:$D$5:$D$76, K16, $C$5:$C$76:$E$5:$E$76)</f>
        <v>1222.8</v>
      </c>
      <c r="N16" s="28" cm="1">
        <f t="array" ref="N16">AVERAGE(IF($B$5:$B$76:$D$5:$D$76=$K16, $C$5:$C$76:$E$5:$E$76, ""))</f>
        <v>101.89999999999999</v>
      </c>
      <c r="O16" s="28">
        <f t="array" ref="O16">MEDIAN(IF($B$5:$B$76:$D$5:$D$76=K16, $C$5:$C$76:$E$5:$E$76, ""))</f>
        <v>97.31</v>
      </c>
      <c r="P16" s="28" cm="1">
        <f t="array" ref="P16">_xlfn.STDEV.P(IF($B$5:$B$76:$D$5:$D$76=$K16, $C$5:$C$76:$E$5:$E$76, ""))</f>
        <v>16.636824616895339</v>
      </c>
    </row>
    <row r="17" spans="1:16" x14ac:dyDescent="0.25">
      <c r="A17" s="13">
        <v>3</v>
      </c>
      <c r="B17" s="14">
        <v>1</v>
      </c>
      <c r="C17" s="14">
        <v>163</v>
      </c>
      <c r="D17" s="14">
        <v>6</v>
      </c>
      <c r="E17" s="14">
        <v>109.94</v>
      </c>
      <c r="F17" s="16">
        <f t="shared" si="0"/>
        <v>53.06</v>
      </c>
      <c r="G17" s="23"/>
      <c r="H17" s="24"/>
      <c r="I17" s="25"/>
      <c r="K17">
        <v>14</v>
      </c>
      <c r="L17" t="s">
        <v>17</v>
      </c>
      <c r="M17">
        <f>SUMIF($B$5:$B$76:$D$5:$D$76, K17, $C$5:$C$76:$E$5:$E$76)</f>
        <v>1269.5</v>
      </c>
      <c r="N17" s="28" cm="1">
        <f t="array" ref="N17">AVERAGE(IF($B$5:$B$76:$D$5:$D$76=$K17, $C$5:$C$76:$E$5:$E$76, ""))</f>
        <v>105.79166666666667</v>
      </c>
      <c r="O17" s="28">
        <f t="array" ref="O17">MEDIAN(IF($B$5:$B$76:$D$5:$D$76=K17, $C$5:$C$76:$E$5:$E$76, ""))</f>
        <v>99.710000000000008</v>
      </c>
      <c r="P17" s="28" cm="1">
        <f t="array" ref="P17">_xlfn.STDEV.P(IF($B$5:$B$76:$D$5:$D$76=$K17, $C$5:$C$76:$E$5:$E$76, ""))</f>
        <v>24.031438378831105</v>
      </c>
    </row>
    <row r="18" spans="1:16" x14ac:dyDescent="0.25">
      <c r="A18" s="15">
        <v>3</v>
      </c>
      <c r="B18" s="16">
        <v>13</v>
      </c>
      <c r="C18" s="16">
        <v>77.040000000000006</v>
      </c>
      <c r="D18" s="16">
        <v>9</v>
      </c>
      <c r="E18" s="16">
        <v>153.56</v>
      </c>
      <c r="F18" s="16">
        <f t="shared" si="0"/>
        <v>76.52</v>
      </c>
      <c r="G18" s="21" t="s">
        <v>20</v>
      </c>
      <c r="H18" s="22"/>
      <c r="I18" s="17">
        <f>AVERAGE(C17:C22,E17:E22)</f>
        <v>120.31333333333333</v>
      </c>
      <c r="K18">
        <v>15</v>
      </c>
      <c r="L18" t="s">
        <v>18</v>
      </c>
      <c r="M18">
        <f>SUMIF($B$5:$B$76:$D$5:$D$76, K18, $C$5:$C$76:$E$5:$E$76)</f>
        <v>1152.42</v>
      </c>
      <c r="N18" s="28" cm="1">
        <f t="array" ref="N18">AVERAGE(IF($B$5:$B$76:$D$5:$D$76=$K18, $C$5:$C$76:$E$5:$E$76, ""))</f>
        <v>96.035000000000011</v>
      </c>
      <c r="O18" s="28">
        <f t="array" ref="O18">MEDIAN(IF($B$5:$B$76:$D$5:$D$76=K18, $C$5:$C$76:$E$5:$E$76, ""))</f>
        <v>97.35</v>
      </c>
      <c r="P18" s="28" cm="1">
        <f t="array" ref="P18">_xlfn.STDEV.P(IF($B$5:$B$76:$D$5:$D$76=$K18, $C$5:$C$76:$E$5:$E$76, ""))</f>
        <v>14.775888298170113</v>
      </c>
    </row>
    <row r="19" spans="1:16" x14ac:dyDescent="0.25">
      <c r="A19" s="15">
        <v>3</v>
      </c>
      <c r="B19" s="16">
        <v>3</v>
      </c>
      <c r="C19" s="16">
        <v>113.4</v>
      </c>
      <c r="D19" s="16">
        <v>8</v>
      </c>
      <c r="E19" s="16">
        <v>132.96</v>
      </c>
      <c r="F19" s="16">
        <f t="shared" si="0"/>
        <v>19.560000000000002</v>
      </c>
      <c r="G19" s="26" t="s">
        <v>21</v>
      </c>
      <c r="H19" s="27"/>
      <c r="I19" s="17">
        <f>MEDIAN(C17:C22,E17:E22)</f>
        <v>117.86</v>
      </c>
    </row>
    <row r="20" spans="1:16" x14ac:dyDescent="0.25">
      <c r="A20" s="15">
        <v>3</v>
      </c>
      <c r="B20" s="16">
        <v>11</v>
      </c>
      <c r="C20" s="16">
        <v>99.64</v>
      </c>
      <c r="D20" s="16">
        <v>15</v>
      </c>
      <c r="E20" s="16">
        <v>101.32</v>
      </c>
      <c r="F20" s="16">
        <f t="shared" si="0"/>
        <v>1.6799999999999926</v>
      </c>
      <c r="G20" s="15" t="s">
        <v>22</v>
      </c>
      <c r="H20" s="16"/>
      <c r="I20" s="17" cm="1">
        <f t="array" ref="I20">AVERAGE(ABS(C17:C22-E17:E22))</f>
        <v>35.18</v>
      </c>
    </row>
    <row r="21" spans="1:16" x14ac:dyDescent="0.25">
      <c r="A21" s="15">
        <v>3</v>
      </c>
      <c r="B21" s="16">
        <v>4</v>
      </c>
      <c r="C21" s="16">
        <v>147.74</v>
      </c>
      <c r="D21" s="16">
        <v>2</v>
      </c>
      <c r="E21" s="16">
        <v>94</v>
      </c>
      <c r="F21" s="16">
        <f t="shared" si="0"/>
        <v>53.740000000000009</v>
      </c>
      <c r="G21" s="15"/>
      <c r="H21" s="16"/>
      <c r="I21" s="17"/>
    </row>
    <row r="22" spans="1:16" x14ac:dyDescent="0.25">
      <c r="A22" s="18">
        <v>3</v>
      </c>
      <c r="B22" s="19">
        <v>12</v>
      </c>
      <c r="C22" s="19">
        <v>122.32</v>
      </c>
      <c r="D22" s="19">
        <v>14</v>
      </c>
      <c r="E22" s="19">
        <v>128.84</v>
      </c>
      <c r="F22" s="16">
        <f t="shared" si="0"/>
        <v>6.5200000000000102</v>
      </c>
      <c r="G22" s="18"/>
      <c r="H22" s="19"/>
      <c r="I22" s="20"/>
    </row>
    <row r="23" spans="1:16" x14ac:dyDescent="0.25">
      <c r="A23" s="13">
        <v>4</v>
      </c>
      <c r="B23" s="14">
        <v>6</v>
      </c>
      <c r="C23" s="14">
        <v>88.04</v>
      </c>
      <c r="D23" s="14">
        <v>15</v>
      </c>
      <c r="E23" s="14">
        <v>72.64</v>
      </c>
      <c r="F23" s="16">
        <f t="shared" si="0"/>
        <v>15.400000000000006</v>
      </c>
      <c r="G23" s="23"/>
      <c r="H23" s="24"/>
      <c r="I23" s="25"/>
    </row>
    <row r="24" spans="1:16" x14ac:dyDescent="0.25">
      <c r="A24" s="15">
        <v>4</v>
      </c>
      <c r="B24" s="16">
        <v>13</v>
      </c>
      <c r="C24" s="16">
        <v>91.66</v>
      </c>
      <c r="D24" s="16">
        <v>1</v>
      </c>
      <c r="E24" s="16">
        <v>116.28</v>
      </c>
      <c r="F24" s="16">
        <f t="shared" si="0"/>
        <v>24.620000000000005</v>
      </c>
      <c r="G24" s="21" t="s">
        <v>20</v>
      </c>
      <c r="H24" s="22"/>
      <c r="I24" s="17">
        <f>AVERAGE(C23:C28,E23:E28)</f>
        <v>102.41833333333334</v>
      </c>
    </row>
    <row r="25" spans="1:16" x14ac:dyDescent="0.25">
      <c r="A25" s="15">
        <v>4</v>
      </c>
      <c r="B25" s="16">
        <v>11</v>
      </c>
      <c r="C25" s="16">
        <v>126.78</v>
      </c>
      <c r="D25" s="16">
        <v>9</v>
      </c>
      <c r="E25" s="16">
        <v>94.82</v>
      </c>
      <c r="F25" s="16">
        <f t="shared" si="0"/>
        <v>31.960000000000008</v>
      </c>
      <c r="G25" s="26" t="s">
        <v>21</v>
      </c>
      <c r="H25" s="27"/>
      <c r="I25" s="17">
        <f>MEDIAN(C23:C28,E23:E28)</f>
        <v>98.32</v>
      </c>
    </row>
    <row r="26" spans="1:16" x14ac:dyDescent="0.25">
      <c r="A26" s="15">
        <v>4</v>
      </c>
      <c r="B26" s="16">
        <v>12</v>
      </c>
      <c r="C26" s="16">
        <v>121.38</v>
      </c>
      <c r="D26" s="16">
        <v>3</v>
      </c>
      <c r="E26" s="16">
        <v>102.92</v>
      </c>
      <c r="F26" s="16">
        <f t="shared" si="0"/>
        <v>18.459999999999994</v>
      </c>
      <c r="G26" s="15" t="s">
        <v>22</v>
      </c>
      <c r="H26" s="16"/>
      <c r="I26" s="17" cm="1">
        <f t="array" ref="I26">AVERAGE(ABS(C23:C28-E23:E28))</f>
        <v>24.103333333333342</v>
      </c>
    </row>
    <row r="27" spans="1:16" x14ac:dyDescent="0.25">
      <c r="A27" s="15">
        <v>4</v>
      </c>
      <c r="B27" s="16">
        <v>14</v>
      </c>
      <c r="C27" s="16">
        <v>98.66</v>
      </c>
      <c r="D27" s="16">
        <v>2</v>
      </c>
      <c r="E27" s="16">
        <v>136.36000000000001</v>
      </c>
      <c r="F27" s="16">
        <f t="shared" si="0"/>
        <v>37.700000000000017</v>
      </c>
      <c r="G27" s="15"/>
      <c r="H27" s="16"/>
      <c r="I27" s="17"/>
    </row>
    <row r="28" spans="1:16" x14ac:dyDescent="0.25">
      <c r="A28" s="18">
        <v>4</v>
      </c>
      <c r="B28" s="19">
        <v>4</v>
      </c>
      <c r="C28" s="19">
        <v>81.5</v>
      </c>
      <c r="D28" s="19">
        <v>8</v>
      </c>
      <c r="E28" s="19">
        <v>97.98</v>
      </c>
      <c r="F28" s="16">
        <f t="shared" si="0"/>
        <v>16.480000000000004</v>
      </c>
      <c r="G28" s="18"/>
      <c r="H28" s="19"/>
      <c r="I28" s="20"/>
    </row>
    <row r="29" spans="1:16" x14ac:dyDescent="0.25">
      <c r="A29" s="13">
        <v>5</v>
      </c>
      <c r="B29" s="14">
        <v>11</v>
      </c>
      <c r="C29" s="14">
        <v>125.44</v>
      </c>
      <c r="D29" s="14">
        <v>6</v>
      </c>
      <c r="E29" s="14">
        <v>77.52</v>
      </c>
      <c r="F29" s="16">
        <f t="shared" si="0"/>
        <v>47.92</v>
      </c>
      <c r="G29" s="23"/>
      <c r="H29" s="24"/>
      <c r="I29" s="25"/>
    </row>
    <row r="30" spans="1:16" x14ac:dyDescent="0.25">
      <c r="A30" s="15">
        <v>5</v>
      </c>
      <c r="B30" s="16">
        <v>13</v>
      </c>
      <c r="C30" s="16">
        <v>123.56</v>
      </c>
      <c r="D30" s="16">
        <v>15</v>
      </c>
      <c r="E30" s="16">
        <v>121.46</v>
      </c>
      <c r="F30" s="16">
        <f t="shared" si="0"/>
        <v>2.1000000000000085</v>
      </c>
      <c r="G30" s="21" t="s">
        <v>20</v>
      </c>
      <c r="H30" s="22"/>
      <c r="I30" s="17">
        <f>AVERAGE(C29:C34,E29:E34)</f>
        <v>113.20666666666669</v>
      </c>
    </row>
    <row r="31" spans="1:16" x14ac:dyDescent="0.25">
      <c r="A31" s="15">
        <v>5</v>
      </c>
      <c r="B31" s="16">
        <v>1</v>
      </c>
      <c r="C31" s="16">
        <v>155.97999999999999</v>
      </c>
      <c r="D31" s="16">
        <v>9</v>
      </c>
      <c r="E31" s="16">
        <v>160.18</v>
      </c>
      <c r="F31" s="16">
        <f t="shared" si="0"/>
        <v>4.2000000000000171</v>
      </c>
      <c r="G31" s="26" t="s">
        <v>21</v>
      </c>
      <c r="H31" s="27"/>
      <c r="I31" s="17">
        <f>MEDIAN(C29:C34,E29:E34)</f>
        <v>116.58</v>
      </c>
    </row>
    <row r="32" spans="1:16" x14ac:dyDescent="0.25">
      <c r="A32" s="15">
        <v>5</v>
      </c>
      <c r="B32" s="16">
        <v>4</v>
      </c>
      <c r="C32" s="16">
        <v>84.92</v>
      </c>
      <c r="D32" s="16">
        <v>14</v>
      </c>
      <c r="E32" s="16">
        <v>111.7</v>
      </c>
      <c r="F32" s="16">
        <f t="shared" si="0"/>
        <v>26.78</v>
      </c>
      <c r="G32" s="15" t="s">
        <v>22</v>
      </c>
      <c r="H32" s="16"/>
      <c r="I32" s="17" cm="1">
        <f t="array" ref="I32">AVERAGE(ABS(C29:C34-E29:E34))</f>
        <v>23.186666666666667</v>
      </c>
    </row>
    <row r="33" spans="1:9" x14ac:dyDescent="0.25">
      <c r="A33" s="15">
        <v>5</v>
      </c>
      <c r="B33" s="16">
        <v>8</v>
      </c>
      <c r="C33" s="16">
        <v>82.54</v>
      </c>
      <c r="D33" s="16">
        <v>12</v>
      </c>
      <c r="E33" s="16">
        <v>99.72</v>
      </c>
      <c r="F33" s="16">
        <f t="shared" si="0"/>
        <v>17.179999999999993</v>
      </c>
      <c r="G33" s="15"/>
      <c r="H33" s="16"/>
      <c r="I33" s="17"/>
    </row>
    <row r="34" spans="1:9" x14ac:dyDescent="0.25">
      <c r="A34" s="18">
        <v>5</v>
      </c>
      <c r="B34" s="19">
        <v>3</v>
      </c>
      <c r="C34" s="19">
        <v>128.19999999999999</v>
      </c>
      <c r="D34" s="19">
        <v>2</v>
      </c>
      <c r="E34" s="19">
        <v>87.26</v>
      </c>
      <c r="F34" s="16">
        <f t="shared" si="0"/>
        <v>40.939999999999984</v>
      </c>
      <c r="G34" s="18"/>
      <c r="H34" s="19"/>
      <c r="I34" s="20"/>
    </row>
    <row r="35" spans="1:9" x14ac:dyDescent="0.25">
      <c r="A35" s="13">
        <v>6</v>
      </c>
      <c r="B35" s="14">
        <v>6</v>
      </c>
      <c r="C35" s="14">
        <v>69.06</v>
      </c>
      <c r="D35" s="14">
        <v>2</v>
      </c>
      <c r="E35" s="14">
        <v>116.44</v>
      </c>
      <c r="F35" s="16">
        <f t="shared" si="0"/>
        <v>47.379999999999995</v>
      </c>
      <c r="G35" s="23"/>
      <c r="H35" s="24"/>
      <c r="I35" s="25"/>
    </row>
    <row r="36" spans="1:9" x14ac:dyDescent="0.25">
      <c r="A36" s="15">
        <v>6</v>
      </c>
      <c r="B36" s="16">
        <v>12</v>
      </c>
      <c r="C36" s="16">
        <v>114.58</v>
      </c>
      <c r="D36" s="16">
        <v>9</v>
      </c>
      <c r="E36" s="16">
        <v>92.08</v>
      </c>
      <c r="F36" s="16">
        <f t="shared" si="0"/>
        <v>22.5</v>
      </c>
      <c r="G36" s="21" t="s">
        <v>20</v>
      </c>
      <c r="H36" s="22"/>
      <c r="I36" s="17">
        <f>AVERAGE(C35:C40,E35:E40)</f>
        <v>106.39666666666666</v>
      </c>
    </row>
    <row r="37" spans="1:9" x14ac:dyDescent="0.25">
      <c r="A37" s="15">
        <v>6</v>
      </c>
      <c r="B37" s="16">
        <v>14</v>
      </c>
      <c r="C37" s="16">
        <v>122.52</v>
      </c>
      <c r="D37" s="16">
        <v>15</v>
      </c>
      <c r="E37" s="16">
        <v>96.34</v>
      </c>
      <c r="F37" s="16">
        <f t="shared" si="0"/>
        <v>26.179999999999993</v>
      </c>
      <c r="G37" s="26" t="s">
        <v>21</v>
      </c>
      <c r="H37" s="27"/>
      <c r="I37" s="17">
        <f>MEDIAN(C35:C40,E35:E40)</f>
        <v>108.69999999999999</v>
      </c>
    </row>
    <row r="38" spans="1:9" x14ac:dyDescent="0.25">
      <c r="A38" s="15">
        <v>6</v>
      </c>
      <c r="B38" s="16">
        <v>8</v>
      </c>
      <c r="C38" s="16">
        <v>115.78</v>
      </c>
      <c r="D38" s="16">
        <v>1</v>
      </c>
      <c r="E38" s="16">
        <v>83.22</v>
      </c>
      <c r="F38" s="16">
        <f t="shared" si="0"/>
        <v>32.56</v>
      </c>
      <c r="G38" s="15" t="s">
        <v>22</v>
      </c>
      <c r="H38" s="16"/>
      <c r="I38" s="17" cm="1">
        <f t="array" ref="I38">AVERAGE(ABS(C35:C40-E35:E40))</f>
        <v>30.900000000000002</v>
      </c>
    </row>
    <row r="39" spans="1:9" x14ac:dyDescent="0.25">
      <c r="A39" s="15">
        <v>6</v>
      </c>
      <c r="B39" s="16">
        <v>4</v>
      </c>
      <c r="C39" s="16">
        <v>102.16</v>
      </c>
      <c r="D39" s="16">
        <v>13</v>
      </c>
      <c r="E39" s="16">
        <v>135.54</v>
      </c>
      <c r="F39" s="16">
        <f t="shared" si="0"/>
        <v>33.379999999999995</v>
      </c>
      <c r="G39" s="15"/>
      <c r="H39" s="16"/>
      <c r="I39" s="17"/>
    </row>
    <row r="40" spans="1:9" x14ac:dyDescent="0.25">
      <c r="A40" s="18">
        <v>6</v>
      </c>
      <c r="B40" s="19">
        <v>11</v>
      </c>
      <c r="C40" s="19">
        <v>102.82</v>
      </c>
      <c r="D40" s="19">
        <v>3</v>
      </c>
      <c r="E40" s="19">
        <v>126.22</v>
      </c>
      <c r="F40" s="16">
        <f t="shared" si="0"/>
        <v>23.400000000000006</v>
      </c>
      <c r="G40" s="18"/>
      <c r="H40" s="19"/>
      <c r="I40" s="20"/>
    </row>
    <row r="41" spans="1:9" x14ac:dyDescent="0.25">
      <c r="A41" s="13">
        <v>7</v>
      </c>
      <c r="B41" s="14">
        <v>12</v>
      </c>
      <c r="C41" s="14">
        <v>59.34</v>
      </c>
      <c r="D41" s="14">
        <v>6</v>
      </c>
      <c r="E41" s="14">
        <v>119.42</v>
      </c>
      <c r="F41" s="16">
        <f t="shared" si="0"/>
        <v>60.08</v>
      </c>
      <c r="G41" s="23"/>
      <c r="H41" s="24"/>
      <c r="I41" s="25"/>
    </row>
    <row r="42" spans="1:9" x14ac:dyDescent="0.25">
      <c r="A42" s="15">
        <v>7</v>
      </c>
      <c r="B42" s="16">
        <v>9</v>
      </c>
      <c r="C42" s="16">
        <v>104.52</v>
      </c>
      <c r="D42" s="16">
        <v>14</v>
      </c>
      <c r="E42" s="16">
        <v>125.4</v>
      </c>
      <c r="F42" s="16">
        <f t="shared" si="0"/>
        <v>20.88000000000001</v>
      </c>
      <c r="G42" s="21" t="s">
        <v>20</v>
      </c>
      <c r="H42" s="22"/>
      <c r="I42" s="17">
        <f>AVERAGE(C41:C46,E41:E46)</f>
        <v>97.674999999999997</v>
      </c>
    </row>
    <row r="43" spans="1:9" x14ac:dyDescent="0.25">
      <c r="A43" s="15">
        <v>7</v>
      </c>
      <c r="B43" s="16">
        <v>15</v>
      </c>
      <c r="C43" s="16">
        <v>86.7</v>
      </c>
      <c r="D43" s="16">
        <v>2</v>
      </c>
      <c r="E43" s="16">
        <v>87.58</v>
      </c>
      <c r="F43" s="16">
        <f t="shared" si="0"/>
        <v>0.87999999999999545</v>
      </c>
      <c r="G43" s="26" t="s">
        <v>21</v>
      </c>
      <c r="H43" s="27"/>
      <c r="I43" s="17">
        <f>MEDIAN(C41:C46,E41:E46)</f>
        <v>89.92</v>
      </c>
    </row>
    <row r="44" spans="1:9" x14ac:dyDescent="0.25">
      <c r="A44" s="15">
        <v>7</v>
      </c>
      <c r="B44" s="16">
        <v>4</v>
      </c>
      <c r="C44" s="16">
        <v>75.38</v>
      </c>
      <c r="D44" s="16">
        <v>11</v>
      </c>
      <c r="E44" s="16">
        <v>75.78</v>
      </c>
      <c r="F44" s="16">
        <f t="shared" si="0"/>
        <v>0.40000000000000568</v>
      </c>
      <c r="G44" s="15" t="s">
        <v>22</v>
      </c>
      <c r="H44" s="16"/>
      <c r="I44" s="17" cm="1">
        <f t="array" ref="I44">AVERAGE(ABS(C41:C46-E41:E46))</f>
        <v>18.536666666666669</v>
      </c>
    </row>
    <row r="45" spans="1:9" x14ac:dyDescent="0.25">
      <c r="A45" s="15">
        <v>7</v>
      </c>
      <c r="B45" s="16">
        <v>1</v>
      </c>
      <c r="C45" s="16">
        <v>122.26</v>
      </c>
      <c r="D45" s="16">
        <v>3</v>
      </c>
      <c r="E45" s="16">
        <v>141.22</v>
      </c>
      <c r="F45" s="16">
        <f t="shared" si="0"/>
        <v>18.959999999999994</v>
      </c>
      <c r="G45" s="15"/>
      <c r="H45" s="16"/>
      <c r="I45" s="17"/>
    </row>
    <row r="46" spans="1:9" x14ac:dyDescent="0.25">
      <c r="A46" s="18">
        <v>7</v>
      </c>
      <c r="B46" s="19">
        <v>13</v>
      </c>
      <c r="C46" s="19">
        <v>92.26</v>
      </c>
      <c r="D46" s="19">
        <v>8</v>
      </c>
      <c r="E46" s="19">
        <v>82.24</v>
      </c>
      <c r="F46" s="16">
        <f t="shared" si="0"/>
        <v>10.02000000000001</v>
      </c>
      <c r="G46" s="18"/>
      <c r="H46" s="19"/>
      <c r="I46" s="20"/>
    </row>
    <row r="47" spans="1:9" x14ac:dyDescent="0.25">
      <c r="A47" s="13">
        <v>8</v>
      </c>
      <c r="B47" s="14">
        <v>1</v>
      </c>
      <c r="C47" s="14">
        <v>176.44</v>
      </c>
      <c r="D47" s="14">
        <v>14</v>
      </c>
      <c r="E47" s="14">
        <v>97.64</v>
      </c>
      <c r="F47" s="16">
        <f t="shared" si="0"/>
        <v>78.8</v>
      </c>
      <c r="G47" s="23"/>
      <c r="H47" s="24"/>
      <c r="I47" s="25"/>
    </row>
    <row r="48" spans="1:9" x14ac:dyDescent="0.25">
      <c r="A48" s="15">
        <v>8</v>
      </c>
      <c r="B48" s="16">
        <v>12</v>
      </c>
      <c r="C48" s="16">
        <v>109.28</v>
      </c>
      <c r="D48" s="16">
        <v>13</v>
      </c>
      <c r="E48" s="16">
        <v>103</v>
      </c>
      <c r="F48" s="16">
        <f t="shared" si="0"/>
        <v>6.2800000000000011</v>
      </c>
      <c r="G48" s="21" t="s">
        <v>20</v>
      </c>
      <c r="H48" s="22"/>
      <c r="I48" s="17">
        <f>AVERAGE(C47:C52,E47:E52)</f>
        <v>118.66166666666665</v>
      </c>
    </row>
    <row r="49" spans="1:9" x14ac:dyDescent="0.25">
      <c r="A49" s="15">
        <v>8</v>
      </c>
      <c r="B49" s="16">
        <v>2</v>
      </c>
      <c r="C49" s="16">
        <v>132.04</v>
      </c>
      <c r="D49" s="16">
        <v>9</v>
      </c>
      <c r="E49" s="16">
        <v>112.24</v>
      </c>
      <c r="F49" s="16">
        <f t="shared" si="0"/>
        <v>19.799999999999997</v>
      </c>
      <c r="G49" s="26" t="s">
        <v>21</v>
      </c>
      <c r="H49" s="27"/>
      <c r="I49" s="17">
        <f>MEDIAN(C47:C52,E47:E52)</f>
        <v>116.28</v>
      </c>
    </row>
    <row r="50" spans="1:9" x14ac:dyDescent="0.25">
      <c r="A50" s="15">
        <v>8</v>
      </c>
      <c r="B50" s="16">
        <v>4</v>
      </c>
      <c r="C50" s="16">
        <v>103.68</v>
      </c>
      <c r="D50" s="16">
        <v>15</v>
      </c>
      <c r="E50" s="16">
        <v>94.48</v>
      </c>
      <c r="F50" s="16">
        <f t="shared" si="0"/>
        <v>9.2000000000000028</v>
      </c>
      <c r="G50" s="15" t="s">
        <v>22</v>
      </c>
      <c r="H50" s="16"/>
      <c r="I50" s="17" cm="1">
        <f t="array" ref="I50">AVERAGE(ABS(C47:C52-E47:E52))</f>
        <v>20.703333333333337</v>
      </c>
    </row>
    <row r="51" spans="1:9" x14ac:dyDescent="0.25">
      <c r="A51" s="15">
        <v>8</v>
      </c>
      <c r="B51" s="16">
        <v>11</v>
      </c>
      <c r="C51" s="16">
        <v>130.30000000000001</v>
      </c>
      <c r="D51" s="16">
        <v>8</v>
      </c>
      <c r="E51" s="16">
        <v>122.18</v>
      </c>
      <c r="F51" s="16">
        <f t="shared" si="0"/>
        <v>8.1200000000000045</v>
      </c>
      <c r="G51" s="15"/>
      <c r="H51" s="16"/>
      <c r="I51" s="17"/>
    </row>
    <row r="52" spans="1:9" x14ac:dyDescent="0.25">
      <c r="A52" s="18">
        <v>8</v>
      </c>
      <c r="B52" s="19">
        <v>3</v>
      </c>
      <c r="C52" s="19">
        <v>120.32</v>
      </c>
      <c r="D52" s="19">
        <v>6</v>
      </c>
      <c r="E52" s="19">
        <v>122.34</v>
      </c>
      <c r="F52" s="16">
        <f t="shared" si="0"/>
        <v>2.0200000000000102</v>
      </c>
      <c r="G52" s="18"/>
      <c r="H52" s="19"/>
      <c r="I52" s="20"/>
    </row>
    <row r="53" spans="1:9" x14ac:dyDescent="0.25">
      <c r="A53" s="13">
        <v>9</v>
      </c>
      <c r="B53" s="14">
        <v>14</v>
      </c>
      <c r="C53" s="14">
        <v>72.08</v>
      </c>
      <c r="D53" s="14">
        <v>6</v>
      </c>
      <c r="E53" s="14">
        <v>97.94</v>
      </c>
      <c r="F53" s="16">
        <f t="shared" si="0"/>
        <v>25.86</v>
      </c>
      <c r="G53" s="23"/>
      <c r="H53" s="24"/>
      <c r="I53" s="25"/>
    </row>
    <row r="54" spans="1:9" x14ac:dyDescent="0.25">
      <c r="A54" s="15">
        <v>9</v>
      </c>
      <c r="B54" s="16">
        <v>2</v>
      </c>
      <c r="C54" s="16">
        <v>88.7</v>
      </c>
      <c r="D54" s="16">
        <v>11</v>
      </c>
      <c r="E54" s="16">
        <v>105.06</v>
      </c>
      <c r="F54" s="16">
        <f t="shared" si="0"/>
        <v>16.36</v>
      </c>
      <c r="G54" s="21" t="s">
        <v>20</v>
      </c>
      <c r="H54" s="22"/>
      <c r="I54" s="17">
        <f>AVERAGE(C53:C58,E53:E58)</f>
        <v>105.23</v>
      </c>
    </row>
    <row r="55" spans="1:9" x14ac:dyDescent="0.25">
      <c r="A55" s="15">
        <v>9</v>
      </c>
      <c r="B55" s="16">
        <v>9</v>
      </c>
      <c r="C55" s="16">
        <v>157.52000000000001</v>
      </c>
      <c r="D55" s="16">
        <v>4</v>
      </c>
      <c r="E55" s="16">
        <v>133.24</v>
      </c>
      <c r="F55" s="16">
        <f t="shared" si="0"/>
        <v>24.28</v>
      </c>
      <c r="G55" s="26" t="s">
        <v>21</v>
      </c>
      <c r="H55" s="27"/>
      <c r="I55" s="17">
        <f>MEDIAN(C53:C58,E53:E58)</f>
        <v>102.05000000000001</v>
      </c>
    </row>
    <row r="56" spans="1:9" x14ac:dyDescent="0.25">
      <c r="A56" s="15">
        <v>9</v>
      </c>
      <c r="B56" s="16">
        <v>15</v>
      </c>
      <c r="C56" s="16">
        <v>102.4</v>
      </c>
      <c r="D56" s="16">
        <v>8</v>
      </c>
      <c r="E56" s="16">
        <v>101.7</v>
      </c>
      <c r="F56" s="16">
        <f t="shared" si="0"/>
        <v>0.70000000000000284</v>
      </c>
      <c r="G56" s="15" t="s">
        <v>22</v>
      </c>
      <c r="H56" s="16"/>
      <c r="I56" s="17" cm="1">
        <f t="array" ref="I56">AVERAGE(ABS(C53:C58-E53:E58))</f>
        <v>12.886666666666668</v>
      </c>
    </row>
    <row r="57" spans="1:9" x14ac:dyDescent="0.25">
      <c r="A57" s="15">
        <v>9</v>
      </c>
      <c r="B57" s="16">
        <v>3</v>
      </c>
      <c r="C57" s="16">
        <v>113.7</v>
      </c>
      <c r="D57" s="16">
        <v>13</v>
      </c>
      <c r="E57" s="16">
        <v>108.56</v>
      </c>
      <c r="F57" s="16">
        <f t="shared" si="0"/>
        <v>5.1400000000000006</v>
      </c>
      <c r="G57" s="15"/>
      <c r="H57" s="16"/>
      <c r="I57" s="17"/>
    </row>
    <row r="58" spans="1:9" x14ac:dyDescent="0.25">
      <c r="A58" s="18">
        <v>9</v>
      </c>
      <c r="B58" s="19">
        <v>12</v>
      </c>
      <c r="C58" s="19">
        <v>93.42</v>
      </c>
      <c r="D58" s="19">
        <v>1</v>
      </c>
      <c r="E58" s="19">
        <v>88.44</v>
      </c>
      <c r="F58" s="16">
        <f t="shared" si="0"/>
        <v>4.980000000000004</v>
      </c>
      <c r="G58" s="18"/>
      <c r="H58" s="19"/>
      <c r="I58" s="20"/>
    </row>
    <row r="59" spans="1:9" x14ac:dyDescent="0.25">
      <c r="A59" s="13">
        <v>10</v>
      </c>
      <c r="B59" s="14">
        <v>14</v>
      </c>
      <c r="C59" s="14">
        <v>89.28</v>
      </c>
      <c r="D59" s="14">
        <v>11</v>
      </c>
      <c r="E59" s="14">
        <v>103.16</v>
      </c>
      <c r="F59" s="16">
        <f t="shared" si="0"/>
        <v>13.879999999999995</v>
      </c>
      <c r="G59" s="23"/>
      <c r="H59" s="24"/>
      <c r="I59" s="25"/>
    </row>
    <row r="60" spans="1:9" x14ac:dyDescent="0.25">
      <c r="A60" s="15">
        <v>10</v>
      </c>
      <c r="B60" s="16">
        <v>15</v>
      </c>
      <c r="C60" s="16">
        <v>110.12</v>
      </c>
      <c r="D60" s="16">
        <v>12</v>
      </c>
      <c r="E60" s="16">
        <v>133.63999999999999</v>
      </c>
      <c r="F60" s="16">
        <f t="shared" si="0"/>
        <v>23.519999999999982</v>
      </c>
      <c r="G60" s="21" t="s">
        <v>20</v>
      </c>
      <c r="H60" s="22"/>
      <c r="I60" s="17">
        <f>AVERAGE(C59:C64,E59:E64)</f>
        <v>109.26833333333333</v>
      </c>
    </row>
    <row r="61" spans="1:9" x14ac:dyDescent="0.25">
      <c r="A61" s="15">
        <v>10</v>
      </c>
      <c r="B61" s="16">
        <v>8</v>
      </c>
      <c r="C61" s="16">
        <v>83.12</v>
      </c>
      <c r="D61" s="16">
        <v>6</v>
      </c>
      <c r="E61" s="16">
        <v>89.38</v>
      </c>
      <c r="F61" s="16">
        <f t="shared" si="0"/>
        <v>6.2599999999999909</v>
      </c>
      <c r="G61" s="26" t="s">
        <v>21</v>
      </c>
      <c r="H61" s="27"/>
      <c r="I61" s="17">
        <f>MEDIAN(C59:C64,E59:E64)</f>
        <v>105.15</v>
      </c>
    </row>
    <row r="62" spans="1:9" x14ac:dyDescent="0.25">
      <c r="A62" s="15">
        <v>10</v>
      </c>
      <c r="B62" s="16">
        <v>13</v>
      </c>
      <c r="C62" s="16">
        <v>102.3</v>
      </c>
      <c r="D62" s="16">
        <v>2</v>
      </c>
      <c r="E62" s="16">
        <v>107.14</v>
      </c>
      <c r="F62" s="16">
        <f t="shared" si="0"/>
        <v>4.8400000000000034</v>
      </c>
      <c r="G62" s="15" t="s">
        <v>22</v>
      </c>
      <c r="H62" s="16"/>
      <c r="I62" s="17" cm="1">
        <f t="array" ref="I62">AVERAGE(ABS(C59:C64-E59:E64))</f>
        <v>17.516666666666666</v>
      </c>
    </row>
    <row r="63" spans="1:9" x14ac:dyDescent="0.25">
      <c r="A63" s="15">
        <v>10</v>
      </c>
      <c r="B63" s="16">
        <v>1</v>
      </c>
      <c r="C63" s="16">
        <v>126.44</v>
      </c>
      <c r="D63" s="16">
        <v>4</v>
      </c>
      <c r="E63" s="16">
        <v>83.82</v>
      </c>
      <c r="F63" s="16">
        <f t="shared" si="0"/>
        <v>42.620000000000005</v>
      </c>
      <c r="G63" s="15"/>
      <c r="H63" s="16"/>
      <c r="I63" s="17"/>
    </row>
    <row r="64" spans="1:9" x14ac:dyDescent="0.25">
      <c r="A64" s="18">
        <v>10</v>
      </c>
      <c r="B64" s="19">
        <v>3</v>
      </c>
      <c r="C64" s="19">
        <v>148.4</v>
      </c>
      <c r="D64" s="19">
        <v>9</v>
      </c>
      <c r="E64" s="19">
        <v>134.41999999999999</v>
      </c>
      <c r="F64" s="16">
        <f t="shared" si="0"/>
        <v>13.980000000000018</v>
      </c>
      <c r="G64" s="18"/>
      <c r="H64" s="19"/>
      <c r="I64" s="20"/>
    </row>
    <row r="65" spans="1:9" x14ac:dyDescent="0.25">
      <c r="A65" s="13">
        <v>11</v>
      </c>
      <c r="B65" s="14">
        <v>4</v>
      </c>
      <c r="C65" s="14">
        <v>98.12</v>
      </c>
      <c r="D65" s="14">
        <v>6</v>
      </c>
      <c r="E65" s="14">
        <v>109.16</v>
      </c>
      <c r="F65" s="16">
        <f t="shared" si="0"/>
        <v>11.039999999999992</v>
      </c>
      <c r="G65" s="23"/>
      <c r="H65" s="24"/>
      <c r="I65" s="25"/>
    </row>
    <row r="66" spans="1:9" x14ac:dyDescent="0.25">
      <c r="A66" s="15">
        <v>11</v>
      </c>
      <c r="B66" s="16">
        <v>13</v>
      </c>
      <c r="C66" s="16">
        <v>92.32</v>
      </c>
      <c r="D66" s="16">
        <v>14</v>
      </c>
      <c r="E66" s="16">
        <v>96.16</v>
      </c>
      <c r="F66" s="16">
        <f t="shared" si="0"/>
        <v>3.8400000000000034</v>
      </c>
      <c r="G66" s="21" t="s">
        <v>20</v>
      </c>
      <c r="H66" s="22"/>
      <c r="I66" s="17">
        <f>AVERAGE(C65:C70,E65:E70)</f>
        <v>102.42833333333333</v>
      </c>
    </row>
    <row r="67" spans="1:9" x14ac:dyDescent="0.25">
      <c r="A67" s="15">
        <v>11</v>
      </c>
      <c r="B67" s="16">
        <v>12</v>
      </c>
      <c r="C67" s="16">
        <v>113.58</v>
      </c>
      <c r="D67" s="16">
        <v>11</v>
      </c>
      <c r="E67" s="16">
        <v>99.04</v>
      </c>
      <c r="F67" s="16">
        <f t="shared" si="0"/>
        <v>14.539999999999992</v>
      </c>
      <c r="G67" s="26" t="s">
        <v>21</v>
      </c>
      <c r="H67" s="27"/>
      <c r="I67" s="17">
        <f>MEDIAN(C65:C70,E65:E70)</f>
        <v>98.92</v>
      </c>
    </row>
    <row r="68" spans="1:9" x14ac:dyDescent="0.25">
      <c r="A68" s="15">
        <v>11</v>
      </c>
      <c r="B68" s="16">
        <v>2</v>
      </c>
      <c r="C68" s="16">
        <v>123.12</v>
      </c>
      <c r="D68" s="16">
        <v>1</v>
      </c>
      <c r="E68" s="16">
        <v>100.32</v>
      </c>
      <c r="F68" s="16">
        <f t="shared" si="0"/>
        <v>22.800000000000011</v>
      </c>
      <c r="G68" s="15" t="s">
        <v>22</v>
      </c>
      <c r="H68" s="16"/>
      <c r="I68" s="17" cm="1">
        <f t="array" ref="I68">AVERAGE(ABS(C65:C70-E65:E70))</f>
        <v>13.256666666666666</v>
      </c>
    </row>
    <row r="69" spans="1:9" x14ac:dyDescent="0.25">
      <c r="A69" s="15">
        <v>11</v>
      </c>
      <c r="B69" s="16">
        <v>9</v>
      </c>
      <c r="C69" s="16">
        <v>98.8</v>
      </c>
      <c r="D69" s="16">
        <v>8</v>
      </c>
      <c r="E69" s="16">
        <v>93.18</v>
      </c>
      <c r="F69" s="16">
        <f t="shared" si="0"/>
        <v>5.6199999999999903</v>
      </c>
      <c r="G69" s="15"/>
      <c r="H69" s="16"/>
      <c r="I69" s="17"/>
    </row>
    <row r="70" spans="1:9" x14ac:dyDescent="0.25">
      <c r="A70" s="18">
        <v>11</v>
      </c>
      <c r="B70" s="19">
        <v>15</v>
      </c>
      <c r="C70" s="19">
        <v>113.52</v>
      </c>
      <c r="D70" s="19">
        <v>3</v>
      </c>
      <c r="E70" s="19">
        <v>91.82</v>
      </c>
      <c r="F70" s="16">
        <f t="shared" ref="F70:F76" si="1">ABS(C70-E70)</f>
        <v>21.700000000000003</v>
      </c>
      <c r="G70" s="18"/>
      <c r="H70" s="19"/>
      <c r="I70" s="20"/>
    </row>
    <row r="71" spans="1:9" x14ac:dyDescent="0.25">
      <c r="A71" s="13">
        <v>12</v>
      </c>
      <c r="B71" s="14">
        <v>6</v>
      </c>
      <c r="C71" s="14">
        <v>105.06</v>
      </c>
      <c r="D71" s="14">
        <v>3</v>
      </c>
      <c r="E71" s="14">
        <v>111.3</v>
      </c>
      <c r="F71" s="16">
        <f t="shared" si="1"/>
        <v>6.2399999999999949</v>
      </c>
      <c r="G71" s="23"/>
      <c r="H71" s="24"/>
      <c r="I71" s="25"/>
    </row>
    <row r="72" spans="1:9" x14ac:dyDescent="0.25">
      <c r="A72" s="15">
        <v>12</v>
      </c>
      <c r="B72" s="16">
        <v>8</v>
      </c>
      <c r="C72" s="16">
        <v>100.92</v>
      </c>
      <c r="D72" s="16">
        <v>12</v>
      </c>
      <c r="E72" s="16">
        <v>109.86</v>
      </c>
      <c r="F72" s="16">
        <f t="shared" si="1"/>
        <v>8.9399999999999977</v>
      </c>
      <c r="G72" s="21" t="s">
        <v>20</v>
      </c>
      <c r="H72" s="22"/>
      <c r="I72" s="17">
        <f>AVERAGE(C71:C76,E71:E76)</f>
        <v>101.50333333333333</v>
      </c>
    </row>
    <row r="73" spans="1:9" x14ac:dyDescent="0.25">
      <c r="A73" s="15">
        <v>12</v>
      </c>
      <c r="B73" s="16">
        <v>1</v>
      </c>
      <c r="C73" s="16">
        <v>129.47999999999999</v>
      </c>
      <c r="D73" s="16">
        <v>11</v>
      </c>
      <c r="E73" s="16">
        <v>91.92</v>
      </c>
      <c r="F73" s="16">
        <f t="shared" si="1"/>
        <v>37.559999999999988</v>
      </c>
      <c r="G73" s="26" t="s">
        <v>21</v>
      </c>
      <c r="H73" s="27"/>
      <c r="I73" s="17">
        <f>MEDIAN(C71:C76,E71:E76)</f>
        <v>102.99000000000001</v>
      </c>
    </row>
    <row r="74" spans="1:9" x14ac:dyDescent="0.25">
      <c r="A74" s="15">
        <v>12</v>
      </c>
      <c r="B74" s="16">
        <v>13</v>
      </c>
      <c r="C74" s="16">
        <v>83.82</v>
      </c>
      <c r="D74" s="16">
        <v>4</v>
      </c>
      <c r="E74" s="16">
        <v>76.56</v>
      </c>
      <c r="F74" s="16">
        <f t="shared" si="1"/>
        <v>7.2599999999999909</v>
      </c>
      <c r="G74" s="15" t="s">
        <v>22</v>
      </c>
      <c r="H74" s="16"/>
      <c r="I74" s="17" cm="1">
        <f t="array" ref="I74">AVERAGE(ABS(C71:C76-E71:E76))</f>
        <v>31.433333333333334</v>
      </c>
    </row>
    <row r="75" spans="1:9" x14ac:dyDescent="0.25">
      <c r="A75" s="15">
        <v>12</v>
      </c>
      <c r="B75" s="16">
        <v>15</v>
      </c>
      <c r="C75" s="16">
        <v>71.44</v>
      </c>
      <c r="D75" s="16">
        <v>9</v>
      </c>
      <c r="E75" s="16">
        <v>139.4</v>
      </c>
      <c r="F75" s="16">
        <f t="shared" si="1"/>
        <v>67.960000000000008</v>
      </c>
      <c r="G75" s="15"/>
      <c r="H75" s="16"/>
      <c r="I75" s="17"/>
    </row>
    <row r="76" spans="1:9" x14ac:dyDescent="0.25">
      <c r="A76" s="18">
        <v>12</v>
      </c>
      <c r="B76" s="19">
        <v>14</v>
      </c>
      <c r="C76" s="19">
        <v>68.819999999999993</v>
      </c>
      <c r="D76" s="19">
        <v>2</v>
      </c>
      <c r="E76" s="19">
        <v>129.46</v>
      </c>
      <c r="F76" s="16">
        <f t="shared" si="1"/>
        <v>60.640000000000015</v>
      </c>
      <c r="G76" s="18"/>
      <c r="H76" s="19"/>
      <c r="I76" s="20"/>
    </row>
  </sheetData>
  <mergeCells count="39">
    <mergeCell ref="G7:H7"/>
    <mergeCell ref="G5:H5"/>
    <mergeCell ref="K4:Q5"/>
    <mergeCell ref="G66:H66"/>
    <mergeCell ref="G67:H67"/>
    <mergeCell ref="G71:I71"/>
    <mergeCell ref="G72:H72"/>
    <mergeCell ref="G73:H73"/>
    <mergeCell ref="G55:H55"/>
    <mergeCell ref="G59:I59"/>
    <mergeCell ref="G60:H60"/>
    <mergeCell ref="G61:H61"/>
    <mergeCell ref="G65:I65"/>
    <mergeCell ref="G47:I47"/>
    <mergeCell ref="G48:H48"/>
    <mergeCell ref="G49:H49"/>
    <mergeCell ref="G53:I53"/>
    <mergeCell ref="G54:H54"/>
    <mergeCell ref="G36:H36"/>
    <mergeCell ref="G37:H37"/>
    <mergeCell ref="G41:I41"/>
    <mergeCell ref="G42:H42"/>
    <mergeCell ref="G43:H43"/>
    <mergeCell ref="G25:H25"/>
    <mergeCell ref="G29:I29"/>
    <mergeCell ref="G30:H30"/>
    <mergeCell ref="G31:H31"/>
    <mergeCell ref="G35:I35"/>
    <mergeCell ref="G19:H19"/>
    <mergeCell ref="G23:I23"/>
    <mergeCell ref="G24:H24"/>
    <mergeCell ref="G11:I11"/>
    <mergeCell ref="G12:H12"/>
    <mergeCell ref="G13:H13"/>
    <mergeCell ref="G17:I17"/>
    <mergeCell ref="G18:H18"/>
    <mergeCell ref="A1:E3"/>
    <mergeCell ref="G4:I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</cp:lastModifiedBy>
  <dcterms:modified xsi:type="dcterms:W3CDTF">2020-09-23T23:19:01Z</dcterms:modified>
</cp:coreProperties>
</file>