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BAT01\Cell Selection\"/>
    </mc:Choice>
  </mc:AlternateContent>
  <xr:revisionPtr revIDLastSave="0" documentId="10_ncr:100000_{A509A214-3851-48F8-BCCE-2DEBE9D8BBD9}" xr6:coauthVersionLast="31" xr6:coauthVersionMax="31" xr10:uidLastSave="{00000000-0000-0000-0000-000000000000}"/>
  <bookViews>
    <workbookView xWindow="0" yWindow="0" windowWidth="20520" windowHeight="9465" xr2:uid="{00000000-000D-0000-FFFF-FFFF00000000}"/>
  </bookViews>
  <sheets>
    <sheet name="Cell Data" sheetId="1" r:id="rId1"/>
  </sheets>
  <definedNames>
    <definedName name="_xlnm._FilterDatabase" localSheetId="0" hidden="1">'Cell Data'!$B$2:$BB$2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R4" i="1"/>
  <c r="R5" i="1"/>
  <c r="R12" i="1"/>
  <c r="R7" i="1"/>
  <c r="R8" i="1"/>
  <c r="R9" i="1"/>
  <c r="R10" i="1"/>
  <c r="R11" i="1"/>
  <c r="R13" i="1"/>
  <c r="R14" i="1"/>
  <c r="R16" i="1"/>
  <c r="R15" i="1"/>
  <c r="R17" i="1"/>
  <c r="R19" i="1"/>
  <c r="R22" i="1"/>
  <c r="R21" i="1"/>
  <c r="R18" i="1"/>
  <c r="R20" i="1"/>
  <c r="R23" i="1"/>
  <c r="R33" i="1"/>
  <c r="R24" i="1"/>
  <c r="R27" i="1"/>
  <c r="R26" i="1"/>
  <c r="R25" i="1"/>
  <c r="R32" i="1"/>
  <c r="R28" i="1"/>
  <c r="R29" i="1"/>
  <c r="R30" i="1"/>
  <c r="R31" i="1"/>
  <c r="R37" i="1"/>
  <c r="R34" i="1"/>
  <c r="R35" i="1"/>
  <c r="R40" i="1"/>
  <c r="R47" i="1"/>
  <c r="R36" i="1"/>
  <c r="R41" i="1"/>
  <c r="R42" i="1"/>
  <c r="R43" i="1"/>
  <c r="R45" i="1"/>
  <c r="R51" i="1"/>
  <c r="R52" i="1"/>
  <c r="R54" i="1"/>
  <c r="R55" i="1"/>
  <c r="R56" i="1"/>
  <c r="R38" i="1"/>
  <c r="R57" i="1"/>
  <c r="R63" i="1"/>
  <c r="R53" i="1"/>
  <c r="R67" i="1"/>
  <c r="R70" i="1"/>
  <c r="R71" i="1"/>
  <c r="R73" i="1"/>
  <c r="R72" i="1"/>
  <c r="R74" i="1"/>
  <c r="R58" i="1"/>
  <c r="R66" i="1"/>
  <c r="R68" i="1"/>
  <c r="R49" i="1"/>
  <c r="R79" i="1"/>
  <c r="R69" i="1"/>
  <c r="R48" i="1"/>
  <c r="R61" i="1"/>
  <c r="R78" i="1"/>
  <c r="R80" i="1"/>
  <c r="R75" i="1"/>
  <c r="R50" i="1"/>
  <c r="R77" i="1"/>
  <c r="R83" i="1"/>
  <c r="R85" i="1"/>
  <c r="R62" i="1"/>
  <c r="R82" i="1"/>
  <c r="R84" i="1"/>
  <c r="R64" i="1"/>
  <c r="R76" i="1"/>
  <c r="R88" i="1"/>
  <c r="R86" i="1"/>
  <c r="R89" i="1"/>
  <c r="R59" i="1"/>
  <c r="R87" i="1"/>
  <c r="R60" i="1"/>
  <c r="R81" i="1"/>
  <c r="R44" i="1"/>
  <c r="R46" i="1"/>
  <c r="R39" i="1"/>
  <c r="R65" i="1"/>
  <c r="R6" i="1"/>
  <c r="M25" i="1"/>
  <c r="M77" i="1"/>
  <c r="O76" i="1"/>
  <c r="U76" i="1"/>
  <c r="P76" i="1"/>
  <c r="V76" i="1"/>
  <c r="T76" i="1"/>
  <c r="S76" i="1"/>
  <c r="P74" i="1"/>
  <c r="T74" i="1"/>
  <c r="V74" i="1"/>
  <c r="O74" i="1"/>
  <c r="U74" i="1"/>
  <c r="S74" i="1"/>
  <c r="O3" i="1"/>
  <c r="P3" i="1"/>
  <c r="T3" i="1"/>
  <c r="U3" i="1"/>
  <c r="V3" i="1"/>
  <c r="O4" i="1"/>
  <c r="S4" i="1"/>
  <c r="P4" i="1"/>
  <c r="T4" i="1"/>
  <c r="U4" i="1"/>
  <c r="V4" i="1"/>
  <c r="O5" i="1"/>
  <c r="S5" i="1"/>
  <c r="P5" i="1"/>
  <c r="T5" i="1"/>
  <c r="U5" i="1"/>
  <c r="V5" i="1"/>
  <c r="O9" i="1"/>
  <c r="S9" i="1"/>
  <c r="P9" i="1"/>
  <c r="T9" i="1"/>
  <c r="U9" i="1"/>
  <c r="V9" i="1"/>
  <c r="O7" i="1"/>
  <c r="S7" i="1"/>
  <c r="P7" i="1"/>
  <c r="T7" i="1"/>
  <c r="U7" i="1"/>
  <c r="V7" i="1"/>
  <c r="O15" i="1"/>
  <c r="S15" i="1"/>
  <c r="P15" i="1"/>
  <c r="T15" i="1"/>
  <c r="U15" i="1"/>
  <c r="V15" i="1"/>
  <c r="O13" i="1"/>
  <c r="S13" i="1"/>
  <c r="P13" i="1"/>
  <c r="T13" i="1"/>
  <c r="U13" i="1"/>
  <c r="V13" i="1"/>
  <c r="O12" i="1"/>
  <c r="S12" i="1"/>
  <c r="P12" i="1"/>
  <c r="T12" i="1"/>
  <c r="U12" i="1"/>
  <c r="V12" i="1"/>
  <c r="O6" i="1"/>
  <c r="S6" i="1"/>
  <c r="P6" i="1"/>
  <c r="T6" i="1"/>
  <c r="U6" i="1"/>
  <c r="V6" i="1"/>
  <c r="O10" i="1"/>
  <c r="S10" i="1"/>
  <c r="P10" i="1"/>
  <c r="T10" i="1"/>
  <c r="U10" i="1"/>
  <c r="V10" i="1"/>
  <c r="O8" i="1"/>
  <c r="S8" i="1"/>
  <c r="P8" i="1"/>
  <c r="T8" i="1"/>
  <c r="U8" i="1"/>
  <c r="V8" i="1"/>
  <c r="O17" i="1"/>
  <c r="S17" i="1"/>
  <c r="P17" i="1"/>
  <c r="T17" i="1"/>
  <c r="U17" i="1"/>
  <c r="V17" i="1"/>
  <c r="O11" i="1"/>
  <c r="S11" i="1"/>
  <c r="P11" i="1"/>
  <c r="T11" i="1"/>
  <c r="U11" i="1"/>
  <c r="V11" i="1"/>
  <c r="O14" i="1"/>
  <c r="S14" i="1"/>
  <c r="P14" i="1"/>
  <c r="T14" i="1"/>
  <c r="U14" i="1"/>
  <c r="V14" i="1"/>
  <c r="O21" i="1"/>
  <c r="S21" i="1"/>
  <c r="P21" i="1"/>
  <c r="T21" i="1"/>
  <c r="U21" i="1"/>
  <c r="V21" i="1"/>
  <c r="O18" i="1"/>
  <c r="S18" i="1"/>
  <c r="P18" i="1"/>
  <c r="T18" i="1"/>
  <c r="U18" i="1"/>
  <c r="V18" i="1"/>
  <c r="O22" i="1"/>
  <c r="S22" i="1"/>
  <c r="P22" i="1"/>
  <c r="T22" i="1"/>
  <c r="U22" i="1"/>
  <c r="V22" i="1"/>
  <c r="O19" i="1"/>
  <c r="S19" i="1"/>
  <c r="P19" i="1"/>
  <c r="T19" i="1"/>
  <c r="U19" i="1"/>
  <c r="V19" i="1"/>
  <c r="O16" i="1"/>
  <c r="S16" i="1"/>
  <c r="P16" i="1"/>
  <c r="T16" i="1"/>
  <c r="U16" i="1"/>
  <c r="V16" i="1"/>
  <c r="O20" i="1"/>
  <c r="S20" i="1"/>
  <c r="P20" i="1"/>
  <c r="T20" i="1"/>
  <c r="U20" i="1"/>
  <c r="V20" i="1"/>
  <c r="O33" i="1"/>
  <c r="S33" i="1"/>
  <c r="P33" i="1"/>
  <c r="T33" i="1"/>
  <c r="U33" i="1"/>
  <c r="V33" i="1"/>
  <c r="O29" i="1"/>
  <c r="S29" i="1"/>
  <c r="P29" i="1"/>
  <c r="T29" i="1"/>
  <c r="U29" i="1"/>
  <c r="V29" i="1"/>
  <c r="O27" i="1"/>
  <c r="S27" i="1"/>
  <c r="P27" i="1"/>
  <c r="T27" i="1"/>
  <c r="U27" i="1"/>
  <c r="V27" i="1"/>
  <c r="O24" i="1"/>
  <c r="S24" i="1"/>
  <c r="P24" i="1"/>
  <c r="T24" i="1"/>
  <c r="U24" i="1"/>
  <c r="V24" i="1"/>
  <c r="O30" i="1"/>
  <c r="S30" i="1"/>
  <c r="P30" i="1"/>
  <c r="T30" i="1"/>
  <c r="U30" i="1"/>
  <c r="V30" i="1"/>
  <c r="O26" i="1"/>
  <c r="S26" i="1"/>
  <c r="P26" i="1"/>
  <c r="T26" i="1"/>
  <c r="U26" i="1"/>
  <c r="V26" i="1"/>
  <c r="O28" i="1"/>
  <c r="S28" i="1"/>
  <c r="P28" i="1"/>
  <c r="T28" i="1"/>
  <c r="U28" i="1"/>
  <c r="V28" i="1"/>
  <c r="O31" i="1"/>
  <c r="S31" i="1"/>
  <c r="P31" i="1"/>
  <c r="T31" i="1"/>
  <c r="U31" i="1"/>
  <c r="V31" i="1"/>
  <c r="O23" i="1"/>
  <c r="S23" i="1"/>
  <c r="P23" i="1"/>
  <c r="T23" i="1"/>
  <c r="U23" i="1"/>
  <c r="V23" i="1"/>
  <c r="O34" i="1"/>
  <c r="S34" i="1"/>
  <c r="P34" i="1"/>
  <c r="T34" i="1"/>
  <c r="U34" i="1"/>
  <c r="V34" i="1"/>
  <c r="O35" i="1"/>
  <c r="S35" i="1"/>
  <c r="P35" i="1"/>
  <c r="T35" i="1"/>
  <c r="U35" i="1"/>
  <c r="V35" i="1"/>
  <c r="O36" i="1"/>
  <c r="S36" i="1"/>
  <c r="P36" i="1"/>
  <c r="T36" i="1"/>
  <c r="U36" i="1"/>
  <c r="V36" i="1"/>
  <c r="O37" i="1"/>
  <c r="S37" i="1"/>
  <c r="P37" i="1"/>
  <c r="T37" i="1"/>
  <c r="U37" i="1"/>
  <c r="V37" i="1"/>
  <c r="O42" i="1"/>
  <c r="S42" i="1"/>
  <c r="P42" i="1"/>
  <c r="T42" i="1"/>
  <c r="U42" i="1"/>
  <c r="V42" i="1"/>
  <c r="O45" i="1"/>
  <c r="S45" i="1"/>
  <c r="P45" i="1"/>
  <c r="T45" i="1"/>
  <c r="U45" i="1"/>
  <c r="V45" i="1"/>
  <c r="O43" i="1"/>
  <c r="S43" i="1"/>
  <c r="P43" i="1"/>
  <c r="T43" i="1"/>
  <c r="U43" i="1"/>
  <c r="V43" i="1"/>
  <c r="O41" i="1"/>
  <c r="S41" i="1"/>
  <c r="P41" i="1"/>
  <c r="T41" i="1"/>
  <c r="U41" i="1"/>
  <c r="V41" i="1"/>
  <c r="O40" i="1"/>
  <c r="S40" i="1"/>
  <c r="P40" i="1"/>
  <c r="T40" i="1"/>
  <c r="U40" i="1"/>
  <c r="V40" i="1"/>
  <c r="O47" i="1"/>
  <c r="S47" i="1"/>
  <c r="P47" i="1"/>
  <c r="T47" i="1"/>
  <c r="U47" i="1"/>
  <c r="V47" i="1"/>
  <c r="O51" i="1"/>
  <c r="S51" i="1"/>
  <c r="P51" i="1"/>
  <c r="T51" i="1"/>
  <c r="U51" i="1"/>
  <c r="V51" i="1"/>
  <c r="O54" i="1"/>
  <c r="S54" i="1"/>
  <c r="P54" i="1"/>
  <c r="T54" i="1"/>
  <c r="U54" i="1"/>
  <c r="V54" i="1"/>
  <c r="O55" i="1"/>
  <c r="S55" i="1"/>
  <c r="P55" i="1"/>
  <c r="T55" i="1"/>
  <c r="U55" i="1"/>
  <c r="V55" i="1"/>
  <c r="O56" i="1"/>
  <c r="S56" i="1"/>
  <c r="P56" i="1"/>
  <c r="T56" i="1"/>
  <c r="U56" i="1"/>
  <c r="V56" i="1"/>
  <c r="O52" i="1"/>
  <c r="S52" i="1"/>
  <c r="P52" i="1"/>
  <c r="T52" i="1"/>
  <c r="U52" i="1"/>
  <c r="V52" i="1"/>
  <c r="O72" i="1"/>
  <c r="S72" i="1"/>
  <c r="P72" i="1"/>
  <c r="T72" i="1"/>
  <c r="U72" i="1"/>
  <c r="V72" i="1"/>
  <c r="O73" i="1"/>
  <c r="S73" i="1"/>
  <c r="P73" i="1"/>
  <c r="T73" i="1"/>
  <c r="U73" i="1"/>
  <c r="V73" i="1"/>
  <c r="O71" i="1"/>
  <c r="S71" i="1"/>
  <c r="P71" i="1"/>
  <c r="T71" i="1"/>
  <c r="U71" i="1"/>
  <c r="V71" i="1"/>
  <c r="O70" i="1"/>
  <c r="S70" i="1"/>
  <c r="P70" i="1"/>
  <c r="T70" i="1"/>
  <c r="U70" i="1"/>
  <c r="V70" i="1"/>
  <c r="O80" i="1"/>
  <c r="S80" i="1"/>
  <c r="P80" i="1"/>
  <c r="T80" i="1"/>
  <c r="U80" i="1"/>
  <c r="V80" i="1"/>
  <c r="O78" i="1"/>
  <c r="S78" i="1"/>
  <c r="P78" i="1"/>
  <c r="T78" i="1"/>
  <c r="U78" i="1"/>
  <c r="V78" i="1"/>
  <c r="O83" i="1"/>
  <c r="S83" i="1"/>
  <c r="P83" i="1"/>
  <c r="T83" i="1"/>
  <c r="U83" i="1"/>
  <c r="V83" i="1"/>
  <c r="O82" i="1"/>
  <c r="S82" i="1"/>
  <c r="P82" i="1"/>
  <c r="T82" i="1"/>
  <c r="U82" i="1"/>
  <c r="V82" i="1"/>
  <c r="O88" i="1"/>
  <c r="S88" i="1"/>
  <c r="P88" i="1"/>
  <c r="T88" i="1"/>
  <c r="U88" i="1"/>
  <c r="V88" i="1"/>
  <c r="O85" i="1"/>
  <c r="S85" i="1"/>
  <c r="P85" i="1"/>
  <c r="T85" i="1"/>
  <c r="U85" i="1"/>
  <c r="V85" i="1"/>
  <c r="O84" i="1"/>
  <c r="S84" i="1"/>
  <c r="P84" i="1"/>
  <c r="T84" i="1"/>
  <c r="U84" i="1"/>
  <c r="V84" i="1"/>
  <c r="O86" i="1"/>
  <c r="S86" i="1"/>
  <c r="P86" i="1"/>
  <c r="T86" i="1"/>
  <c r="U86" i="1"/>
  <c r="V86" i="1"/>
  <c r="O89" i="1"/>
  <c r="S89" i="1"/>
  <c r="P89" i="1"/>
  <c r="T89" i="1"/>
  <c r="U89" i="1"/>
  <c r="V89" i="1"/>
  <c r="P25" i="1"/>
  <c r="T25" i="1"/>
  <c r="V25" i="1"/>
  <c r="O67" i="1"/>
  <c r="U67" i="1"/>
  <c r="P67" i="1"/>
  <c r="V67" i="1"/>
  <c r="P62" i="1"/>
  <c r="V62" i="1"/>
  <c r="O62" i="1"/>
  <c r="U62" i="1"/>
  <c r="P60" i="1"/>
  <c r="V60" i="1"/>
  <c r="P65" i="1"/>
  <c r="V65" i="1"/>
  <c r="P61" i="1"/>
  <c r="V61" i="1"/>
  <c r="P39" i="1"/>
  <c r="V39" i="1"/>
  <c r="P64" i="1"/>
  <c r="V64" i="1"/>
  <c r="P46" i="1"/>
  <c r="V46" i="1"/>
  <c r="P68" i="1"/>
  <c r="P44" i="1"/>
  <c r="V44" i="1"/>
  <c r="P50" i="1"/>
  <c r="P32" i="1"/>
  <c r="V32" i="1"/>
  <c r="P59" i="1"/>
  <c r="V59" i="1"/>
  <c r="P58" i="1"/>
  <c r="P75" i="1"/>
  <c r="V75" i="1"/>
  <c r="P38" i="1"/>
  <c r="V38" i="1"/>
  <c r="P48" i="1"/>
  <c r="P53" i="1"/>
  <c r="V53" i="1"/>
  <c r="P63" i="1"/>
  <c r="P81" i="1"/>
  <c r="P79" i="1"/>
  <c r="V79" i="1"/>
  <c r="P57" i="1"/>
  <c r="V57" i="1"/>
  <c r="P49" i="1"/>
  <c r="V49" i="1"/>
  <c r="P69" i="1"/>
  <c r="V69" i="1"/>
  <c r="P66" i="1"/>
  <c r="V66" i="1"/>
  <c r="P87" i="1"/>
  <c r="V87" i="1"/>
  <c r="O66" i="1"/>
  <c r="O69" i="1"/>
  <c r="U69" i="1"/>
  <c r="O49" i="1"/>
  <c r="O57" i="1"/>
  <c r="S57" i="1"/>
  <c r="S49" i="1"/>
  <c r="U49" i="1"/>
  <c r="T66" i="1"/>
  <c r="U57" i="1"/>
  <c r="S66" i="1"/>
  <c r="T69" i="1"/>
  <c r="V81" i="1"/>
  <c r="S69" i="1"/>
  <c r="U66" i="1"/>
  <c r="T49" i="1"/>
  <c r="V63" i="1"/>
  <c r="V48" i="1"/>
  <c r="V58" i="1"/>
  <c r="V68" i="1"/>
  <c r="S62" i="1"/>
  <c r="T57" i="1"/>
  <c r="T62" i="1"/>
  <c r="O25" i="1"/>
  <c r="T87" i="1"/>
  <c r="T32" i="1"/>
  <c r="T46" i="1"/>
  <c r="T39" i="1"/>
  <c r="T58" i="1"/>
  <c r="T63" i="1"/>
  <c r="T59" i="1"/>
  <c r="T68" i="1"/>
  <c r="T64" i="1"/>
  <c r="T61" i="1"/>
  <c r="T60" i="1"/>
  <c r="T65" i="1"/>
  <c r="T44" i="1"/>
  <c r="T53" i="1"/>
  <c r="T48" i="1"/>
  <c r="T79" i="1"/>
  <c r="T75" i="1"/>
  <c r="T50" i="1"/>
  <c r="T67" i="1"/>
  <c r="T81" i="1"/>
  <c r="T38" i="1"/>
  <c r="O87" i="1"/>
  <c r="U87" i="1"/>
  <c r="O32" i="1"/>
  <c r="O46" i="1"/>
  <c r="U46" i="1"/>
  <c r="O39" i="1"/>
  <c r="U39" i="1"/>
  <c r="O58" i="1"/>
  <c r="O63" i="1"/>
  <c r="O59" i="1"/>
  <c r="U59" i="1"/>
  <c r="O68" i="1"/>
  <c r="U68" i="1"/>
  <c r="O64" i="1"/>
  <c r="O61" i="1"/>
  <c r="O60" i="1"/>
  <c r="U60" i="1"/>
  <c r="O65" i="1"/>
  <c r="U65" i="1"/>
  <c r="O44" i="1"/>
  <c r="O53" i="1"/>
  <c r="O48" i="1"/>
  <c r="U48" i="1"/>
  <c r="O79" i="1"/>
  <c r="U79" i="1"/>
  <c r="O75" i="1"/>
  <c r="O77" i="1"/>
  <c r="O50" i="1"/>
  <c r="O81" i="1"/>
  <c r="O38" i="1"/>
  <c r="U38" i="1"/>
  <c r="S67" i="1"/>
  <c r="S75" i="1"/>
  <c r="S44" i="1"/>
  <c r="S64" i="1"/>
  <c r="S58" i="1"/>
  <c r="S81" i="1"/>
  <c r="S77" i="1"/>
  <c r="S53" i="1"/>
  <c r="S61" i="1"/>
  <c r="S63" i="1"/>
  <c r="S32" i="1"/>
  <c r="S25" i="1"/>
  <c r="S60" i="1"/>
  <c r="S59" i="1"/>
  <c r="U61" i="1"/>
  <c r="S46" i="1"/>
  <c r="U81" i="1"/>
  <c r="S38" i="1"/>
  <c r="U77" i="1"/>
  <c r="U32" i="1"/>
  <c r="S50" i="1"/>
  <c r="S79" i="1"/>
  <c r="S65" i="1"/>
  <c r="S68" i="1"/>
  <c r="S39" i="1"/>
  <c r="S87" i="1"/>
  <c r="S48" i="1"/>
  <c r="U53" i="1"/>
  <c r="U63" i="1"/>
  <c r="U75" i="1"/>
  <c r="U44" i="1"/>
  <c r="U64" i="1"/>
  <c r="U58" i="1"/>
  <c r="U25" i="1"/>
  <c r="N77" i="1"/>
  <c r="P77" i="1"/>
  <c r="V77" i="1"/>
  <c r="T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Aaronn Sergent</author>
    <author>Sergent, Aaronn M.</author>
    <author>Liu, Chris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Aaronn Sergent:</t>
        </r>
        <r>
          <rPr>
            <sz val="9"/>
            <color indexed="81"/>
            <rFont val="Tahoma"/>
            <family val="2"/>
          </rPr>
          <t xml:space="preserve">
1mm of spacing between cylindrical cells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Aaronn Sergent:</t>
        </r>
        <r>
          <rPr>
            <sz val="9"/>
            <color indexed="81"/>
            <rFont val="Tahoma"/>
            <family val="2"/>
          </rPr>
          <t xml:space="preserve">
Not exact dimensions
</t>
        </r>
      </text>
    </comment>
    <comment ref="M25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Sergent, Aaronn M.: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N2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Aaronn Sergent:</t>
        </r>
        <r>
          <rPr>
            <sz val="9"/>
            <color indexed="81"/>
            <rFont val="Tahoma"/>
            <family val="2"/>
          </rPr>
          <t xml:space="preserve">
Estimate from specific power
</t>
        </r>
      </text>
    </comment>
    <comment ref="M74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Liu, Chris:</t>
        </r>
        <r>
          <rPr>
            <sz val="9"/>
            <color indexed="81"/>
            <rFont val="Tahoma"/>
            <family val="2"/>
          </rPr>
          <t xml:space="preserve">
Guess
</t>
        </r>
      </text>
    </comment>
    <comment ref="Q7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Liu, Chris: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M7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Liu, Chris:</t>
        </r>
        <r>
          <rPr>
            <sz val="9"/>
            <color indexed="81"/>
            <rFont val="Tahoma"/>
            <family val="2"/>
          </rPr>
          <t xml:space="preserve">
Guess
</t>
        </r>
      </text>
    </comment>
    <comment ref="Q76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Liu, Chris: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J8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Sergent, Aaronn M.:</t>
        </r>
        <r>
          <rPr>
            <sz val="9"/>
            <color indexed="81"/>
            <rFont val="Tahoma"/>
            <family val="2"/>
          </rPr>
          <t xml:space="preserve">
Estimate, typical for LFP</t>
        </r>
      </text>
    </comment>
  </commentList>
</comments>
</file>

<file path=xl/sharedStrings.xml><?xml version="1.0" encoding="utf-8"?>
<sst xmlns="http://schemas.openxmlformats.org/spreadsheetml/2006/main" count="318" uniqueCount="161">
  <si>
    <t>A123</t>
  </si>
  <si>
    <t>Farasis</t>
  </si>
  <si>
    <t>Kokam</t>
  </si>
  <si>
    <t>Oxis Energy</t>
  </si>
  <si>
    <t>Targray</t>
  </si>
  <si>
    <t>Herewin</t>
  </si>
  <si>
    <t>ECPC</t>
  </si>
  <si>
    <t>Bestgo Power</t>
  </si>
  <si>
    <t>AHP14M1Ultra-A</t>
  </si>
  <si>
    <t xml:space="preserve">SLPB 140460330 </t>
  </si>
  <si>
    <t>SLPB 160460330</t>
  </si>
  <si>
    <t>SLPB 53460330</t>
  </si>
  <si>
    <t>SLPB 60216216</t>
  </si>
  <si>
    <t>SLPB 70460330</t>
  </si>
  <si>
    <t>SLPB 78216216H</t>
  </si>
  <si>
    <t>SLPB100216216H</t>
  </si>
  <si>
    <t>SLPB 60460330H</t>
  </si>
  <si>
    <t>SLPB 80460330H</t>
  </si>
  <si>
    <t>SLPB 160460330H</t>
  </si>
  <si>
    <t>SLPB 100460330</t>
  </si>
  <si>
    <t>SLPB 65216216</t>
  </si>
  <si>
    <t>SLPB 90216216</t>
  </si>
  <si>
    <t>SLPB 45205130P</t>
  </si>
  <si>
    <t>SLPB 70205130P</t>
  </si>
  <si>
    <t>POA0343</t>
  </si>
  <si>
    <t>Lithium-ion Pouch Cell</t>
  </si>
  <si>
    <t>H20</t>
  </si>
  <si>
    <t>XQ-40</t>
  </si>
  <si>
    <t>BCP-NE-20P</t>
  </si>
  <si>
    <t>Format</t>
  </si>
  <si>
    <t>Pouch</t>
  </si>
  <si>
    <t>http://www.houseofbatteries.com/documents/8AhPrismaticPouchCell2015.pdf</t>
  </si>
  <si>
    <t>https://www.buya123products.com/uploads/vipcase/95d458c5c49e552539acb37507b49b09.pdf</t>
  </si>
  <si>
    <t>https://www.buya123products.com/uploads/vipcase/468623916e3ecc5b8a5f3d20825eb98d.pdf</t>
  </si>
  <si>
    <t>http://liionbms.com/pdf/kokam/EL-403_SLPB140460330_200Ah_Grade.pdf</t>
  </si>
  <si>
    <t>http://liionbms.com/pdf/kokam/EL-404_SLPB160460330_240Ah_Grade.pdf</t>
  </si>
  <si>
    <t>http://liionbms.com/pdf/kokam/El-401_SLPB53460330_70Ah_Grade.pdf</t>
  </si>
  <si>
    <t>http://liionbms.com/pdf/kokam/EL-402_SLPB70460330_100Ah_Grade.pdf</t>
  </si>
  <si>
    <t>http://liionbms.com/pdf/kokam/SLPB78216216H.pdf</t>
  </si>
  <si>
    <t>http://liionbms.com/pdf/kokam/SLPB100216216H.pdf</t>
  </si>
  <si>
    <t>http://liionbms.com/pdf/kokam/PL-301_SLPB60460330H_70Ah_Grade-1.pdf</t>
  </si>
  <si>
    <t>http://liionbms.com/pdf/kokam/PL-302_SLPB80460330H_100Ah_Grade.pdf</t>
  </si>
  <si>
    <t>http://liionbms.com/pdf/kokam/PL-303_SLPB160460330H_200Ah_Grade.pdf</t>
  </si>
  <si>
    <t>http://liionbms.com/pdf/kokam/SLPB100460330_150Ah%20Grade.pdf</t>
  </si>
  <si>
    <t>http://liionbms.com/pdf/kokam/SLPB65216216.pdf</t>
  </si>
  <si>
    <t>http://liionbms.com/pdf/kokam/SLPB90216216.pdf</t>
  </si>
  <si>
    <t>http://liionbms.com/pdf/kokam/UL-102_SLPB70205130P_12Ah_Grade.pdf</t>
  </si>
  <si>
    <t>https://45uevg34gwlltnbsf2plyua1-wpengine.netdna-ssl.com/wp-content/uploads/2018/05/OXIS-Li-S-Ultra-Light-Cell-v4.05.pdf</t>
  </si>
  <si>
    <t>https://www.alibaba.com/product-detail/LFP-battery-li-ion-pouch-cell_60754180341.html?spm=a2700.7724857.normalList.34.78d745139vGCNo</t>
  </si>
  <si>
    <t>Link</t>
  </si>
  <si>
    <t>ZenLabs</t>
  </si>
  <si>
    <t>Ride</t>
  </si>
  <si>
    <t>XALT Energy</t>
  </si>
  <si>
    <t>F910-0001</t>
  </si>
  <si>
    <t>https://www.xaltenergy.com/wp-content/uploads/2018/08/75Ah_HE.pdf</t>
  </si>
  <si>
    <t>F910-0004</t>
  </si>
  <si>
    <t>https://www.xaltenergy.com/wp-content/uploads/2018/08/31Ah_UHP.pdf</t>
  </si>
  <si>
    <t>F940-0002</t>
  </si>
  <si>
    <t>https://www.xaltenergy.com/wp-content/uploads/2018/08/31Ah_HP.pdf</t>
  </si>
  <si>
    <t>F900-0003</t>
  </si>
  <si>
    <t>https://www.xaltenergy.com/wp-content/uploads/2018/08/40Ah_HP.pdf</t>
  </si>
  <si>
    <t>F900-0006</t>
  </si>
  <si>
    <t>Panasonic</t>
  </si>
  <si>
    <t>LG Chem</t>
  </si>
  <si>
    <t>Samsung</t>
  </si>
  <si>
    <t>BAK</t>
  </si>
  <si>
    <t>Shockli</t>
  </si>
  <si>
    <t>Sony</t>
  </si>
  <si>
    <t>Efest</t>
  </si>
  <si>
    <t>Aleees</t>
  </si>
  <si>
    <t>K2 Energy</t>
  </si>
  <si>
    <t>NCR18650GA</t>
  </si>
  <si>
    <t>INR18650MJ1</t>
  </si>
  <si>
    <t>INR1865035E</t>
  </si>
  <si>
    <t>ICR18650 E1</t>
  </si>
  <si>
    <t>NCR18650B</t>
  </si>
  <si>
    <t>NCR18650A</t>
  </si>
  <si>
    <t>INR18650-30Q</t>
  </si>
  <si>
    <t>INR18650 F1L</t>
  </si>
  <si>
    <t>INR18650 MH1</t>
  </si>
  <si>
    <t>ICR18650-32A</t>
  </si>
  <si>
    <t>18650HG2</t>
  </si>
  <si>
    <t>INR21700-48G</t>
  </si>
  <si>
    <t>UR18650ZTA</t>
  </si>
  <si>
    <t>18650 MG1</t>
  </si>
  <si>
    <t>NCR18650PF</t>
  </si>
  <si>
    <t>ICR18650-29E</t>
  </si>
  <si>
    <t>ICR18650 C2</t>
  </si>
  <si>
    <t>NCR20700B</t>
  </si>
  <si>
    <t>NCR26650A</t>
  </si>
  <si>
    <t>INR18650-25R</t>
  </si>
  <si>
    <t>CGR18650EA</t>
  </si>
  <si>
    <t>ICR18650-26F</t>
  </si>
  <si>
    <t>18650HE4</t>
  </si>
  <si>
    <t>C18650CC</t>
  </si>
  <si>
    <t>ICR18650 B4</t>
  </si>
  <si>
    <t>18650HE2</t>
  </si>
  <si>
    <t>IMR26650</t>
  </si>
  <si>
    <t>NCR20700A</t>
  </si>
  <si>
    <t>US18650V3</t>
  </si>
  <si>
    <t>CGR18650CG</t>
  </si>
  <si>
    <t>18650C4</t>
  </si>
  <si>
    <t>ICR18650 MF1</t>
  </si>
  <si>
    <t>UR18650A</t>
  </si>
  <si>
    <t>ICR18650-22P</t>
  </si>
  <si>
    <t>ICR18650 S3</t>
  </si>
  <si>
    <t>IMR20700 V1</t>
  </si>
  <si>
    <t>INR21700-30T</t>
  </si>
  <si>
    <t>INR18650-20R</t>
  </si>
  <si>
    <t>INR18650-20Q</t>
  </si>
  <si>
    <t>UR18650RX</t>
  </si>
  <si>
    <t>18650HD2</t>
  </si>
  <si>
    <t>INR18650-15L</t>
  </si>
  <si>
    <t>INR18650-15M</t>
  </si>
  <si>
    <t>ICR18650HB2</t>
  </si>
  <si>
    <t>18650HB3</t>
  </si>
  <si>
    <t>INR18650-13L</t>
  </si>
  <si>
    <t>18650HA1</t>
  </si>
  <si>
    <t>HIBS 26650E</t>
  </si>
  <si>
    <t>HIBS 18650E</t>
  </si>
  <si>
    <t>HIBS 26650P</t>
  </si>
  <si>
    <t>ANR26650</t>
  </si>
  <si>
    <t>LFP26650P</t>
  </si>
  <si>
    <t xml:space="preserve">HIBS 18650P </t>
  </si>
  <si>
    <t>APR18650</t>
  </si>
  <si>
    <t>Cylindrical</t>
  </si>
  <si>
    <t>EnerDel</t>
  </si>
  <si>
    <t>CE175-360</t>
  </si>
  <si>
    <t>CP160-365</t>
  </si>
  <si>
    <t>mm</t>
  </si>
  <si>
    <t>Length</t>
  </si>
  <si>
    <t>Width</t>
  </si>
  <si>
    <t>Thickness</t>
  </si>
  <si>
    <t>Diameter</t>
  </si>
  <si>
    <t>Height</t>
  </si>
  <si>
    <t>V</t>
  </si>
  <si>
    <t>PeakVoltage</t>
  </si>
  <si>
    <t>Ah</t>
  </si>
  <si>
    <t>A</t>
  </si>
  <si>
    <t>PeakCurrent</t>
  </si>
  <si>
    <t>Wh</t>
  </si>
  <si>
    <t>ContPower</t>
  </si>
  <si>
    <t>W</t>
  </si>
  <si>
    <t>Mass</t>
  </si>
  <si>
    <t>kg</t>
  </si>
  <si>
    <t>Volume</t>
  </si>
  <si>
    <t>L</t>
  </si>
  <si>
    <t>Wh/L</t>
  </si>
  <si>
    <t>VED</t>
  </si>
  <si>
    <t>VPD</t>
  </si>
  <si>
    <t>GED</t>
  </si>
  <si>
    <t>Wh/kg</t>
  </si>
  <si>
    <t>W/kg</t>
  </si>
  <si>
    <t>GPD</t>
  </si>
  <si>
    <t>Model</t>
  </si>
  <si>
    <t>ContCurrent</t>
  </si>
  <si>
    <t>NomEnergy</t>
  </si>
  <si>
    <t>NomVoltage</t>
  </si>
  <si>
    <t>NomCapacity</t>
  </si>
  <si>
    <t>Mfr</t>
  </si>
  <si>
    <t>IMP06160230P29F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</si>
</sst>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A010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/>
    <xf numFmtId="0" fontId="7" fillId="0" borderId="0" xfId="0" applyFon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ionbms.com/pdf/kokam/EL-404_SLPB160460330_240Ah_Grade.pdf" TargetMode="External"/><Relationship Id="rId13" Type="http://schemas.openxmlformats.org/officeDocument/2006/relationships/hyperlink" Target="http://liionbms.com/pdf/kokam/SLPB100460330_150Ah%20Grade.pdf" TargetMode="External"/><Relationship Id="rId18" Type="http://schemas.openxmlformats.org/officeDocument/2006/relationships/hyperlink" Target="https://45uevg34gwlltnbsf2plyua1-wpengine.netdna-ssl.com/wp-content/uploads/2018/05/OXIS-Li-S-Ultra-Light-Cell-v4.05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houseofbatteries.com/documents/8AhPrismaticPouchCell2015.pdf" TargetMode="External"/><Relationship Id="rId21" Type="http://schemas.openxmlformats.org/officeDocument/2006/relationships/hyperlink" Target="https://www.xaltenergy.com/wp-content/uploads/2018/08/31Ah_UHP.pdf" TargetMode="External"/><Relationship Id="rId7" Type="http://schemas.openxmlformats.org/officeDocument/2006/relationships/hyperlink" Target="http://liionbms.com/pdf/kokam/EL-403_SLPB140460330_200Ah_Grade.pdf" TargetMode="External"/><Relationship Id="rId12" Type="http://schemas.openxmlformats.org/officeDocument/2006/relationships/hyperlink" Target="http://liionbms.com/pdf/kokam/PL-303_SLPB160460330H_200Ah_Grade.pdf" TargetMode="External"/><Relationship Id="rId17" Type="http://schemas.openxmlformats.org/officeDocument/2006/relationships/hyperlink" Target="https://45uevg34gwlltnbsf2plyua1-wpengine.netdna-ssl.com/wp-content/uploads/2018/05/OXIS-Li-S-Ultra-Light-Cell-v4.05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buya123products.com/uploads/vipcase/95d458c5c49e552539acb37507b49b09.pdf" TargetMode="External"/><Relationship Id="rId16" Type="http://schemas.openxmlformats.org/officeDocument/2006/relationships/hyperlink" Target="http://liionbms.com/pdf/kokam/UL-102_SLPB70205130P_12Ah_Grade.pdf" TargetMode="External"/><Relationship Id="rId20" Type="http://schemas.openxmlformats.org/officeDocument/2006/relationships/hyperlink" Target="https://www.xaltenergy.com/wp-content/uploads/2018/08/75Ah_HE.pdf" TargetMode="External"/><Relationship Id="rId1" Type="http://schemas.openxmlformats.org/officeDocument/2006/relationships/hyperlink" Target="https://www.buya123products.com/uploads/vipcase/468623916e3ecc5b8a5f3d20825eb98d.pdf" TargetMode="External"/><Relationship Id="rId6" Type="http://schemas.openxmlformats.org/officeDocument/2006/relationships/hyperlink" Target="http://liionbms.com/pdf/kokam/EL-402_SLPB70460330_100Ah_Grade.pdf" TargetMode="External"/><Relationship Id="rId11" Type="http://schemas.openxmlformats.org/officeDocument/2006/relationships/hyperlink" Target="http://liionbms.com/pdf/kokam/PL-302_SLPB80460330H_100Ah_Grade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liionbms.com/pdf/kokam/SLPB100216216H.pdf" TargetMode="External"/><Relationship Id="rId15" Type="http://schemas.openxmlformats.org/officeDocument/2006/relationships/hyperlink" Target="http://liionbms.com/pdf/kokam/SLPB90216216.pdf" TargetMode="External"/><Relationship Id="rId23" Type="http://schemas.openxmlformats.org/officeDocument/2006/relationships/hyperlink" Target="https://www.xaltenergy.com/wp-content/uploads/2018/08/40Ah_HP.pdf" TargetMode="External"/><Relationship Id="rId10" Type="http://schemas.openxmlformats.org/officeDocument/2006/relationships/hyperlink" Target="http://liionbms.com/pdf/kokam/PL-301_SLPB60460330H_70Ah_Grade-1.pdf" TargetMode="External"/><Relationship Id="rId19" Type="http://schemas.openxmlformats.org/officeDocument/2006/relationships/hyperlink" Target="https://www.alibaba.com/product-detail/LFP-battery-li-ion-pouch-cell_60754180341.html?spm=a2700.7724857.normalList.34.78d745139vGCNo" TargetMode="External"/><Relationship Id="rId4" Type="http://schemas.openxmlformats.org/officeDocument/2006/relationships/hyperlink" Target="http://liionbms.com/pdf/kokam/SLPB78216216H.pdf" TargetMode="External"/><Relationship Id="rId9" Type="http://schemas.openxmlformats.org/officeDocument/2006/relationships/hyperlink" Target="http://liionbms.com/pdf/kokam/El-401_SLPB53460330_70Ah_Grade.pdf" TargetMode="External"/><Relationship Id="rId14" Type="http://schemas.openxmlformats.org/officeDocument/2006/relationships/hyperlink" Target="http://liionbms.com/pdf/kokam/SLPB65216216.pdf" TargetMode="External"/><Relationship Id="rId22" Type="http://schemas.openxmlformats.org/officeDocument/2006/relationships/hyperlink" Target="https://www.xaltenergy.com/wp-content/uploads/2018/08/31Ah_H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9"/>
  <sheetViews>
    <sheetView tabSelected="1" zoomScale="130" zoomScaleNormal="13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8.59765625" defaultRowHeight="10.5" x14ac:dyDescent="0.35"/>
  <cols>
    <col min="1" max="1" width="3.86328125" style="13" customWidth="1"/>
    <col min="2" max="3" width="15.59765625" style="7" customWidth="1"/>
    <col min="4" max="4" width="8.59765625" style="7"/>
    <col min="5" max="6" width="8.59765625" style="8"/>
    <col min="7" max="13" width="8.59765625" style="9"/>
    <col min="14" max="14" width="8.59765625" style="8"/>
    <col min="15" max="16" width="8.59765625" style="9"/>
    <col min="17" max="18" width="8.59765625" style="10"/>
    <col min="19" max="22" width="8.59765625" style="11"/>
    <col min="23" max="54" width="8.59765625" style="14"/>
    <col min="55" max="55" width="8.59765625" style="16"/>
    <col min="56" max="16384" width="8.59765625" style="7"/>
  </cols>
  <sheetData>
    <row r="1" spans="1:54" x14ac:dyDescent="0.35">
      <c r="A1" s="15"/>
      <c r="E1" s="8" t="s">
        <v>129</v>
      </c>
      <c r="J1" s="9" t="s">
        <v>135</v>
      </c>
      <c r="L1" s="9" t="s">
        <v>137</v>
      </c>
      <c r="M1" s="9" t="s">
        <v>138</v>
      </c>
      <c r="O1" s="9" t="s">
        <v>140</v>
      </c>
      <c r="P1" s="9" t="s">
        <v>142</v>
      </c>
      <c r="Q1" s="10" t="s">
        <v>144</v>
      </c>
      <c r="R1" s="10" t="s">
        <v>146</v>
      </c>
      <c r="S1" s="11" t="s">
        <v>147</v>
      </c>
      <c r="T1" s="11" t="s">
        <v>147</v>
      </c>
      <c r="U1" s="11" t="s">
        <v>151</v>
      </c>
      <c r="V1" s="11" t="s">
        <v>152</v>
      </c>
      <c r="Y1" s="17"/>
      <c r="Z1" s="17"/>
      <c r="AA1" s="17"/>
      <c r="AB1" s="17"/>
      <c r="AC1" s="17"/>
      <c r="AD1" s="17"/>
      <c r="AF1" s="17"/>
      <c r="AG1" s="17"/>
      <c r="AH1" s="17"/>
      <c r="AI1" s="17"/>
      <c r="AJ1" s="17"/>
      <c r="AK1" s="17"/>
      <c r="AM1" s="17"/>
      <c r="AN1" s="17"/>
      <c r="AO1" s="17"/>
      <c r="AP1" s="17"/>
      <c r="AQ1" s="17"/>
      <c r="AR1" s="17"/>
      <c r="AU1" s="17"/>
      <c r="AV1" s="17"/>
      <c r="AW1" s="17"/>
      <c r="AX1" s="17"/>
      <c r="AY1" s="17"/>
      <c r="AZ1" s="17"/>
    </row>
    <row r="2" spans="1:54" ht="50.1" customHeight="1" x14ac:dyDescent="0.35">
      <c r="A2" s="6" t="s">
        <v>49</v>
      </c>
      <c r="B2" s="1" t="s">
        <v>159</v>
      </c>
      <c r="C2" s="1" t="s">
        <v>154</v>
      </c>
      <c r="D2" s="1" t="s">
        <v>29</v>
      </c>
      <c r="E2" s="2" t="s">
        <v>130</v>
      </c>
      <c r="F2" s="2" t="s">
        <v>131</v>
      </c>
      <c r="G2" s="3" t="s">
        <v>132</v>
      </c>
      <c r="H2" s="3" t="s">
        <v>133</v>
      </c>
      <c r="I2" s="3" t="s">
        <v>134</v>
      </c>
      <c r="J2" s="3" t="s">
        <v>136</v>
      </c>
      <c r="K2" s="3" t="s">
        <v>157</v>
      </c>
      <c r="L2" s="3" t="s">
        <v>158</v>
      </c>
      <c r="M2" s="3" t="s">
        <v>155</v>
      </c>
      <c r="N2" s="2" t="s">
        <v>139</v>
      </c>
      <c r="O2" s="3" t="s">
        <v>156</v>
      </c>
      <c r="P2" s="3" t="s">
        <v>141</v>
      </c>
      <c r="Q2" s="4" t="s">
        <v>143</v>
      </c>
      <c r="R2" s="4" t="s">
        <v>145</v>
      </c>
      <c r="S2" s="5" t="s">
        <v>148</v>
      </c>
      <c r="T2" s="5" t="s">
        <v>149</v>
      </c>
      <c r="U2" s="5" t="s">
        <v>150</v>
      </c>
      <c r="V2" s="5" t="s">
        <v>153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</row>
    <row r="3" spans="1:54" x14ac:dyDescent="0.35">
      <c r="A3" s="12" t="s">
        <v>44</v>
      </c>
      <c r="B3" s="7" t="s">
        <v>62</v>
      </c>
      <c r="C3" s="7" t="s">
        <v>71</v>
      </c>
      <c r="D3" s="7" t="s">
        <v>125</v>
      </c>
      <c r="E3" s="8">
        <v>0</v>
      </c>
      <c r="F3" s="8">
        <v>0</v>
      </c>
      <c r="G3" s="9">
        <v>0</v>
      </c>
      <c r="H3" s="9">
        <v>18</v>
      </c>
      <c r="I3" s="9">
        <v>65</v>
      </c>
      <c r="J3" s="9">
        <v>4.2</v>
      </c>
      <c r="K3" s="9">
        <v>3.7</v>
      </c>
      <c r="L3" s="9">
        <v>3.5</v>
      </c>
      <c r="M3" s="9">
        <v>10</v>
      </c>
      <c r="O3" s="9">
        <f t="shared" ref="O3:O33" si="0">K3*L3</f>
        <v>12.950000000000001</v>
      </c>
      <c r="P3" s="9">
        <f t="shared" ref="P3:P33" si="1">M3*K3</f>
        <v>37</v>
      </c>
      <c r="Q3" s="10">
        <v>4.5999999999999999E-2</v>
      </c>
      <c r="R3" s="10">
        <f t="shared" ref="R3:R33" si="2">IF(H3=0,E3*F3*G3*0.000001,PI()*(H3)^2/4*I3*0.000001)</f>
        <v>1.654048532115026E-2</v>
      </c>
      <c r="S3" s="11">
        <f>O3/R3</f>
        <v>782.92745034759548</v>
      </c>
      <c r="T3" s="11">
        <f t="shared" ref="T3:T33" si="3">P3/R3</f>
        <v>2236.9355724217012</v>
      </c>
      <c r="U3" s="11">
        <f t="shared" ref="U3:U49" si="4">O3/Q3</f>
        <v>281.52173913043481</v>
      </c>
      <c r="V3" s="11">
        <f t="shared" ref="V3:V49" si="5">P3/Q3</f>
        <v>804.3478260869565</v>
      </c>
    </row>
    <row r="4" spans="1:54" x14ac:dyDescent="0.35">
      <c r="A4" s="12" t="s">
        <v>47</v>
      </c>
      <c r="B4" s="7" t="s">
        <v>63</v>
      </c>
      <c r="C4" s="7" t="s">
        <v>72</v>
      </c>
      <c r="D4" s="7" t="s">
        <v>125</v>
      </c>
      <c r="E4" s="8">
        <v>0</v>
      </c>
      <c r="F4" s="8">
        <v>0</v>
      </c>
      <c r="G4" s="9">
        <v>0</v>
      </c>
      <c r="H4" s="9">
        <v>18</v>
      </c>
      <c r="I4" s="9">
        <v>65</v>
      </c>
      <c r="J4" s="9">
        <v>4.2</v>
      </c>
      <c r="K4" s="9">
        <v>3.6349999999999998</v>
      </c>
      <c r="L4" s="9">
        <v>3.5</v>
      </c>
      <c r="M4" s="9">
        <v>10</v>
      </c>
      <c r="N4" s="8">
        <v>10</v>
      </c>
      <c r="O4" s="9">
        <f t="shared" si="0"/>
        <v>12.7225</v>
      </c>
      <c r="P4" s="9">
        <f t="shared" si="1"/>
        <v>36.349999999999994</v>
      </c>
      <c r="Q4" s="10">
        <v>4.9000000000000002E-2</v>
      </c>
      <c r="R4" s="10">
        <f t="shared" si="2"/>
        <v>1.654048532115026E-2</v>
      </c>
      <c r="S4" s="11">
        <f t="shared" ref="S4:S33" si="6">O4/R4</f>
        <v>769.1733194631106</v>
      </c>
      <c r="T4" s="11">
        <f t="shared" si="3"/>
        <v>2197.638055608887</v>
      </c>
      <c r="U4" s="11">
        <f t="shared" si="4"/>
        <v>259.64285714285711</v>
      </c>
      <c r="V4" s="11">
        <f t="shared" si="5"/>
        <v>741.83673469387736</v>
      </c>
    </row>
    <row r="5" spans="1:54" x14ac:dyDescent="0.35">
      <c r="A5" s="12" t="s">
        <v>46</v>
      </c>
      <c r="B5" s="7" t="s">
        <v>64</v>
      </c>
      <c r="C5" s="7" t="s">
        <v>73</v>
      </c>
      <c r="D5" s="7" t="s">
        <v>125</v>
      </c>
      <c r="E5" s="8">
        <v>0</v>
      </c>
      <c r="F5" s="8">
        <v>0</v>
      </c>
      <c r="G5" s="9">
        <v>0</v>
      </c>
      <c r="H5" s="9">
        <v>18</v>
      </c>
      <c r="I5" s="9">
        <v>65</v>
      </c>
      <c r="J5" s="9">
        <v>4.2</v>
      </c>
      <c r="K5" s="9">
        <v>3.6</v>
      </c>
      <c r="L5" s="9">
        <v>3.5</v>
      </c>
      <c r="M5" s="9">
        <v>10</v>
      </c>
      <c r="O5" s="9">
        <f t="shared" si="0"/>
        <v>12.6</v>
      </c>
      <c r="P5" s="9">
        <f t="shared" si="1"/>
        <v>36</v>
      </c>
      <c r="Q5" s="10">
        <v>0.05</v>
      </c>
      <c r="R5" s="10">
        <f t="shared" si="2"/>
        <v>1.654048532115026E-2</v>
      </c>
      <c r="S5" s="11">
        <f t="shared" si="6"/>
        <v>761.76724898684949</v>
      </c>
      <c r="T5" s="11">
        <f t="shared" si="3"/>
        <v>2176.4778542481417</v>
      </c>
      <c r="U5" s="11">
        <f t="shared" si="4"/>
        <v>251.99999999999997</v>
      </c>
      <c r="V5" s="11">
        <f t="shared" si="5"/>
        <v>720</v>
      </c>
    </row>
    <row r="6" spans="1:54" x14ac:dyDescent="0.35">
      <c r="A6" s="12" t="s">
        <v>48</v>
      </c>
      <c r="B6" s="7" t="s">
        <v>63</v>
      </c>
      <c r="C6" s="7" t="s">
        <v>78</v>
      </c>
      <c r="D6" s="7" t="s">
        <v>125</v>
      </c>
      <c r="E6" s="8">
        <v>0</v>
      </c>
      <c r="F6" s="8">
        <v>0</v>
      </c>
      <c r="G6" s="9">
        <v>0</v>
      </c>
      <c r="H6" s="9">
        <v>18</v>
      </c>
      <c r="I6" s="9">
        <v>65</v>
      </c>
      <c r="J6" s="9">
        <v>4.2</v>
      </c>
      <c r="K6" s="9">
        <v>3.63</v>
      </c>
      <c r="L6" s="9">
        <v>3.35</v>
      </c>
      <c r="M6" s="9">
        <v>4.875</v>
      </c>
      <c r="O6" s="9">
        <f t="shared" si="0"/>
        <v>12.160500000000001</v>
      </c>
      <c r="P6" s="9">
        <f t="shared" si="1"/>
        <v>17.696249999999999</v>
      </c>
      <c r="Q6" s="10">
        <v>4.9000000000000002E-2</v>
      </c>
      <c r="R6" s="10">
        <f t="shared" si="2"/>
        <v>1.654048532115026E-2</v>
      </c>
      <c r="S6" s="11">
        <f t="shared" si="6"/>
        <v>735.19608184957019</v>
      </c>
      <c r="T6" s="11">
        <f t="shared" si="3"/>
        <v>1069.874895228852</v>
      </c>
      <c r="U6" s="11">
        <f t="shared" si="4"/>
        <v>248.17346938775512</v>
      </c>
      <c r="V6" s="11">
        <f t="shared" si="5"/>
        <v>361.14795918367344</v>
      </c>
    </row>
    <row r="7" spans="1:54" x14ac:dyDescent="0.35">
      <c r="A7" s="12" t="s">
        <v>36</v>
      </c>
      <c r="B7" s="7" t="s">
        <v>62</v>
      </c>
      <c r="C7" s="7" t="s">
        <v>75</v>
      </c>
      <c r="D7" s="7" t="s">
        <v>125</v>
      </c>
      <c r="E7" s="8">
        <v>0</v>
      </c>
      <c r="F7" s="8">
        <v>0</v>
      </c>
      <c r="G7" s="9">
        <v>0</v>
      </c>
      <c r="H7" s="9">
        <v>18</v>
      </c>
      <c r="I7" s="9">
        <v>65</v>
      </c>
      <c r="J7" s="9">
        <v>4.2</v>
      </c>
      <c r="K7" s="9">
        <v>3.6</v>
      </c>
      <c r="L7" s="9">
        <v>3.35</v>
      </c>
      <c r="M7" s="9">
        <v>6.8</v>
      </c>
      <c r="O7" s="9">
        <f t="shared" si="0"/>
        <v>12.06</v>
      </c>
      <c r="P7" s="9">
        <f t="shared" si="1"/>
        <v>24.48</v>
      </c>
      <c r="Q7" s="10">
        <v>4.7500000000000001E-2</v>
      </c>
      <c r="R7" s="10">
        <f t="shared" si="2"/>
        <v>1.654048532115026E-2</v>
      </c>
      <c r="S7" s="11">
        <f t="shared" si="6"/>
        <v>729.12008117312746</v>
      </c>
      <c r="T7" s="11">
        <f t="shared" si="3"/>
        <v>1480.0049408887362</v>
      </c>
      <c r="U7" s="11">
        <f t="shared" si="4"/>
        <v>253.89473684210526</v>
      </c>
      <c r="V7" s="11">
        <f t="shared" si="5"/>
        <v>515.36842105263156</v>
      </c>
    </row>
    <row r="8" spans="1:54" x14ac:dyDescent="0.35">
      <c r="A8" s="12" t="s">
        <v>58</v>
      </c>
      <c r="B8" s="7" t="s">
        <v>64</v>
      </c>
      <c r="C8" s="7" t="s">
        <v>80</v>
      </c>
      <c r="D8" s="7" t="s">
        <v>125</v>
      </c>
      <c r="E8" s="8">
        <v>0</v>
      </c>
      <c r="F8" s="8">
        <v>0</v>
      </c>
      <c r="G8" s="9">
        <v>0</v>
      </c>
      <c r="H8" s="9">
        <v>18</v>
      </c>
      <c r="I8" s="9">
        <v>65</v>
      </c>
      <c r="J8" s="9">
        <v>4.2</v>
      </c>
      <c r="K8" s="9">
        <v>3.75</v>
      </c>
      <c r="L8" s="9">
        <v>3.2</v>
      </c>
      <c r="M8" s="9">
        <v>6.4</v>
      </c>
      <c r="O8" s="9">
        <f t="shared" si="0"/>
        <v>12</v>
      </c>
      <c r="P8" s="9">
        <f t="shared" si="1"/>
        <v>24</v>
      </c>
      <c r="Q8" s="10">
        <v>0.05</v>
      </c>
      <c r="R8" s="10">
        <f t="shared" si="2"/>
        <v>1.654048532115026E-2</v>
      </c>
      <c r="S8" s="11">
        <f t="shared" si="6"/>
        <v>725.49261808271388</v>
      </c>
      <c r="T8" s="11">
        <f t="shared" si="3"/>
        <v>1450.9852361654278</v>
      </c>
      <c r="U8" s="11">
        <f t="shared" si="4"/>
        <v>240</v>
      </c>
      <c r="V8" s="11">
        <f t="shared" si="5"/>
        <v>480</v>
      </c>
    </row>
    <row r="9" spans="1:54" x14ac:dyDescent="0.35">
      <c r="A9" s="12" t="s">
        <v>38</v>
      </c>
      <c r="B9" s="7" t="s">
        <v>63</v>
      </c>
      <c r="C9" s="7" t="s">
        <v>74</v>
      </c>
      <c r="D9" s="7" t="s">
        <v>125</v>
      </c>
      <c r="E9" s="8">
        <v>0</v>
      </c>
      <c r="F9" s="8">
        <v>0</v>
      </c>
      <c r="G9" s="9">
        <v>0</v>
      </c>
      <c r="H9" s="9">
        <v>18</v>
      </c>
      <c r="I9" s="9">
        <v>65</v>
      </c>
      <c r="J9" s="9">
        <v>4.3499999999999996</v>
      </c>
      <c r="K9" s="9">
        <v>3.75</v>
      </c>
      <c r="L9" s="9">
        <v>3.22</v>
      </c>
      <c r="M9" s="9">
        <v>4.6500000000000004</v>
      </c>
      <c r="O9" s="9">
        <f t="shared" si="0"/>
        <v>12.075000000000001</v>
      </c>
      <c r="P9" s="9">
        <f t="shared" si="1"/>
        <v>17.4375</v>
      </c>
      <c r="Q9" s="10">
        <v>4.9000000000000002E-2</v>
      </c>
      <c r="R9" s="10">
        <f t="shared" si="2"/>
        <v>1.654048532115026E-2</v>
      </c>
      <c r="S9" s="11">
        <f t="shared" si="6"/>
        <v>730.02694694573086</v>
      </c>
      <c r="T9" s="11">
        <f t="shared" si="3"/>
        <v>1054.2314606514435</v>
      </c>
      <c r="U9" s="11">
        <f t="shared" si="4"/>
        <v>246.42857142857144</v>
      </c>
      <c r="V9" s="11">
        <f t="shared" si="5"/>
        <v>355.86734693877548</v>
      </c>
    </row>
    <row r="10" spans="1:54" x14ac:dyDescent="0.35">
      <c r="A10" s="12" t="s">
        <v>54</v>
      </c>
      <c r="B10" s="7" t="s">
        <v>63</v>
      </c>
      <c r="C10" s="7" t="s">
        <v>79</v>
      </c>
      <c r="D10" s="7" t="s">
        <v>125</v>
      </c>
      <c r="E10" s="8">
        <v>0</v>
      </c>
      <c r="F10" s="8">
        <v>0</v>
      </c>
      <c r="G10" s="9">
        <v>0</v>
      </c>
      <c r="H10" s="9">
        <v>18</v>
      </c>
      <c r="I10" s="9">
        <v>65</v>
      </c>
      <c r="J10" s="9">
        <v>4.2</v>
      </c>
      <c r="K10" s="9">
        <v>3.7</v>
      </c>
      <c r="L10" s="9">
        <v>3.2</v>
      </c>
      <c r="M10" s="9">
        <v>10</v>
      </c>
      <c r="O10" s="9">
        <f t="shared" si="0"/>
        <v>11.840000000000002</v>
      </c>
      <c r="P10" s="9">
        <f t="shared" si="1"/>
        <v>37</v>
      </c>
      <c r="Q10" s="10">
        <v>4.9000000000000002E-2</v>
      </c>
      <c r="R10" s="10">
        <f t="shared" si="2"/>
        <v>1.654048532115026E-2</v>
      </c>
      <c r="S10" s="11">
        <f t="shared" si="6"/>
        <v>715.81938317494439</v>
      </c>
      <c r="T10" s="11">
        <f t="shared" si="3"/>
        <v>2236.9355724217012</v>
      </c>
      <c r="U10" s="11">
        <f t="shared" si="4"/>
        <v>241.63265306122452</v>
      </c>
      <c r="V10" s="11">
        <f t="shared" si="5"/>
        <v>755.10204081632651</v>
      </c>
    </row>
    <row r="11" spans="1:54" x14ac:dyDescent="0.35">
      <c r="A11" s="12" t="s">
        <v>56</v>
      </c>
      <c r="B11" s="7" t="s">
        <v>64</v>
      </c>
      <c r="C11" s="7" t="s">
        <v>82</v>
      </c>
      <c r="D11" s="7" t="s">
        <v>125</v>
      </c>
      <c r="E11" s="8">
        <v>0</v>
      </c>
      <c r="F11" s="8">
        <v>0</v>
      </c>
      <c r="G11" s="9">
        <v>0</v>
      </c>
      <c r="H11" s="9">
        <v>21</v>
      </c>
      <c r="I11" s="9">
        <v>70</v>
      </c>
      <c r="J11" s="9">
        <v>4.2</v>
      </c>
      <c r="K11" s="9">
        <v>3.6</v>
      </c>
      <c r="L11" s="9">
        <v>4.8</v>
      </c>
      <c r="M11" s="9">
        <v>9.6</v>
      </c>
      <c r="N11" s="8">
        <v>35</v>
      </c>
      <c r="O11" s="9">
        <f t="shared" si="0"/>
        <v>17.28</v>
      </c>
      <c r="P11" s="9">
        <f t="shared" si="1"/>
        <v>34.56</v>
      </c>
      <c r="Q11" s="10">
        <v>6.9000000000000006E-2</v>
      </c>
      <c r="R11" s="10">
        <f t="shared" si="2"/>
        <v>2.4245241304079224E-2</v>
      </c>
      <c r="S11" s="11">
        <f t="shared" si="6"/>
        <v>712.71717956020791</v>
      </c>
      <c r="T11" s="11">
        <f t="shared" si="3"/>
        <v>1425.4343591204158</v>
      </c>
      <c r="U11" s="11">
        <f t="shared" si="4"/>
        <v>250.43478260869566</v>
      </c>
      <c r="V11" s="11">
        <f t="shared" si="5"/>
        <v>500.86956521739131</v>
      </c>
    </row>
    <row r="12" spans="1:54" x14ac:dyDescent="0.35">
      <c r="A12" s="12" t="s">
        <v>45</v>
      </c>
      <c r="B12" s="7" t="s">
        <v>62</v>
      </c>
      <c r="C12" s="7" t="s">
        <v>75</v>
      </c>
      <c r="D12" s="7" t="s">
        <v>125</v>
      </c>
      <c r="E12" s="8">
        <v>0</v>
      </c>
      <c r="F12" s="8">
        <v>0</v>
      </c>
      <c r="G12" s="9">
        <v>0</v>
      </c>
      <c r="H12" s="9">
        <v>18</v>
      </c>
      <c r="I12" s="9">
        <v>65</v>
      </c>
      <c r="J12" s="9">
        <v>4.2</v>
      </c>
      <c r="K12" s="9">
        <v>3.6</v>
      </c>
      <c r="L12" s="9">
        <v>3.35</v>
      </c>
      <c r="M12" s="9">
        <v>3</v>
      </c>
      <c r="O12" s="9">
        <f t="shared" si="0"/>
        <v>12.06</v>
      </c>
      <c r="P12" s="9">
        <f t="shared" si="1"/>
        <v>10.8</v>
      </c>
      <c r="Q12" s="10">
        <v>4.8500000000000001E-2</v>
      </c>
      <c r="R12" s="10">
        <f t="shared" si="2"/>
        <v>1.654048532115026E-2</v>
      </c>
      <c r="S12" s="11">
        <f t="shared" si="6"/>
        <v>729.12008117312746</v>
      </c>
      <c r="T12" s="11">
        <f t="shared" si="3"/>
        <v>652.94335627444252</v>
      </c>
      <c r="U12" s="11">
        <f t="shared" si="4"/>
        <v>248.65979381443299</v>
      </c>
      <c r="V12" s="11">
        <f t="shared" si="5"/>
        <v>222.68041237113403</v>
      </c>
    </row>
    <row r="13" spans="1:54" x14ac:dyDescent="0.35">
      <c r="A13" s="12" t="s">
        <v>40</v>
      </c>
      <c r="B13" s="7" t="s">
        <v>64</v>
      </c>
      <c r="C13" s="7" t="s">
        <v>77</v>
      </c>
      <c r="D13" s="7" t="s">
        <v>125</v>
      </c>
      <c r="E13" s="8">
        <v>0</v>
      </c>
      <c r="F13" s="8">
        <v>0</v>
      </c>
      <c r="G13" s="9">
        <v>0</v>
      </c>
      <c r="H13" s="9">
        <v>18</v>
      </c>
      <c r="I13" s="9">
        <v>65</v>
      </c>
      <c r="J13" s="9">
        <v>4.2</v>
      </c>
      <c r="K13" s="9">
        <v>3.7</v>
      </c>
      <c r="L13" s="9">
        <v>3</v>
      </c>
      <c r="M13" s="9">
        <v>15</v>
      </c>
      <c r="O13" s="9">
        <f t="shared" si="0"/>
        <v>11.100000000000001</v>
      </c>
      <c r="P13" s="9">
        <f t="shared" si="1"/>
        <v>55.5</v>
      </c>
      <c r="Q13" s="10">
        <v>4.8000000000000001E-2</v>
      </c>
      <c r="R13" s="10">
        <f t="shared" si="2"/>
        <v>1.654048532115026E-2</v>
      </c>
      <c r="S13" s="11">
        <f t="shared" si="6"/>
        <v>671.08067172651045</v>
      </c>
      <c r="T13" s="11">
        <f t="shared" si="3"/>
        <v>3355.4033586325518</v>
      </c>
      <c r="U13" s="11">
        <f t="shared" si="4"/>
        <v>231.25000000000003</v>
      </c>
      <c r="V13" s="11">
        <f t="shared" si="5"/>
        <v>1156.25</v>
      </c>
    </row>
    <row r="14" spans="1:54" x14ac:dyDescent="0.35">
      <c r="A14" s="12" t="s">
        <v>33</v>
      </c>
      <c r="B14" s="7" t="s">
        <v>62</v>
      </c>
      <c r="C14" s="7" t="s">
        <v>83</v>
      </c>
      <c r="D14" s="7" t="s">
        <v>125</v>
      </c>
      <c r="E14" s="8">
        <v>0</v>
      </c>
      <c r="F14" s="8">
        <v>0</v>
      </c>
      <c r="G14" s="9">
        <v>0</v>
      </c>
      <c r="H14" s="9">
        <v>18</v>
      </c>
      <c r="I14" s="9">
        <v>65</v>
      </c>
      <c r="J14" s="9">
        <v>4.3499999999999996</v>
      </c>
      <c r="K14" s="9">
        <v>3.7</v>
      </c>
      <c r="L14" s="9">
        <v>3</v>
      </c>
      <c r="M14" s="9">
        <v>6</v>
      </c>
      <c r="O14" s="9">
        <f t="shared" si="0"/>
        <v>11.100000000000001</v>
      </c>
      <c r="P14" s="9">
        <f t="shared" si="1"/>
        <v>22.200000000000003</v>
      </c>
      <c r="Q14" s="10">
        <v>4.9000000000000002E-2</v>
      </c>
      <c r="R14" s="10">
        <f t="shared" si="2"/>
        <v>1.654048532115026E-2</v>
      </c>
      <c r="S14" s="11">
        <f t="shared" si="6"/>
        <v>671.08067172651045</v>
      </c>
      <c r="T14" s="11">
        <f t="shared" si="3"/>
        <v>1342.1613434530209</v>
      </c>
      <c r="U14" s="11">
        <f t="shared" si="4"/>
        <v>226.53061224489798</v>
      </c>
      <c r="V14" s="11">
        <f t="shared" si="5"/>
        <v>453.06122448979596</v>
      </c>
    </row>
    <row r="15" spans="1:54" x14ac:dyDescent="0.35">
      <c r="A15" s="12" t="s">
        <v>47</v>
      </c>
      <c r="B15" s="7" t="s">
        <v>62</v>
      </c>
      <c r="C15" s="7" t="s">
        <v>76</v>
      </c>
      <c r="D15" s="7" t="s">
        <v>125</v>
      </c>
      <c r="E15" s="8">
        <v>0</v>
      </c>
      <c r="F15" s="8">
        <v>0</v>
      </c>
      <c r="G15" s="9">
        <v>0</v>
      </c>
      <c r="H15" s="9">
        <v>18</v>
      </c>
      <c r="I15" s="9">
        <v>65</v>
      </c>
      <c r="J15" s="9">
        <v>4.2</v>
      </c>
      <c r="K15" s="9">
        <v>3.6</v>
      </c>
      <c r="L15" s="9">
        <v>3.07</v>
      </c>
      <c r="M15" s="9">
        <v>6.14</v>
      </c>
      <c r="O15" s="9">
        <f t="shared" si="0"/>
        <v>11.052</v>
      </c>
      <c r="P15" s="9">
        <f t="shared" si="1"/>
        <v>22.103999999999999</v>
      </c>
      <c r="Q15" s="10">
        <v>4.7500000000000001E-2</v>
      </c>
      <c r="R15" s="10">
        <f t="shared" si="2"/>
        <v>1.654048532115026E-2</v>
      </c>
      <c r="S15" s="11">
        <f t="shared" si="6"/>
        <v>668.17870125417949</v>
      </c>
      <c r="T15" s="11">
        <f t="shared" si="3"/>
        <v>1336.357402508359</v>
      </c>
      <c r="U15" s="11">
        <f t="shared" si="4"/>
        <v>232.67368421052632</v>
      </c>
      <c r="V15" s="11">
        <f t="shared" si="5"/>
        <v>465.34736842105264</v>
      </c>
    </row>
    <row r="16" spans="1:54" x14ac:dyDescent="0.35">
      <c r="A16" s="12" t="s">
        <v>60</v>
      </c>
      <c r="B16" s="7" t="s">
        <v>62</v>
      </c>
      <c r="C16" s="7" t="s">
        <v>88</v>
      </c>
      <c r="D16" s="7" t="s">
        <v>125</v>
      </c>
      <c r="E16" s="8">
        <v>0</v>
      </c>
      <c r="F16" s="8">
        <v>0</v>
      </c>
      <c r="G16" s="9">
        <v>0</v>
      </c>
      <c r="H16" s="9">
        <v>20</v>
      </c>
      <c r="I16" s="9">
        <v>70</v>
      </c>
      <c r="J16" s="9">
        <v>4.2</v>
      </c>
      <c r="K16" s="9">
        <v>3.6</v>
      </c>
      <c r="L16" s="9">
        <v>4.05</v>
      </c>
      <c r="M16" s="9">
        <v>20</v>
      </c>
      <c r="O16" s="9">
        <f t="shared" si="0"/>
        <v>14.58</v>
      </c>
      <c r="P16" s="9">
        <f t="shared" si="1"/>
        <v>72</v>
      </c>
      <c r="Q16" s="10">
        <v>6.3E-2</v>
      </c>
      <c r="R16" s="10">
        <f t="shared" si="2"/>
        <v>2.1991148575128554E-2</v>
      </c>
      <c r="S16" s="11">
        <f t="shared" si="6"/>
        <v>662.99402007995252</v>
      </c>
      <c r="T16" s="11">
        <f t="shared" si="3"/>
        <v>3274.0445436047039</v>
      </c>
      <c r="U16" s="11">
        <f t="shared" si="4"/>
        <v>231.42857142857142</v>
      </c>
      <c r="V16" s="11">
        <f t="shared" si="5"/>
        <v>1142.8571428571429</v>
      </c>
    </row>
    <row r="17" spans="1:22" x14ac:dyDescent="0.35">
      <c r="A17" s="12" t="s">
        <v>39</v>
      </c>
      <c r="B17" s="7" t="s">
        <v>63</v>
      </c>
      <c r="C17" s="7" t="s">
        <v>81</v>
      </c>
      <c r="D17" s="7" t="s">
        <v>125</v>
      </c>
      <c r="E17" s="8">
        <v>0</v>
      </c>
      <c r="F17" s="8">
        <v>0</v>
      </c>
      <c r="G17" s="9">
        <v>0</v>
      </c>
      <c r="H17" s="9">
        <v>18</v>
      </c>
      <c r="I17" s="9">
        <v>65</v>
      </c>
      <c r="J17" s="9">
        <v>4.0999999999999996</v>
      </c>
      <c r="K17" s="9">
        <v>3.6</v>
      </c>
      <c r="L17" s="9">
        <v>3</v>
      </c>
      <c r="M17" s="9">
        <v>20</v>
      </c>
      <c r="N17" s="8">
        <v>30</v>
      </c>
      <c r="O17" s="9">
        <f t="shared" si="0"/>
        <v>10.8</v>
      </c>
      <c r="P17" s="9">
        <f t="shared" si="1"/>
        <v>72</v>
      </c>
      <c r="Q17" s="10">
        <v>4.8000000000000001E-2</v>
      </c>
      <c r="R17" s="10">
        <f t="shared" si="2"/>
        <v>1.654048532115026E-2</v>
      </c>
      <c r="S17" s="11">
        <f t="shared" si="6"/>
        <v>652.94335627444252</v>
      </c>
      <c r="T17" s="11">
        <f t="shared" si="3"/>
        <v>4352.9557084962835</v>
      </c>
      <c r="U17" s="11">
        <f t="shared" si="4"/>
        <v>225</v>
      </c>
      <c r="V17" s="11">
        <f t="shared" si="5"/>
        <v>1500</v>
      </c>
    </row>
    <row r="18" spans="1:22" x14ac:dyDescent="0.35">
      <c r="A18" s="12" t="s">
        <v>37</v>
      </c>
      <c r="B18" s="7" t="s">
        <v>62</v>
      </c>
      <c r="C18" s="7" t="s">
        <v>85</v>
      </c>
      <c r="D18" s="7" t="s">
        <v>125</v>
      </c>
      <c r="E18" s="8">
        <v>0</v>
      </c>
      <c r="F18" s="8">
        <v>0</v>
      </c>
      <c r="G18" s="9">
        <v>0</v>
      </c>
      <c r="H18" s="9">
        <v>18</v>
      </c>
      <c r="I18" s="9">
        <v>65</v>
      </c>
      <c r="J18" s="9">
        <v>4.2</v>
      </c>
      <c r="K18" s="9">
        <v>3.6</v>
      </c>
      <c r="L18" s="9">
        <v>2.9</v>
      </c>
      <c r="M18" s="9">
        <v>5.8</v>
      </c>
      <c r="O18" s="9">
        <f t="shared" si="0"/>
        <v>10.44</v>
      </c>
      <c r="P18" s="9">
        <f t="shared" si="1"/>
        <v>20.88</v>
      </c>
      <c r="Q18" s="10">
        <v>4.8000000000000001E-2</v>
      </c>
      <c r="R18" s="10">
        <f t="shared" si="2"/>
        <v>1.654048532115026E-2</v>
      </c>
      <c r="S18" s="11">
        <f t="shared" si="6"/>
        <v>631.17857773196101</v>
      </c>
      <c r="T18" s="11">
        <f t="shared" si="3"/>
        <v>1262.357155463922</v>
      </c>
      <c r="U18" s="11">
        <f t="shared" si="4"/>
        <v>217.49999999999997</v>
      </c>
      <c r="V18" s="11">
        <f t="shared" si="5"/>
        <v>434.99999999999994</v>
      </c>
    </row>
    <row r="19" spans="1:22" x14ac:dyDescent="0.35">
      <c r="A19" s="12" t="s">
        <v>31</v>
      </c>
      <c r="B19" s="7" t="s">
        <v>63</v>
      </c>
      <c r="C19" s="7" t="s">
        <v>87</v>
      </c>
      <c r="D19" s="7" t="s">
        <v>125</v>
      </c>
      <c r="E19" s="8">
        <v>0</v>
      </c>
      <c r="F19" s="8">
        <v>0</v>
      </c>
      <c r="G19" s="9">
        <v>0</v>
      </c>
      <c r="H19" s="9">
        <v>18</v>
      </c>
      <c r="I19" s="9">
        <v>65</v>
      </c>
      <c r="J19" s="9">
        <v>4.2</v>
      </c>
      <c r="K19" s="9">
        <v>3.72</v>
      </c>
      <c r="L19" s="9">
        <v>2.8</v>
      </c>
      <c r="M19" s="9">
        <v>5.6</v>
      </c>
      <c r="O19" s="9">
        <f t="shared" si="0"/>
        <v>10.416</v>
      </c>
      <c r="P19" s="9">
        <f t="shared" si="1"/>
        <v>20.832000000000001</v>
      </c>
      <c r="Q19" s="10">
        <v>0.05</v>
      </c>
      <c r="R19" s="10">
        <f t="shared" si="2"/>
        <v>1.654048532115026E-2</v>
      </c>
      <c r="S19" s="11">
        <f t="shared" si="6"/>
        <v>629.72759249579565</v>
      </c>
      <c r="T19" s="11">
        <f t="shared" si="3"/>
        <v>1259.4551849915913</v>
      </c>
      <c r="U19" s="11">
        <f t="shared" si="4"/>
        <v>208.32</v>
      </c>
      <c r="V19" s="11">
        <f t="shared" si="5"/>
        <v>416.64</v>
      </c>
    </row>
    <row r="20" spans="1:22" x14ac:dyDescent="0.35">
      <c r="A20" s="12" t="s">
        <v>32</v>
      </c>
      <c r="B20" s="7" t="s">
        <v>62</v>
      </c>
      <c r="C20" s="7" t="s">
        <v>76</v>
      </c>
      <c r="D20" s="7" t="s">
        <v>125</v>
      </c>
      <c r="E20" s="8">
        <v>0</v>
      </c>
      <c r="F20" s="8">
        <v>0</v>
      </c>
      <c r="G20" s="9">
        <v>0</v>
      </c>
      <c r="H20" s="9">
        <v>18</v>
      </c>
      <c r="I20" s="9">
        <v>65</v>
      </c>
      <c r="J20" s="9">
        <v>4.0999999999999996</v>
      </c>
      <c r="K20" s="9">
        <v>3.6</v>
      </c>
      <c r="L20" s="9">
        <v>2.9</v>
      </c>
      <c r="M20" s="9">
        <v>6.14</v>
      </c>
      <c r="O20" s="9">
        <f t="shared" si="0"/>
        <v>10.44</v>
      </c>
      <c r="P20" s="9">
        <f t="shared" si="1"/>
        <v>22.103999999999999</v>
      </c>
      <c r="Q20" s="10">
        <v>4.7500000000000001E-2</v>
      </c>
      <c r="R20" s="10">
        <f t="shared" si="2"/>
        <v>1.654048532115026E-2</v>
      </c>
      <c r="S20" s="11">
        <f t="shared" si="6"/>
        <v>631.17857773196101</v>
      </c>
      <c r="T20" s="11">
        <f t="shared" si="3"/>
        <v>1336.357402508359</v>
      </c>
      <c r="U20" s="11">
        <f t="shared" si="4"/>
        <v>219.78947368421052</v>
      </c>
      <c r="V20" s="11">
        <f t="shared" si="5"/>
        <v>465.34736842105264</v>
      </c>
    </row>
    <row r="21" spans="1:22" x14ac:dyDescent="0.35">
      <c r="A21" s="12" t="s">
        <v>41</v>
      </c>
      <c r="B21" s="7" t="s">
        <v>63</v>
      </c>
      <c r="C21" s="7" t="s">
        <v>84</v>
      </c>
      <c r="D21" s="7" t="s">
        <v>125</v>
      </c>
      <c r="E21" s="8">
        <v>0</v>
      </c>
      <c r="F21" s="8">
        <v>0</v>
      </c>
      <c r="G21" s="9">
        <v>0</v>
      </c>
      <c r="H21" s="9">
        <v>18</v>
      </c>
      <c r="I21" s="9">
        <v>65</v>
      </c>
      <c r="J21" s="9">
        <v>4.2</v>
      </c>
      <c r="K21" s="9">
        <v>3.62</v>
      </c>
      <c r="L21" s="9">
        <v>2.85</v>
      </c>
      <c r="M21" s="9">
        <v>10</v>
      </c>
      <c r="O21" s="9">
        <f t="shared" si="0"/>
        <v>10.317</v>
      </c>
      <c r="P21" s="9">
        <f t="shared" si="1"/>
        <v>36.200000000000003</v>
      </c>
      <c r="Q21" s="10">
        <v>4.5999999999999999E-2</v>
      </c>
      <c r="R21" s="10">
        <f t="shared" si="2"/>
        <v>1.654048532115026E-2</v>
      </c>
      <c r="S21" s="11">
        <f t="shared" si="6"/>
        <v>623.7422783966133</v>
      </c>
      <c r="T21" s="11">
        <f t="shared" si="3"/>
        <v>2188.5693978828535</v>
      </c>
      <c r="U21" s="11">
        <f t="shared" si="4"/>
        <v>224.28260869565219</v>
      </c>
      <c r="V21" s="11">
        <f t="shared" si="5"/>
        <v>786.95652173913049</v>
      </c>
    </row>
    <row r="22" spans="1:22" x14ac:dyDescent="0.35">
      <c r="B22" s="7" t="s">
        <v>64</v>
      </c>
      <c r="C22" s="7" t="s">
        <v>86</v>
      </c>
      <c r="D22" s="7" t="s">
        <v>125</v>
      </c>
      <c r="E22" s="8">
        <v>0</v>
      </c>
      <c r="F22" s="8">
        <v>0</v>
      </c>
      <c r="G22" s="9">
        <v>0</v>
      </c>
      <c r="H22" s="9">
        <v>18</v>
      </c>
      <c r="I22" s="9">
        <v>65</v>
      </c>
      <c r="J22" s="9">
        <v>4.2</v>
      </c>
      <c r="K22" s="9">
        <v>3.65</v>
      </c>
      <c r="L22" s="9">
        <v>2.85</v>
      </c>
      <c r="M22" s="9">
        <v>2.75</v>
      </c>
      <c r="N22" s="8">
        <v>8.25</v>
      </c>
      <c r="O22" s="9">
        <f t="shared" si="0"/>
        <v>10.4025</v>
      </c>
      <c r="P22" s="9">
        <f t="shared" si="1"/>
        <v>10.0375</v>
      </c>
      <c r="Q22" s="10">
        <v>4.8000000000000001E-2</v>
      </c>
      <c r="R22" s="10">
        <f t="shared" si="2"/>
        <v>1.654048532115026E-2</v>
      </c>
      <c r="S22" s="11">
        <f t="shared" si="6"/>
        <v>628.91141330045252</v>
      </c>
      <c r="T22" s="11">
        <f t="shared" si="3"/>
        <v>606.84434616710337</v>
      </c>
      <c r="U22" s="11">
        <f t="shared" si="4"/>
        <v>216.71875</v>
      </c>
      <c r="V22" s="11">
        <f t="shared" si="5"/>
        <v>209.11458333333331</v>
      </c>
    </row>
    <row r="23" spans="1:22" x14ac:dyDescent="0.35">
      <c r="A23" s="12" t="s">
        <v>43</v>
      </c>
      <c r="B23" s="7" t="s">
        <v>66</v>
      </c>
      <c r="C23" s="7" t="s">
        <v>97</v>
      </c>
      <c r="D23" s="7" t="s">
        <v>125</v>
      </c>
      <c r="E23" s="8">
        <v>0</v>
      </c>
      <c r="F23" s="8">
        <v>0</v>
      </c>
      <c r="G23" s="9">
        <v>0</v>
      </c>
      <c r="H23" s="9">
        <v>26</v>
      </c>
      <c r="I23" s="9">
        <v>65</v>
      </c>
      <c r="J23" s="9">
        <v>4.0999999999999996</v>
      </c>
      <c r="K23" s="9">
        <v>3.7</v>
      </c>
      <c r="L23" s="9">
        <v>5.5</v>
      </c>
      <c r="M23" s="9">
        <v>20</v>
      </c>
      <c r="N23" s="8">
        <v>30</v>
      </c>
      <c r="O23" s="9">
        <f t="shared" si="0"/>
        <v>20.350000000000001</v>
      </c>
      <c r="P23" s="9">
        <f t="shared" si="1"/>
        <v>74</v>
      </c>
      <c r="Q23" s="10">
        <v>9.5799999999999996E-2</v>
      </c>
      <c r="R23" s="10">
        <f t="shared" si="2"/>
        <v>3.4510395299683874E-2</v>
      </c>
      <c r="S23" s="11">
        <f t="shared" si="6"/>
        <v>589.6773949786201</v>
      </c>
      <c r="T23" s="11">
        <f t="shared" si="3"/>
        <v>2144.2814362858912</v>
      </c>
      <c r="U23" s="11">
        <f t="shared" si="4"/>
        <v>212.42171189979126</v>
      </c>
      <c r="V23" s="11">
        <f t="shared" si="5"/>
        <v>772.44258872651358</v>
      </c>
    </row>
    <row r="24" spans="1:22" x14ac:dyDescent="0.35">
      <c r="A24" s="12" t="s">
        <v>34</v>
      </c>
      <c r="B24" s="7" t="s">
        <v>64</v>
      </c>
      <c r="C24" s="7" t="s">
        <v>92</v>
      </c>
      <c r="D24" s="7" t="s">
        <v>125</v>
      </c>
      <c r="E24" s="8">
        <v>0</v>
      </c>
      <c r="F24" s="8">
        <v>0</v>
      </c>
      <c r="G24" s="9">
        <v>0</v>
      </c>
      <c r="H24" s="9">
        <v>18</v>
      </c>
      <c r="I24" s="9">
        <v>65</v>
      </c>
      <c r="J24" s="9">
        <v>4.2</v>
      </c>
      <c r="K24" s="9">
        <v>3.7</v>
      </c>
      <c r="L24" s="9">
        <v>2.6</v>
      </c>
      <c r="M24" s="9">
        <v>5.2</v>
      </c>
      <c r="O24" s="9">
        <f t="shared" si="0"/>
        <v>9.620000000000001</v>
      </c>
      <c r="P24" s="9">
        <f t="shared" si="1"/>
        <v>19.240000000000002</v>
      </c>
      <c r="Q24" s="10">
        <v>4.7E-2</v>
      </c>
      <c r="R24" s="10">
        <f t="shared" si="2"/>
        <v>1.654048532115026E-2</v>
      </c>
      <c r="S24" s="11">
        <f t="shared" si="6"/>
        <v>581.60324882964233</v>
      </c>
      <c r="T24" s="11">
        <f t="shared" si="3"/>
        <v>1163.2064976592847</v>
      </c>
      <c r="U24" s="11">
        <f t="shared" si="4"/>
        <v>204.68085106382981</v>
      </c>
      <c r="V24" s="11">
        <f t="shared" si="5"/>
        <v>409.36170212765961</v>
      </c>
    </row>
    <row r="25" spans="1:22" x14ac:dyDescent="0.35">
      <c r="A25" s="12" t="s">
        <v>35</v>
      </c>
      <c r="B25" s="7" t="s">
        <v>50</v>
      </c>
      <c r="C25" s="7" t="s">
        <v>51</v>
      </c>
      <c r="D25" s="7" t="s">
        <v>30</v>
      </c>
      <c r="E25" s="8">
        <v>225</v>
      </c>
      <c r="F25" s="8">
        <v>165</v>
      </c>
      <c r="G25" s="9">
        <v>6</v>
      </c>
      <c r="H25" s="9">
        <v>0</v>
      </c>
      <c r="I25" s="9">
        <v>0</v>
      </c>
      <c r="J25" s="9">
        <v>4.3499999999999996</v>
      </c>
      <c r="K25" s="9">
        <v>3.69</v>
      </c>
      <c r="L25" s="9">
        <v>26.5</v>
      </c>
      <c r="M25" s="9">
        <f>N25/2</f>
        <v>367.5</v>
      </c>
      <c r="N25" s="8">
        <v>735</v>
      </c>
      <c r="O25" s="9">
        <f t="shared" si="0"/>
        <v>97.784999999999997</v>
      </c>
      <c r="P25" s="9">
        <f t="shared" si="1"/>
        <v>1356.075</v>
      </c>
      <c r="Q25" s="10">
        <v>0.40699999999999997</v>
      </c>
      <c r="R25" s="10">
        <f t="shared" si="2"/>
        <v>0.22275</v>
      </c>
      <c r="S25" s="11">
        <f t="shared" si="6"/>
        <v>438.98989898989896</v>
      </c>
      <c r="T25" s="11">
        <f t="shared" si="3"/>
        <v>6087.878787878788</v>
      </c>
      <c r="U25" s="11">
        <f t="shared" si="4"/>
        <v>240.25798525798527</v>
      </c>
      <c r="V25" s="11">
        <f t="shared" si="5"/>
        <v>3331.8796068796073</v>
      </c>
    </row>
    <row r="26" spans="1:22" x14ac:dyDescent="0.35">
      <c r="A26" s="12" t="s">
        <v>42</v>
      </c>
      <c r="B26" s="7" t="s">
        <v>65</v>
      </c>
      <c r="C26" s="7" t="s">
        <v>94</v>
      </c>
      <c r="D26" s="7" t="s">
        <v>125</v>
      </c>
      <c r="E26" s="8">
        <v>0</v>
      </c>
      <c r="F26" s="8">
        <v>0</v>
      </c>
      <c r="G26" s="9">
        <v>0</v>
      </c>
      <c r="H26" s="9">
        <v>18</v>
      </c>
      <c r="I26" s="9">
        <v>65</v>
      </c>
      <c r="J26" s="9">
        <v>4.2</v>
      </c>
      <c r="K26" s="9">
        <v>3.7</v>
      </c>
      <c r="L26" s="9">
        <v>2.6</v>
      </c>
      <c r="M26" s="9">
        <v>1.3</v>
      </c>
      <c r="N26" s="8">
        <v>5.2</v>
      </c>
      <c r="O26" s="9">
        <f t="shared" si="0"/>
        <v>9.620000000000001</v>
      </c>
      <c r="P26" s="9">
        <f t="shared" si="1"/>
        <v>4.8100000000000005</v>
      </c>
      <c r="Q26" s="10">
        <v>4.8000000000000001E-2</v>
      </c>
      <c r="R26" s="10">
        <f t="shared" si="2"/>
        <v>1.654048532115026E-2</v>
      </c>
      <c r="S26" s="11">
        <f t="shared" si="6"/>
        <v>581.60324882964233</v>
      </c>
      <c r="T26" s="11">
        <f t="shared" si="3"/>
        <v>290.80162441482116</v>
      </c>
      <c r="U26" s="11">
        <f t="shared" si="4"/>
        <v>200.41666666666669</v>
      </c>
      <c r="V26" s="11">
        <f t="shared" si="5"/>
        <v>100.20833333333334</v>
      </c>
    </row>
    <row r="27" spans="1:22" x14ac:dyDescent="0.35">
      <c r="B27" s="7" t="s">
        <v>62</v>
      </c>
      <c r="C27" s="7" t="s">
        <v>91</v>
      </c>
      <c r="D27" s="7" t="s">
        <v>125</v>
      </c>
      <c r="E27" s="8">
        <v>0</v>
      </c>
      <c r="F27" s="8">
        <v>0</v>
      </c>
      <c r="G27" s="9">
        <v>0</v>
      </c>
      <c r="H27" s="9">
        <v>18</v>
      </c>
      <c r="I27" s="9">
        <v>65</v>
      </c>
      <c r="J27" s="9">
        <v>4.2</v>
      </c>
      <c r="K27" s="9">
        <v>3.7</v>
      </c>
      <c r="L27" s="9">
        <v>2.5499999999999998</v>
      </c>
      <c r="M27" s="9">
        <v>4.9000000000000004</v>
      </c>
      <c r="O27" s="9">
        <f t="shared" si="0"/>
        <v>9.4350000000000005</v>
      </c>
      <c r="P27" s="9">
        <f t="shared" si="1"/>
        <v>18.130000000000003</v>
      </c>
      <c r="Q27" s="10">
        <v>4.65E-2</v>
      </c>
      <c r="R27" s="10">
        <f t="shared" si="2"/>
        <v>1.654048532115026E-2</v>
      </c>
      <c r="S27" s="11">
        <f t="shared" si="6"/>
        <v>570.41857096753381</v>
      </c>
      <c r="T27" s="11">
        <f t="shared" si="3"/>
        <v>1096.0984304866336</v>
      </c>
      <c r="U27" s="11">
        <f t="shared" si="4"/>
        <v>202.90322580645162</v>
      </c>
      <c r="V27" s="11">
        <f t="shared" si="5"/>
        <v>389.89247311827961</v>
      </c>
    </row>
    <row r="28" spans="1:22" x14ac:dyDescent="0.35">
      <c r="B28" s="7" t="s">
        <v>63</v>
      </c>
      <c r="C28" s="7" t="s">
        <v>95</v>
      </c>
      <c r="D28" s="7" t="s">
        <v>125</v>
      </c>
      <c r="E28" s="8">
        <v>0</v>
      </c>
      <c r="F28" s="8">
        <v>0</v>
      </c>
      <c r="G28" s="9">
        <v>0</v>
      </c>
      <c r="H28" s="9">
        <v>18</v>
      </c>
      <c r="I28" s="9">
        <v>65</v>
      </c>
      <c r="J28" s="9">
        <v>4.2</v>
      </c>
      <c r="K28" s="9">
        <v>3.6</v>
      </c>
      <c r="L28" s="9">
        <v>2.6</v>
      </c>
      <c r="M28" s="9">
        <v>5.2</v>
      </c>
      <c r="O28" s="9">
        <f t="shared" si="0"/>
        <v>9.3600000000000012</v>
      </c>
      <c r="P28" s="9">
        <f t="shared" si="1"/>
        <v>18.720000000000002</v>
      </c>
      <c r="Q28" s="10">
        <v>4.8000000000000001E-2</v>
      </c>
      <c r="R28" s="10">
        <f t="shared" si="2"/>
        <v>1.654048532115026E-2</v>
      </c>
      <c r="S28" s="11">
        <f t="shared" si="6"/>
        <v>565.88424210451683</v>
      </c>
      <c r="T28" s="11">
        <f t="shared" si="3"/>
        <v>1131.7684842090337</v>
      </c>
      <c r="U28" s="11">
        <f t="shared" si="4"/>
        <v>195.00000000000003</v>
      </c>
      <c r="V28" s="11">
        <f t="shared" si="5"/>
        <v>390.00000000000006</v>
      </c>
    </row>
    <row r="29" spans="1:22" x14ac:dyDescent="0.35">
      <c r="B29" s="7" t="s">
        <v>64</v>
      </c>
      <c r="C29" s="7" t="s">
        <v>90</v>
      </c>
      <c r="D29" s="7" t="s">
        <v>125</v>
      </c>
      <c r="E29" s="8">
        <v>0</v>
      </c>
      <c r="F29" s="8">
        <v>0</v>
      </c>
      <c r="G29" s="9">
        <v>0</v>
      </c>
      <c r="H29" s="9">
        <v>18</v>
      </c>
      <c r="I29" s="9">
        <v>65</v>
      </c>
      <c r="J29" s="9">
        <v>4.2</v>
      </c>
      <c r="K29" s="9">
        <v>3.6</v>
      </c>
      <c r="L29" s="9">
        <v>2.5</v>
      </c>
      <c r="M29" s="9">
        <v>20</v>
      </c>
      <c r="O29" s="9">
        <f t="shared" si="0"/>
        <v>9</v>
      </c>
      <c r="P29" s="9">
        <f t="shared" si="1"/>
        <v>72</v>
      </c>
      <c r="Q29" s="10">
        <v>4.4999999999999998E-2</v>
      </c>
      <c r="R29" s="10">
        <f t="shared" si="2"/>
        <v>1.654048532115026E-2</v>
      </c>
      <c r="S29" s="11">
        <f t="shared" si="6"/>
        <v>544.11946356203543</v>
      </c>
      <c r="T29" s="11">
        <f t="shared" si="3"/>
        <v>4352.9557084962835</v>
      </c>
      <c r="U29" s="11">
        <f t="shared" si="4"/>
        <v>200</v>
      </c>
      <c r="V29" s="11">
        <f t="shared" si="5"/>
        <v>1600</v>
      </c>
    </row>
    <row r="30" spans="1:22" x14ac:dyDescent="0.35">
      <c r="B30" s="7" t="s">
        <v>63</v>
      </c>
      <c r="C30" s="7" t="s">
        <v>93</v>
      </c>
      <c r="D30" s="7" t="s">
        <v>125</v>
      </c>
      <c r="E30" s="8">
        <v>0</v>
      </c>
      <c r="F30" s="8">
        <v>0</v>
      </c>
      <c r="G30" s="9">
        <v>0</v>
      </c>
      <c r="H30" s="9">
        <v>18</v>
      </c>
      <c r="I30" s="9">
        <v>65</v>
      </c>
      <c r="J30" s="9">
        <v>4.2</v>
      </c>
      <c r="K30" s="9">
        <v>3.6</v>
      </c>
      <c r="L30" s="9">
        <v>2.5</v>
      </c>
      <c r="M30" s="9">
        <v>20</v>
      </c>
      <c r="O30" s="9">
        <f t="shared" si="0"/>
        <v>9</v>
      </c>
      <c r="P30" s="9">
        <f t="shared" si="1"/>
        <v>72</v>
      </c>
      <c r="Q30" s="10">
        <v>4.7E-2</v>
      </c>
      <c r="R30" s="10">
        <f t="shared" si="2"/>
        <v>1.654048532115026E-2</v>
      </c>
      <c r="S30" s="11">
        <f t="shared" si="6"/>
        <v>544.11946356203543</v>
      </c>
      <c r="T30" s="11">
        <f t="shared" si="3"/>
        <v>4352.9557084962835</v>
      </c>
      <c r="U30" s="11">
        <f t="shared" si="4"/>
        <v>191.48936170212767</v>
      </c>
      <c r="V30" s="11">
        <f t="shared" si="5"/>
        <v>1531.9148936170213</v>
      </c>
    </row>
    <row r="31" spans="1:22" x14ac:dyDescent="0.35">
      <c r="B31" s="7" t="s">
        <v>63</v>
      </c>
      <c r="C31" s="7" t="s">
        <v>96</v>
      </c>
      <c r="D31" s="7" t="s">
        <v>125</v>
      </c>
      <c r="E31" s="8">
        <v>0</v>
      </c>
      <c r="F31" s="8">
        <v>0</v>
      </c>
      <c r="G31" s="9">
        <v>0</v>
      </c>
      <c r="H31" s="9">
        <v>18</v>
      </c>
      <c r="I31" s="9">
        <v>65</v>
      </c>
      <c r="J31" s="9">
        <v>4.2</v>
      </c>
      <c r="K31" s="9">
        <v>3.6</v>
      </c>
      <c r="L31" s="9">
        <v>2.5</v>
      </c>
      <c r="M31" s="9">
        <v>20</v>
      </c>
      <c r="O31" s="9">
        <f t="shared" si="0"/>
        <v>9</v>
      </c>
      <c r="P31" s="9">
        <f t="shared" si="1"/>
        <v>72</v>
      </c>
      <c r="Q31" s="10">
        <v>4.8000000000000001E-2</v>
      </c>
      <c r="R31" s="10">
        <f t="shared" si="2"/>
        <v>1.654048532115026E-2</v>
      </c>
      <c r="S31" s="11">
        <f t="shared" si="6"/>
        <v>544.11946356203543</v>
      </c>
      <c r="T31" s="11">
        <f t="shared" si="3"/>
        <v>4352.9557084962835</v>
      </c>
      <c r="U31" s="11">
        <f t="shared" si="4"/>
        <v>187.5</v>
      </c>
      <c r="V31" s="11">
        <f t="shared" si="5"/>
        <v>1500</v>
      </c>
    </row>
    <row r="32" spans="1:22" x14ac:dyDescent="0.35">
      <c r="B32" s="7" t="s">
        <v>1</v>
      </c>
      <c r="C32" s="7" t="s">
        <v>160</v>
      </c>
      <c r="D32" s="7" t="s">
        <v>30</v>
      </c>
      <c r="E32" s="8">
        <v>230</v>
      </c>
      <c r="F32" s="8">
        <v>161</v>
      </c>
      <c r="G32" s="9">
        <v>6</v>
      </c>
      <c r="H32" s="9">
        <v>0</v>
      </c>
      <c r="I32" s="9">
        <v>0</v>
      </c>
      <c r="J32" s="9">
        <v>4.2</v>
      </c>
      <c r="K32" s="9">
        <v>3.65</v>
      </c>
      <c r="L32" s="9">
        <v>32</v>
      </c>
      <c r="M32" s="9">
        <v>128</v>
      </c>
      <c r="N32" s="8">
        <v>320</v>
      </c>
      <c r="O32" s="9">
        <f t="shared" si="0"/>
        <v>116.8</v>
      </c>
      <c r="P32" s="9">
        <f t="shared" si="1"/>
        <v>467.2</v>
      </c>
      <c r="Q32" s="10">
        <v>0.51500000000000001</v>
      </c>
      <c r="R32" s="10">
        <f t="shared" si="2"/>
        <v>0.22217999999999999</v>
      </c>
      <c r="S32" s="11">
        <f t="shared" si="6"/>
        <v>525.69988297776581</v>
      </c>
      <c r="T32" s="11">
        <f t="shared" si="3"/>
        <v>2102.7995319110632</v>
      </c>
      <c r="U32" s="11">
        <f t="shared" si="4"/>
        <v>226.79611650485435</v>
      </c>
      <c r="V32" s="11">
        <f t="shared" si="5"/>
        <v>907.18446601941741</v>
      </c>
    </row>
    <row r="33" spans="2:22" x14ac:dyDescent="0.35">
      <c r="B33" s="7" t="s">
        <v>62</v>
      </c>
      <c r="C33" s="7" t="s">
        <v>89</v>
      </c>
      <c r="D33" s="7" t="s">
        <v>125</v>
      </c>
      <c r="E33" s="8">
        <v>0</v>
      </c>
      <c r="F33" s="8">
        <v>0</v>
      </c>
      <c r="G33" s="9">
        <v>0</v>
      </c>
      <c r="H33" s="9">
        <v>26</v>
      </c>
      <c r="I33" s="9">
        <v>65</v>
      </c>
      <c r="J33" s="9">
        <v>4.2</v>
      </c>
      <c r="K33" s="9">
        <v>3.7</v>
      </c>
      <c r="L33" s="9">
        <v>5</v>
      </c>
      <c r="M33" s="9">
        <v>10</v>
      </c>
      <c r="O33" s="9">
        <f t="shared" si="0"/>
        <v>18.5</v>
      </c>
      <c r="P33" s="9">
        <f t="shared" si="1"/>
        <v>37</v>
      </c>
      <c r="Q33" s="10">
        <v>9.4E-2</v>
      </c>
      <c r="R33" s="10">
        <f t="shared" si="2"/>
        <v>3.4510395299683874E-2</v>
      </c>
      <c r="S33" s="11">
        <f t="shared" si="6"/>
        <v>536.07035907147281</v>
      </c>
      <c r="T33" s="11">
        <f t="shared" si="3"/>
        <v>1072.1407181429456</v>
      </c>
      <c r="U33" s="11">
        <f t="shared" si="4"/>
        <v>196.80851063829786</v>
      </c>
      <c r="V33" s="11">
        <f t="shared" si="5"/>
        <v>393.61702127659572</v>
      </c>
    </row>
    <row r="34" spans="2:22" x14ac:dyDescent="0.35">
      <c r="B34" s="7" t="s">
        <v>62</v>
      </c>
      <c r="C34" s="7" t="s">
        <v>98</v>
      </c>
      <c r="D34" s="7" t="s">
        <v>125</v>
      </c>
      <c r="E34" s="8">
        <v>0</v>
      </c>
      <c r="F34" s="8">
        <v>0</v>
      </c>
      <c r="G34" s="9">
        <v>0</v>
      </c>
      <c r="H34" s="9">
        <v>20</v>
      </c>
      <c r="I34" s="9">
        <v>70</v>
      </c>
      <c r="J34" s="9">
        <v>4.2</v>
      </c>
      <c r="K34" s="9">
        <v>3.6</v>
      </c>
      <c r="L34" s="9">
        <v>3.1</v>
      </c>
      <c r="M34" s="9">
        <v>30</v>
      </c>
      <c r="O34" s="9">
        <f t="shared" ref="O34:O65" si="7">K34*L34</f>
        <v>11.16</v>
      </c>
      <c r="P34" s="9">
        <f t="shared" ref="P34:P65" si="8">M34*K34</f>
        <v>108</v>
      </c>
      <c r="Q34" s="10">
        <v>0.06</v>
      </c>
      <c r="R34" s="10">
        <f t="shared" ref="R34:R65" si="9">IF(H34=0,E34*F34*G34*0.000001,PI()*(H34)^2/4*I34*0.000001)</f>
        <v>2.1991148575128554E-2</v>
      </c>
      <c r="S34" s="11">
        <f t="shared" ref="S34:S65" si="10">O34/R34</f>
        <v>507.47690425872912</v>
      </c>
      <c r="T34" s="11">
        <f t="shared" ref="T34:T65" si="11">P34/R34</f>
        <v>4911.0668154070554</v>
      </c>
      <c r="U34" s="11">
        <f t="shared" si="4"/>
        <v>186</v>
      </c>
      <c r="V34" s="11">
        <f t="shared" si="5"/>
        <v>1800</v>
      </c>
    </row>
    <row r="35" spans="2:22" x14ac:dyDescent="0.35">
      <c r="B35" s="7" t="s">
        <v>67</v>
      </c>
      <c r="C35" s="7" t="s">
        <v>99</v>
      </c>
      <c r="D35" s="7" t="s">
        <v>125</v>
      </c>
      <c r="E35" s="8">
        <v>0</v>
      </c>
      <c r="F35" s="8">
        <v>0</v>
      </c>
      <c r="G35" s="9">
        <v>0</v>
      </c>
      <c r="H35" s="9">
        <v>18</v>
      </c>
      <c r="I35" s="9">
        <v>65</v>
      </c>
      <c r="J35" s="9">
        <v>4.2</v>
      </c>
      <c r="K35" s="9">
        <v>3.7</v>
      </c>
      <c r="L35" s="9">
        <v>2.25</v>
      </c>
      <c r="M35" s="9">
        <v>10</v>
      </c>
      <c r="O35" s="9">
        <f t="shared" si="7"/>
        <v>8.3250000000000011</v>
      </c>
      <c r="P35" s="9">
        <f t="shared" si="8"/>
        <v>37</v>
      </c>
      <c r="Q35" s="10">
        <v>4.3999999999999997E-2</v>
      </c>
      <c r="R35" s="10">
        <f t="shared" si="9"/>
        <v>1.654048532115026E-2</v>
      </c>
      <c r="S35" s="11">
        <f t="shared" si="10"/>
        <v>503.31050379488278</v>
      </c>
      <c r="T35" s="11">
        <f t="shared" si="11"/>
        <v>2236.9355724217012</v>
      </c>
      <c r="U35" s="11">
        <f t="shared" si="4"/>
        <v>189.2045454545455</v>
      </c>
      <c r="V35" s="11">
        <f t="shared" si="5"/>
        <v>840.90909090909099</v>
      </c>
    </row>
    <row r="36" spans="2:22" x14ac:dyDescent="0.35">
      <c r="B36" s="7" t="s">
        <v>62</v>
      </c>
      <c r="C36" s="7" t="s">
        <v>100</v>
      </c>
      <c r="D36" s="7" t="s">
        <v>125</v>
      </c>
      <c r="E36" s="8">
        <v>0</v>
      </c>
      <c r="F36" s="8">
        <v>0</v>
      </c>
      <c r="G36" s="9">
        <v>0</v>
      </c>
      <c r="H36" s="9">
        <v>18</v>
      </c>
      <c r="I36" s="9">
        <v>65</v>
      </c>
      <c r="J36" s="9">
        <v>4.2</v>
      </c>
      <c r="K36" s="9">
        <v>3.6</v>
      </c>
      <c r="L36" s="9">
        <v>2.25</v>
      </c>
      <c r="M36" s="9">
        <v>4.3</v>
      </c>
      <c r="O36" s="9">
        <f t="shared" si="7"/>
        <v>8.1</v>
      </c>
      <c r="P36" s="9">
        <f t="shared" si="8"/>
        <v>15.48</v>
      </c>
      <c r="Q36" s="10">
        <v>4.4999999999999998E-2</v>
      </c>
      <c r="R36" s="10">
        <f t="shared" si="9"/>
        <v>1.654048532115026E-2</v>
      </c>
      <c r="S36" s="11">
        <f t="shared" si="10"/>
        <v>489.70751720583183</v>
      </c>
      <c r="T36" s="11">
        <f t="shared" si="11"/>
        <v>935.88547732670088</v>
      </c>
      <c r="U36" s="11">
        <f t="shared" si="4"/>
        <v>180</v>
      </c>
      <c r="V36" s="11">
        <f t="shared" si="5"/>
        <v>344</v>
      </c>
    </row>
    <row r="37" spans="2:22" x14ac:dyDescent="0.35">
      <c r="B37" s="7" t="s">
        <v>65</v>
      </c>
      <c r="C37" s="7" t="s">
        <v>101</v>
      </c>
      <c r="D37" s="7" t="s">
        <v>125</v>
      </c>
      <c r="E37" s="8">
        <v>0</v>
      </c>
      <c r="F37" s="8">
        <v>0</v>
      </c>
      <c r="G37" s="9">
        <v>0</v>
      </c>
      <c r="H37" s="9">
        <v>18</v>
      </c>
      <c r="I37" s="9">
        <v>65</v>
      </c>
      <c r="J37" s="9">
        <v>4.2</v>
      </c>
      <c r="K37" s="9">
        <v>3.75</v>
      </c>
      <c r="L37" s="9">
        <v>2.2000000000000002</v>
      </c>
      <c r="M37" s="9">
        <v>1.1000000000000001</v>
      </c>
      <c r="N37" s="8">
        <v>2.2000000000000002</v>
      </c>
      <c r="O37" s="9">
        <f t="shared" si="7"/>
        <v>8.25</v>
      </c>
      <c r="P37" s="9">
        <f t="shared" si="8"/>
        <v>4.125</v>
      </c>
      <c r="Q37" s="10">
        <v>4.8000000000000001E-2</v>
      </c>
      <c r="R37" s="10">
        <f t="shared" si="9"/>
        <v>1.654048532115026E-2</v>
      </c>
      <c r="S37" s="11">
        <f t="shared" si="10"/>
        <v>498.7761749318658</v>
      </c>
      <c r="T37" s="11">
        <f t="shared" si="11"/>
        <v>249.3880874659329</v>
      </c>
      <c r="U37" s="11">
        <f t="shared" si="4"/>
        <v>171.875</v>
      </c>
      <c r="V37" s="11">
        <f t="shared" si="5"/>
        <v>85.9375</v>
      </c>
    </row>
    <row r="38" spans="2:22" x14ac:dyDescent="0.35">
      <c r="B38" s="7" t="s">
        <v>7</v>
      </c>
      <c r="C38" s="7" t="s">
        <v>28</v>
      </c>
      <c r="D38" s="7" t="s">
        <v>30</v>
      </c>
      <c r="E38" s="8">
        <v>225</v>
      </c>
      <c r="F38" s="8">
        <v>68</v>
      </c>
      <c r="G38" s="9">
        <v>13</v>
      </c>
      <c r="H38" s="9">
        <v>0</v>
      </c>
      <c r="I38" s="9">
        <v>0</v>
      </c>
      <c r="J38" s="9">
        <v>4.2</v>
      </c>
      <c r="K38" s="9">
        <v>3.7</v>
      </c>
      <c r="L38" s="9">
        <v>20</v>
      </c>
      <c r="M38" s="9">
        <v>60</v>
      </c>
      <c r="N38" s="8">
        <v>100</v>
      </c>
      <c r="O38" s="9">
        <f t="shared" si="7"/>
        <v>74</v>
      </c>
      <c r="P38" s="9">
        <f t="shared" si="8"/>
        <v>222</v>
      </c>
      <c r="Q38" s="10">
        <v>0.4</v>
      </c>
      <c r="R38" s="10">
        <f t="shared" si="9"/>
        <v>0.19889999999999999</v>
      </c>
      <c r="S38" s="11">
        <f t="shared" si="10"/>
        <v>372.04625439919556</v>
      </c>
      <c r="T38" s="11">
        <f t="shared" si="11"/>
        <v>1116.1387631975867</v>
      </c>
      <c r="U38" s="11">
        <f t="shared" si="4"/>
        <v>185</v>
      </c>
      <c r="V38" s="11">
        <f t="shared" si="5"/>
        <v>555</v>
      </c>
    </row>
    <row r="39" spans="2:22" x14ac:dyDescent="0.35">
      <c r="B39" s="7" t="s">
        <v>2</v>
      </c>
      <c r="C39" s="7" t="s">
        <v>10</v>
      </c>
      <c r="D39" s="7" t="s">
        <v>30</v>
      </c>
      <c r="E39" s="8">
        <v>455</v>
      </c>
      <c r="F39" s="8">
        <v>325</v>
      </c>
      <c r="G39" s="9">
        <v>16</v>
      </c>
      <c r="H39" s="9">
        <v>0</v>
      </c>
      <c r="I39" s="9">
        <v>0</v>
      </c>
      <c r="J39" s="9">
        <v>4.2</v>
      </c>
      <c r="K39" s="9">
        <v>3.7</v>
      </c>
      <c r="L39" s="9">
        <v>240</v>
      </c>
      <c r="M39" s="9">
        <v>240</v>
      </c>
      <c r="N39" s="8">
        <v>480</v>
      </c>
      <c r="O39" s="9">
        <f t="shared" si="7"/>
        <v>888</v>
      </c>
      <c r="P39" s="9">
        <f t="shared" si="8"/>
        <v>888</v>
      </c>
      <c r="Q39" s="10">
        <v>5</v>
      </c>
      <c r="R39" s="10">
        <f t="shared" si="9"/>
        <v>2.3660000000000001</v>
      </c>
      <c r="S39" s="11">
        <f t="shared" si="10"/>
        <v>375.31699070160607</v>
      </c>
      <c r="T39" s="11">
        <f t="shared" si="11"/>
        <v>375.31699070160607</v>
      </c>
      <c r="U39" s="11">
        <f t="shared" si="4"/>
        <v>177.6</v>
      </c>
      <c r="V39" s="11">
        <f t="shared" si="5"/>
        <v>177.6</v>
      </c>
    </row>
    <row r="40" spans="2:22" x14ac:dyDescent="0.35">
      <c r="B40" s="7" t="s">
        <v>68</v>
      </c>
      <c r="C40" s="7" t="s">
        <v>106</v>
      </c>
      <c r="D40" s="7" t="s">
        <v>125</v>
      </c>
      <c r="E40" s="8">
        <v>0</v>
      </c>
      <c r="F40" s="8">
        <v>0</v>
      </c>
      <c r="G40" s="9">
        <v>0</v>
      </c>
      <c r="H40" s="9">
        <v>20</v>
      </c>
      <c r="I40" s="9">
        <v>70</v>
      </c>
      <c r="J40" s="9">
        <v>4.0999999999999996</v>
      </c>
      <c r="K40" s="9">
        <v>3.7</v>
      </c>
      <c r="L40" s="9">
        <v>2.85</v>
      </c>
      <c r="M40" s="9">
        <v>30</v>
      </c>
      <c r="O40" s="9">
        <f t="shared" si="7"/>
        <v>10.545000000000002</v>
      </c>
      <c r="P40" s="9">
        <f t="shared" si="8"/>
        <v>111</v>
      </c>
      <c r="Q40" s="10">
        <v>5.8000000000000003E-2</v>
      </c>
      <c r="R40" s="10">
        <f t="shared" si="9"/>
        <v>2.1991148575128554E-2</v>
      </c>
      <c r="S40" s="11">
        <f t="shared" si="10"/>
        <v>479.51110711543896</v>
      </c>
      <c r="T40" s="11">
        <f t="shared" si="11"/>
        <v>5047.4853380572513</v>
      </c>
      <c r="U40" s="11">
        <f t="shared" si="4"/>
        <v>181.81034482758622</v>
      </c>
      <c r="V40" s="11">
        <f t="shared" si="5"/>
        <v>1913.7931034482758</v>
      </c>
    </row>
    <row r="41" spans="2:22" x14ac:dyDescent="0.35">
      <c r="B41" s="7" t="s">
        <v>63</v>
      </c>
      <c r="C41" s="7" t="s">
        <v>105</v>
      </c>
      <c r="D41" s="7" t="s">
        <v>125</v>
      </c>
      <c r="E41" s="8">
        <v>0</v>
      </c>
      <c r="F41" s="8">
        <v>0</v>
      </c>
      <c r="G41" s="9">
        <v>0</v>
      </c>
      <c r="H41" s="9">
        <v>18</v>
      </c>
      <c r="I41" s="9">
        <v>65</v>
      </c>
      <c r="J41" s="9">
        <v>4.2</v>
      </c>
      <c r="K41" s="9">
        <v>3.6</v>
      </c>
      <c r="L41" s="9">
        <v>2.2000000000000002</v>
      </c>
      <c r="M41" s="9">
        <v>4.3</v>
      </c>
      <c r="O41" s="9">
        <f t="shared" si="7"/>
        <v>7.9200000000000008</v>
      </c>
      <c r="P41" s="9">
        <f t="shared" si="8"/>
        <v>15.48</v>
      </c>
      <c r="Q41" s="10">
        <v>4.7E-2</v>
      </c>
      <c r="R41" s="10">
        <f t="shared" si="9"/>
        <v>1.654048532115026E-2</v>
      </c>
      <c r="S41" s="11">
        <f t="shared" si="10"/>
        <v>478.82512793459119</v>
      </c>
      <c r="T41" s="11">
        <f t="shared" si="11"/>
        <v>935.88547732670088</v>
      </c>
      <c r="U41" s="11">
        <f t="shared" si="4"/>
        <v>168.51063829787236</v>
      </c>
      <c r="V41" s="11">
        <f t="shared" si="5"/>
        <v>329.36170212765956</v>
      </c>
    </row>
    <row r="42" spans="2:22" x14ac:dyDescent="0.35">
      <c r="B42" s="7" t="s">
        <v>63</v>
      </c>
      <c r="C42" s="7" t="s">
        <v>102</v>
      </c>
      <c r="D42" s="7" t="s">
        <v>125</v>
      </c>
      <c r="E42" s="8">
        <v>0</v>
      </c>
      <c r="F42" s="8">
        <v>0</v>
      </c>
      <c r="G42" s="9">
        <v>0</v>
      </c>
      <c r="H42" s="9">
        <v>18</v>
      </c>
      <c r="I42" s="9">
        <v>65</v>
      </c>
      <c r="J42" s="9">
        <v>4.2</v>
      </c>
      <c r="K42" s="9">
        <v>3.65</v>
      </c>
      <c r="L42" s="9">
        <v>2.15</v>
      </c>
      <c r="M42" s="9">
        <v>10</v>
      </c>
      <c r="O42" s="9">
        <f t="shared" si="7"/>
        <v>7.8474999999999993</v>
      </c>
      <c r="P42" s="9">
        <f t="shared" si="8"/>
        <v>36.5</v>
      </c>
      <c r="Q42" s="10">
        <v>4.3999999999999997E-2</v>
      </c>
      <c r="R42" s="10">
        <f t="shared" si="9"/>
        <v>1.654048532115026E-2</v>
      </c>
      <c r="S42" s="11">
        <f t="shared" si="10"/>
        <v>474.44194336700804</v>
      </c>
      <c r="T42" s="11">
        <f t="shared" si="11"/>
        <v>2206.7067133349215</v>
      </c>
      <c r="U42" s="11">
        <f t="shared" si="4"/>
        <v>178.35227272727272</v>
      </c>
      <c r="V42" s="11">
        <f t="shared" si="5"/>
        <v>829.54545454545462</v>
      </c>
    </row>
    <row r="43" spans="2:22" x14ac:dyDescent="0.35">
      <c r="B43" s="7" t="s">
        <v>64</v>
      </c>
      <c r="C43" s="7" t="s">
        <v>104</v>
      </c>
      <c r="D43" s="7" t="s">
        <v>125</v>
      </c>
      <c r="E43" s="8">
        <v>0</v>
      </c>
      <c r="F43" s="8">
        <v>0</v>
      </c>
      <c r="G43" s="9">
        <v>0</v>
      </c>
      <c r="H43" s="9">
        <v>18</v>
      </c>
      <c r="I43" s="9">
        <v>65</v>
      </c>
      <c r="J43" s="9">
        <v>4.2</v>
      </c>
      <c r="K43" s="9">
        <v>3.62</v>
      </c>
      <c r="L43" s="9">
        <v>2.15</v>
      </c>
      <c r="M43" s="9">
        <v>10</v>
      </c>
      <c r="O43" s="9">
        <f t="shared" si="7"/>
        <v>7.7829999999999995</v>
      </c>
      <c r="P43" s="9">
        <f t="shared" si="8"/>
        <v>36.200000000000003</v>
      </c>
      <c r="Q43" s="10">
        <v>4.4499999999999998E-2</v>
      </c>
      <c r="R43" s="10">
        <f t="shared" si="9"/>
        <v>1.654048532115026E-2</v>
      </c>
      <c r="S43" s="11">
        <f t="shared" si="10"/>
        <v>470.54242054481347</v>
      </c>
      <c r="T43" s="11">
        <f t="shared" si="11"/>
        <v>2188.5693978828535</v>
      </c>
      <c r="U43" s="11">
        <f t="shared" si="4"/>
        <v>174.89887640449439</v>
      </c>
      <c r="V43" s="11">
        <f t="shared" si="5"/>
        <v>813.48314606741587</v>
      </c>
    </row>
    <row r="44" spans="2:22" x14ac:dyDescent="0.35">
      <c r="B44" s="7" t="s">
        <v>2</v>
      </c>
      <c r="C44" s="7" t="s">
        <v>19</v>
      </c>
      <c r="D44" s="7" t="s">
        <v>30</v>
      </c>
      <c r="E44" s="8">
        <v>460</v>
      </c>
      <c r="F44" s="8">
        <v>330</v>
      </c>
      <c r="G44" s="9">
        <v>10</v>
      </c>
      <c r="H44" s="9">
        <v>0</v>
      </c>
      <c r="I44" s="9">
        <v>0</v>
      </c>
      <c r="J44" s="9">
        <v>4.2</v>
      </c>
      <c r="K44" s="9">
        <v>3.7</v>
      </c>
      <c r="L44" s="9">
        <v>150</v>
      </c>
      <c r="M44" s="9">
        <v>150</v>
      </c>
      <c r="N44" s="8">
        <v>300</v>
      </c>
      <c r="O44" s="9">
        <f t="shared" si="7"/>
        <v>555</v>
      </c>
      <c r="P44" s="9">
        <f t="shared" si="8"/>
        <v>555</v>
      </c>
      <c r="Q44" s="10">
        <v>3.1</v>
      </c>
      <c r="R44" s="10">
        <f t="shared" si="9"/>
        <v>1.518</v>
      </c>
      <c r="S44" s="11">
        <f t="shared" si="10"/>
        <v>365.61264822134387</v>
      </c>
      <c r="T44" s="11">
        <f t="shared" si="11"/>
        <v>365.61264822134387</v>
      </c>
      <c r="U44" s="11">
        <f t="shared" si="4"/>
        <v>179.03225806451613</v>
      </c>
      <c r="V44" s="11">
        <f t="shared" si="5"/>
        <v>179.03225806451613</v>
      </c>
    </row>
    <row r="45" spans="2:22" x14ac:dyDescent="0.35">
      <c r="B45" s="7" t="s">
        <v>62</v>
      </c>
      <c r="C45" s="7" t="s">
        <v>103</v>
      </c>
      <c r="D45" s="7" t="s">
        <v>125</v>
      </c>
      <c r="E45" s="8">
        <v>0</v>
      </c>
      <c r="F45" s="8">
        <v>0</v>
      </c>
      <c r="G45" s="9">
        <v>0</v>
      </c>
      <c r="H45" s="9">
        <v>18</v>
      </c>
      <c r="I45" s="9">
        <v>65</v>
      </c>
      <c r="J45" s="9">
        <v>4.2</v>
      </c>
      <c r="K45" s="9">
        <v>3.6</v>
      </c>
      <c r="L45" s="9">
        <v>2.1</v>
      </c>
      <c r="M45" s="9">
        <v>6.3</v>
      </c>
      <c r="O45" s="9">
        <f t="shared" si="7"/>
        <v>7.5600000000000005</v>
      </c>
      <c r="P45" s="9">
        <f t="shared" si="8"/>
        <v>22.68</v>
      </c>
      <c r="Q45" s="10">
        <v>4.3999999999999997E-2</v>
      </c>
      <c r="R45" s="10">
        <f t="shared" si="9"/>
        <v>1.654048532115026E-2</v>
      </c>
      <c r="S45" s="11">
        <f t="shared" si="10"/>
        <v>457.06034939210974</v>
      </c>
      <c r="T45" s="11">
        <f t="shared" si="11"/>
        <v>1371.1810481763291</v>
      </c>
      <c r="U45" s="11">
        <f t="shared" si="4"/>
        <v>171.81818181818184</v>
      </c>
      <c r="V45" s="11">
        <f t="shared" si="5"/>
        <v>515.4545454545455</v>
      </c>
    </row>
    <row r="46" spans="2:22" x14ac:dyDescent="0.35">
      <c r="B46" s="7" t="s">
        <v>2</v>
      </c>
      <c r="C46" s="7" t="s">
        <v>9</v>
      </c>
      <c r="D46" s="7" t="s">
        <v>30</v>
      </c>
      <c r="E46" s="8">
        <v>455</v>
      </c>
      <c r="F46" s="8">
        <v>325</v>
      </c>
      <c r="G46" s="9">
        <v>14</v>
      </c>
      <c r="H46" s="9">
        <v>0</v>
      </c>
      <c r="I46" s="9">
        <v>0</v>
      </c>
      <c r="J46" s="9">
        <v>4.2</v>
      </c>
      <c r="K46" s="9">
        <v>3.7</v>
      </c>
      <c r="L46" s="9">
        <v>200</v>
      </c>
      <c r="M46" s="9">
        <v>200</v>
      </c>
      <c r="N46" s="8">
        <v>400</v>
      </c>
      <c r="O46" s="9">
        <f t="shared" si="7"/>
        <v>740</v>
      </c>
      <c r="P46" s="9">
        <f t="shared" si="8"/>
        <v>740</v>
      </c>
      <c r="Q46" s="10">
        <v>4.4000000000000004</v>
      </c>
      <c r="R46" s="10">
        <f t="shared" si="9"/>
        <v>2.0702499999999997</v>
      </c>
      <c r="S46" s="11">
        <f t="shared" si="10"/>
        <v>357.44475304914869</v>
      </c>
      <c r="T46" s="11">
        <f t="shared" si="11"/>
        <v>357.44475304914869</v>
      </c>
      <c r="U46" s="11">
        <f t="shared" si="4"/>
        <v>168.18181818181816</v>
      </c>
      <c r="V46" s="11">
        <f t="shared" si="5"/>
        <v>168.18181818181816</v>
      </c>
    </row>
    <row r="47" spans="2:22" x14ac:dyDescent="0.35">
      <c r="B47" s="7" t="s">
        <v>68</v>
      </c>
      <c r="C47" s="7" t="s">
        <v>97</v>
      </c>
      <c r="D47" s="7" t="s">
        <v>125</v>
      </c>
      <c r="E47" s="8">
        <v>0</v>
      </c>
      <c r="F47" s="8">
        <v>0</v>
      </c>
      <c r="G47" s="9">
        <v>0</v>
      </c>
      <c r="H47" s="9">
        <v>26</v>
      </c>
      <c r="I47" s="9">
        <v>65</v>
      </c>
      <c r="J47" s="9">
        <v>4.0999999999999996</v>
      </c>
      <c r="K47" s="9">
        <v>3.7</v>
      </c>
      <c r="L47" s="9">
        <v>4.2</v>
      </c>
      <c r="M47" s="9">
        <v>35</v>
      </c>
      <c r="N47" s="8">
        <v>50</v>
      </c>
      <c r="O47" s="9">
        <f t="shared" si="7"/>
        <v>15.540000000000001</v>
      </c>
      <c r="P47" s="9">
        <f t="shared" si="8"/>
        <v>129.5</v>
      </c>
      <c r="Q47" s="10">
        <v>8.8499999999999995E-2</v>
      </c>
      <c r="R47" s="10">
        <f t="shared" si="9"/>
        <v>3.4510395299683874E-2</v>
      </c>
      <c r="S47" s="11">
        <f t="shared" si="10"/>
        <v>450.29910162003716</v>
      </c>
      <c r="T47" s="11">
        <f t="shared" si="11"/>
        <v>3752.4925135003091</v>
      </c>
      <c r="U47" s="11">
        <f t="shared" si="4"/>
        <v>175.59322033898306</v>
      </c>
      <c r="V47" s="11">
        <f t="shared" si="5"/>
        <v>1463.2768361581921</v>
      </c>
    </row>
    <row r="48" spans="2:22" x14ac:dyDescent="0.35">
      <c r="B48" s="7" t="s">
        <v>2</v>
      </c>
      <c r="C48" s="7" t="s">
        <v>21</v>
      </c>
      <c r="D48" s="7" t="s">
        <v>30</v>
      </c>
      <c r="E48" s="8">
        <v>220</v>
      </c>
      <c r="F48" s="8">
        <v>215</v>
      </c>
      <c r="G48" s="9">
        <v>9</v>
      </c>
      <c r="H48" s="9">
        <v>0</v>
      </c>
      <c r="I48" s="9">
        <v>0</v>
      </c>
      <c r="J48" s="9">
        <v>4.2</v>
      </c>
      <c r="K48" s="9">
        <v>3.7</v>
      </c>
      <c r="L48" s="9">
        <v>40</v>
      </c>
      <c r="M48" s="9">
        <v>40</v>
      </c>
      <c r="N48" s="8">
        <v>200</v>
      </c>
      <c r="O48" s="9">
        <f t="shared" si="7"/>
        <v>148</v>
      </c>
      <c r="P48" s="9">
        <f t="shared" si="8"/>
        <v>148</v>
      </c>
      <c r="Q48" s="10">
        <v>0.93500000000000005</v>
      </c>
      <c r="R48" s="10">
        <f t="shared" si="9"/>
        <v>0.42569999999999997</v>
      </c>
      <c r="S48" s="11">
        <f t="shared" si="10"/>
        <v>347.66267324406863</v>
      </c>
      <c r="T48" s="11">
        <f t="shared" si="11"/>
        <v>347.66267324406863</v>
      </c>
      <c r="U48" s="11">
        <f t="shared" si="4"/>
        <v>158.28877005347593</v>
      </c>
      <c r="V48" s="11">
        <f t="shared" si="5"/>
        <v>158.28877005347593</v>
      </c>
    </row>
    <row r="49" spans="2:22" x14ac:dyDescent="0.35">
      <c r="B49" s="7" t="s">
        <v>52</v>
      </c>
      <c r="C49" s="7" t="s">
        <v>55</v>
      </c>
      <c r="D49" s="7" t="s">
        <v>30</v>
      </c>
      <c r="E49" s="8">
        <v>266</v>
      </c>
      <c r="F49" s="8">
        <v>263</v>
      </c>
      <c r="G49" s="9">
        <v>11.4</v>
      </c>
      <c r="H49" s="9">
        <v>0</v>
      </c>
      <c r="I49" s="9">
        <v>0</v>
      </c>
      <c r="J49" s="9">
        <v>4.2</v>
      </c>
      <c r="K49" s="9">
        <v>3.7</v>
      </c>
      <c r="L49" s="9">
        <v>75</v>
      </c>
      <c r="M49" s="9">
        <v>225</v>
      </c>
      <c r="N49" s="8">
        <v>450</v>
      </c>
      <c r="O49" s="9">
        <f t="shared" si="7"/>
        <v>277.5</v>
      </c>
      <c r="P49" s="9">
        <f t="shared" si="8"/>
        <v>832.5</v>
      </c>
      <c r="Q49" s="10">
        <v>1.56</v>
      </c>
      <c r="R49" s="10">
        <f t="shared" si="9"/>
        <v>0.79752120000000004</v>
      </c>
      <c r="S49" s="11">
        <f t="shared" si="10"/>
        <v>347.95313278192475</v>
      </c>
      <c r="T49" s="11">
        <f t="shared" si="11"/>
        <v>1043.8593983457743</v>
      </c>
      <c r="U49" s="11">
        <f t="shared" si="4"/>
        <v>177.88461538461539</v>
      </c>
      <c r="V49" s="11">
        <f t="shared" si="5"/>
        <v>533.65384615384619</v>
      </c>
    </row>
    <row r="50" spans="2:22" x14ac:dyDescent="0.35">
      <c r="B50" s="7" t="s">
        <v>4</v>
      </c>
      <c r="C50" s="7" t="s">
        <v>25</v>
      </c>
      <c r="D50" s="7" t="s">
        <v>30</v>
      </c>
      <c r="E50" s="8">
        <v>249</v>
      </c>
      <c r="F50" s="8">
        <v>155</v>
      </c>
      <c r="G50" s="9">
        <v>12</v>
      </c>
      <c r="H50" s="9">
        <v>0</v>
      </c>
      <c r="I50" s="9">
        <v>0</v>
      </c>
      <c r="J50" s="9">
        <v>4.2</v>
      </c>
      <c r="K50" s="9">
        <v>3.65</v>
      </c>
      <c r="L50" s="9">
        <v>44</v>
      </c>
      <c r="M50" s="9">
        <v>132</v>
      </c>
      <c r="N50" s="8">
        <v>440</v>
      </c>
      <c r="O50" s="9">
        <f t="shared" si="7"/>
        <v>160.6</v>
      </c>
      <c r="P50" s="9">
        <f t="shared" si="8"/>
        <v>481.8</v>
      </c>
      <c r="R50" s="10">
        <f t="shared" si="9"/>
        <v>0.46314</v>
      </c>
      <c r="S50" s="11">
        <f t="shared" si="10"/>
        <v>346.7633976767284</v>
      </c>
      <c r="T50" s="11">
        <f t="shared" si="11"/>
        <v>1040.2901930301853</v>
      </c>
    </row>
    <row r="51" spans="2:22" x14ac:dyDescent="0.35">
      <c r="B51" s="7" t="s">
        <v>64</v>
      </c>
      <c r="C51" s="7" t="s">
        <v>107</v>
      </c>
      <c r="D51" s="7" t="s">
        <v>125</v>
      </c>
      <c r="E51" s="8">
        <v>0</v>
      </c>
      <c r="F51" s="8">
        <v>0</v>
      </c>
      <c r="G51" s="9">
        <v>0</v>
      </c>
      <c r="H51" s="9">
        <v>21</v>
      </c>
      <c r="I51" s="9">
        <v>70</v>
      </c>
      <c r="J51" s="9">
        <v>4.2</v>
      </c>
      <c r="K51" s="9">
        <v>3.6</v>
      </c>
      <c r="L51" s="9">
        <v>3</v>
      </c>
      <c r="M51" s="9">
        <v>35</v>
      </c>
      <c r="O51" s="9">
        <f t="shared" si="7"/>
        <v>10.8</v>
      </c>
      <c r="P51" s="9">
        <f t="shared" si="8"/>
        <v>126</v>
      </c>
      <c r="Q51" s="10">
        <v>6.8099999999999994E-2</v>
      </c>
      <c r="R51" s="10">
        <f t="shared" si="9"/>
        <v>2.4245241304079224E-2</v>
      </c>
      <c r="S51" s="11">
        <f t="shared" si="10"/>
        <v>445.4482372251299</v>
      </c>
      <c r="T51" s="11">
        <f t="shared" si="11"/>
        <v>5196.8961009598488</v>
      </c>
      <c r="U51" s="11">
        <f t="shared" ref="U51:U89" si="12">O51/Q51</f>
        <v>158.59030837004408</v>
      </c>
      <c r="V51" s="11">
        <f t="shared" ref="V51:V89" si="13">P51/Q51</f>
        <v>1850.2202643171809</v>
      </c>
    </row>
    <row r="52" spans="2:22" x14ac:dyDescent="0.35">
      <c r="B52" s="7" t="s">
        <v>63</v>
      </c>
      <c r="C52" s="7" t="s">
        <v>111</v>
      </c>
      <c r="D52" s="7" t="s">
        <v>125</v>
      </c>
      <c r="E52" s="8">
        <v>0</v>
      </c>
      <c r="F52" s="8">
        <v>0</v>
      </c>
      <c r="G52" s="9">
        <v>0</v>
      </c>
      <c r="H52" s="9">
        <v>18</v>
      </c>
      <c r="I52" s="9">
        <v>65</v>
      </c>
      <c r="J52" s="9">
        <v>4.2</v>
      </c>
      <c r="K52" s="9">
        <v>3.65</v>
      </c>
      <c r="L52" s="9">
        <v>2</v>
      </c>
      <c r="M52" s="9">
        <v>25</v>
      </c>
      <c r="O52" s="9">
        <f t="shared" si="7"/>
        <v>7.3</v>
      </c>
      <c r="P52" s="9">
        <f t="shared" si="8"/>
        <v>91.25</v>
      </c>
      <c r="Q52" s="10">
        <v>4.8000000000000001E-2</v>
      </c>
      <c r="R52" s="10">
        <f t="shared" si="9"/>
        <v>1.654048532115026E-2</v>
      </c>
      <c r="S52" s="11">
        <f t="shared" si="10"/>
        <v>441.34134266698425</v>
      </c>
      <c r="T52" s="11">
        <f t="shared" si="11"/>
        <v>5516.7667833373034</v>
      </c>
      <c r="U52" s="11">
        <f t="shared" si="12"/>
        <v>152.08333333333331</v>
      </c>
      <c r="V52" s="11">
        <f t="shared" si="13"/>
        <v>1901.0416666666665</v>
      </c>
    </row>
    <row r="53" spans="2:22" x14ac:dyDescent="0.35">
      <c r="B53" s="7" t="s">
        <v>2</v>
      </c>
      <c r="C53" s="7" t="s">
        <v>20</v>
      </c>
      <c r="D53" s="7" t="s">
        <v>30</v>
      </c>
      <c r="E53" s="8">
        <v>220</v>
      </c>
      <c r="F53" s="8">
        <v>215</v>
      </c>
      <c r="G53" s="9">
        <v>6.8</v>
      </c>
      <c r="H53" s="9">
        <v>0</v>
      </c>
      <c r="I53" s="9">
        <v>0</v>
      </c>
      <c r="J53" s="9">
        <v>4.2</v>
      </c>
      <c r="K53" s="9">
        <v>3.7</v>
      </c>
      <c r="L53" s="9">
        <v>30</v>
      </c>
      <c r="M53" s="9">
        <v>30</v>
      </c>
      <c r="N53" s="8">
        <v>150</v>
      </c>
      <c r="O53" s="9">
        <f t="shared" si="7"/>
        <v>111</v>
      </c>
      <c r="P53" s="9">
        <f t="shared" si="8"/>
        <v>111</v>
      </c>
      <c r="Q53" s="10">
        <v>0.7</v>
      </c>
      <c r="R53" s="10">
        <f t="shared" si="9"/>
        <v>0.32163999999999998</v>
      </c>
      <c r="S53" s="11">
        <f t="shared" si="10"/>
        <v>345.10633005845045</v>
      </c>
      <c r="T53" s="11">
        <f t="shared" si="11"/>
        <v>345.10633005845045</v>
      </c>
      <c r="U53" s="11">
        <f t="shared" si="12"/>
        <v>158.57142857142858</v>
      </c>
      <c r="V53" s="11">
        <f t="shared" si="13"/>
        <v>158.57142857142858</v>
      </c>
    </row>
    <row r="54" spans="2:22" x14ac:dyDescent="0.35">
      <c r="B54" s="7" t="s">
        <v>64</v>
      </c>
      <c r="C54" s="7" t="s">
        <v>108</v>
      </c>
      <c r="D54" s="7" t="s">
        <v>125</v>
      </c>
      <c r="E54" s="8">
        <v>0</v>
      </c>
      <c r="F54" s="8">
        <v>0</v>
      </c>
      <c r="G54" s="9">
        <v>0</v>
      </c>
      <c r="H54" s="9">
        <v>18</v>
      </c>
      <c r="I54" s="9">
        <v>65</v>
      </c>
      <c r="J54" s="9">
        <v>4.2</v>
      </c>
      <c r="K54" s="9">
        <v>3.6</v>
      </c>
      <c r="L54" s="9">
        <v>2</v>
      </c>
      <c r="M54" s="9">
        <v>22</v>
      </c>
      <c r="O54" s="9">
        <f t="shared" si="7"/>
        <v>7.2</v>
      </c>
      <c r="P54" s="9">
        <f t="shared" si="8"/>
        <v>79.2</v>
      </c>
      <c r="Q54" s="10">
        <v>4.4999999999999998E-2</v>
      </c>
      <c r="R54" s="10">
        <f t="shared" si="9"/>
        <v>1.654048532115026E-2</v>
      </c>
      <c r="S54" s="11">
        <f t="shared" si="10"/>
        <v>435.29557084962835</v>
      </c>
      <c r="T54" s="11">
        <f t="shared" si="11"/>
        <v>4788.2512793459118</v>
      </c>
      <c r="U54" s="11">
        <f t="shared" si="12"/>
        <v>160</v>
      </c>
      <c r="V54" s="11">
        <f t="shared" si="13"/>
        <v>1760.0000000000002</v>
      </c>
    </row>
    <row r="55" spans="2:22" x14ac:dyDescent="0.35">
      <c r="B55" s="7" t="s">
        <v>64</v>
      </c>
      <c r="C55" s="7" t="s">
        <v>109</v>
      </c>
      <c r="D55" s="7" t="s">
        <v>125</v>
      </c>
      <c r="E55" s="8">
        <v>0</v>
      </c>
      <c r="F55" s="8">
        <v>0</v>
      </c>
      <c r="G55" s="9">
        <v>0</v>
      </c>
      <c r="H55" s="9">
        <v>18</v>
      </c>
      <c r="I55" s="9">
        <v>65</v>
      </c>
      <c r="J55" s="9">
        <v>4.2</v>
      </c>
      <c r="K55" s="9">
        <v>3.6</v>
      </c>
      <c r="L55" s="9">
        <v>2</v>
      </c>
      <c r="M55" s="9">
        <v>15</v>
      </c>
      <c r="O55" s="9">
        <f t="shared" si="7"/>
        <v>7.2</v>
      </c>
      <c r="P55" s="9">
        <f t="shared" si="8"/>
        <v>54</v>
      </c>
      <c r="Q55" s="10">
        <v>4.4999999999999998E-2</v>
      </c>
      <c r="R55" s="10">
        <f t="shared" si="9"/>
        <v>1.654048532115026E-2</v>
      </c>
      <c r="S55" s="11">
        <f t="shared" si="10"/>
        <v>435.29557084962835</v>
      </c>
      <c r="T55" s="11">
        <f t="shared" si="11"/>
        <v>3264.7167813722122</v>
      </c>
      <c r="U55" s="11">
        <f t="shared" si="12"/>
        <v>160</v>
      </c>
      <c r="V55" s="11">
        <f t="shared" si="13"/>
        <v>1200</v>
      </c>
    </row>
    <row r="56" spans="2:22" x14ac:dyDescent="0.35">
      <c r="B56" s="7" t="s">
        <v>62</v>
      </c>
      <c r="C56" s="7" t="s">
        <v>110</v>
      </c>
      <c r="D56" s="7" t="s">
        <v>125</v>
      </c>
      <c r="E56" s="8">
        <v>0</v>
      </c>
      <c r="F56" s="8">
        <v>0</v>
      </c>
      <c r="G56" s="9">
        <v>0</v>
      </c>
      <c r="H56" s="9">
        <v>18</v>
      </c>
      <c r="I56" s="9">
        <v>65</v>
      </c>
      <c r="J56" s="9">
        <v>4.2</v>
      </c>
      <c r="K56" s="9">
        <v>3.6</v>
      </c>
      <c r="L56" s="9">
        <v>2</v>
      </c>
      <c r="M56" s="9">
        <v>10</v>
      </c>
      <c r="O56" s="9">
        <f t="shared" si="7"/>
        <v>7.2</v>
      </c>
      <c r="P56" s="9">
        <f t="shared" si="8"/>
        <v>36</v>
      </c>
      <c r="Q56" s="10">
        <v>4.6199999999999998E-2</v>
      </c>
      <c r="R56" s="10">
        <f t="shared" si="9"/>
        <v>1.654048532115026E-2</v>
      </c>
      <c r="S56" s="11">
        <f t="shared" si="10"/>
        <v>435.29557084962835</v>
      </c>
      <c r="T56" s="11">
        <f t="shared" si="11"/>
        <v>2176.4778542481417</v>
      </c>
      <c r="U56" s="11">
        <f t="shared" si="12"/>
        <v>155.84415584415586</v>
      </c>
      <c r="V56" s="11">
        <f t="shared" si="13"/>
        <v>779.22077922077926</v>
      </c>
    </row>
    <row r="57" spans="2:22" x14ac:dyDescent="0.35">
      <c r="B57" s="7" t="s">
        <v>52</v>
      </c>
      <c r="C57" s="7" t="s">
        <v>53</v>
      </c>
      <c r="D57" s="7" t="s">
        <v>30</v>
      </c>
      <c r="E57" s="8">
        <v>225</v>
      </c>
      <c r="F57" s="8">
        <v>225</v>
      </c>
      <c r="G57" s="9">
        <v>11.8</v>
      </c>
      <c r="H57" s="9">
        <v>0</v>
      </c>
      <c r="I57" s="9">
        <v>0</v>
      </c>
      <c r="J57" s="9">
        <v>4.2</v>
      </c>
      <c r="K57" s="9">
        <v>3.7</v>
      </c>
      <c r="L57" s="9">
        <v>53</v>
      </c>
      <c r="M57" s="9">
        <v>159</v>
      </c>
      <c r="N57" s="8">
        <v>424</v>
      </c>
      <c r="O57" s="9">
        <f t="shared" si="7"/>
        <v>196.10000000000002</v>
      </c>
      <c r="P57" s="9">
        <f t="shared" si="8"/>
        <v>588.30000000000007</v>
      </c>
      <c r="Q57" s="10">
        <v>1.1499999999999999</v>
      </c>
      <c r="R57" s="10">
        <f t="shared" si="9"/>
        <v>0.59737499999999999</v>
      </c>
      <c r="S57" s="11">
        <f t="shared" si="10"/>
        <v>328.26951245030347</v>
      </c>
      <c r="T57" s="11">
        <f t="shared" si="11"/>
        <v>984.80853735091034</v>
      </c>
      <c r="U57" s="11">
        <f t="shared" si="12"/>
        <v>170.52173913043481</v>
      </c>
      <c r="V57" s="11">
        <f t="shared" si="13"/>
        <v>511.56521739130443</v>
      </c>
    </row>
    <row r="58" spans="2:22" x14ac:dyDescent="0.35">
      <c r="B58" s="7" t="s">
        <v>2</v>
      </c>
      <c r="C58" s="7" t="s">
        <v>11</v>
      </c>
      <c r="D58" s="7" t="s">
        <v>30</v>
      </c>
      <c r="E58" s="8">
        <v>455</v>
      </c>
      <c r="F58" s="8">
        <v>325</v>
      </c>
      <c r="G58" s="9">
        <v>5.3</v>
      </c>
      <c r="H58" s="9">
        <v>0</v>
      </c>
      <c r="I58" s="9">
        <v>0</v>
      </c>
      <c r="J58" s="9">
        <v>4.2</v>
      </c>
      <c r="K58" s="9">
        <v>3.7</v>
      </c>
      <c r="L58" s="9">
        <v>70</v>
      </c>
      <c r="M58" s="9">
        <v>70</v>
      </c>
      <c r="N58" s="8">
        <v>350</v>
      </c>
      <c r="O58" s="9">
        <f t="shared" si="7"/>
        <v>259</v>
      </c>
      <c r="P58" s="9">
        <f t="shared" si="8"/>
        <v>259</v>
      </c>
      <c r="Q58" s="10">
        <v>1.7</v>
      </c>
      <c r="R58" s="10">
        <f t="shared" si="9"/>
        <v>0.78373749999999998</v>
      </c>
      <c r="S58" s="11">
        <f t="shared" si="10"/>
        <v>330.46779055487332</v>
      </c>
      <c r="T58" s="11">
        <f t="shared" si="11"/>
        <v>330.46779055487332</v>
      </c>
      <c r="U58" s="11">
        <f t="shared" si="12"/>
        <v>152.35294117647058</v>
      </c>
      <c r="V58" s="11">
        <f t="shared" si="13"/>
        <v>152.35294117647058</v>
      </c>
    </row>
    <row r="59" spans="2:22" x14ac:dyDescent="0.35">
      <c r="B59" s="7" t="s">
        <v>2</v>
      </c>
      <c r="C59" s="7" t="s">
        <v>13</v>
      </c>
      <c r="D59" s="7" t="s">
        <v>30</v>
      </c>
      <c r="E59" s="8">
        <v>455</v>
      </c>
      <c r="F59" s="8">
        <v>355</v>
      </c>
      <c r="G59" s="9">
        <v>7.2</v>
      </c>
      <c r="H59" s="9">
        <v>0</v>
      </c>
      <c r="I59" s="9">
        <v>0</v>
      </c>
      <c r="J59" s="9">
        <v>4.2</v>
      </c>
      <c r="K59" s="9">
        <v>3.7</v>
      </c>
      <c r="L59" s="9">
        <v>100</v>
      </c>
      <c r="M59" s="9">
        <v>100</v>
      </c>
      <c r="N59" s="8">
        <v>300</v>
      </c>
      <c r="O59" s="9">
        <f t="shared" si="7"/>
        <v>370</v>
      </c>
      <c r="P59" s="9">
        <f t="shared" si="8"/>
        <v>370</v>
      </c>
      <c r="Q59" s="10">
        <v>2.2999999999999998</v>
      </c>
      <c r="R59" s="10">
        <f t="shared" si="9"/>
        <v>1.1629799999999999</v>
      </c>
      <c r="S59" s="11">
        <f t="shared" si="10"/>
        <v>318.14820547214919</v>
      </c>
      <c r="T59" s="11">
        <f t="shared" si="11"/>
        <v>318.14820547214919</v>
      </c>
      <c r="U59" s="11">
        <f t="shared" si="12"/>
        <v>160.86956521739131</v>
      </c>
      <c r="V59" s="11">
        <f t="shared" si="13"/>
        <v>160.86956521739131</v>
      </c>
    </row>
    <row r="60" spans="2:22" x14ac:dyDescent="0.35">
      <c r="B60" s="7" t="s">
        <v>2</v>
      </c>
      <c r="C60" s="7" t="s">
        <v>17</v>
      </c>
      <c r="D60" s="7" t="s">
        <v>30</v>
      </c>
      <c r="E60" s="8">
        <v>455</v>
      </c>
      <c r="F60" s="8">
        <v>325</v>
      </c>
      <c r="G60" s="9">
        <v>8.1</v>
      </c>
      <c r="H60" s="9">
        <v>0</v>
      </c>
      <c r="I60" s="9">
        <v>0</v>
      </c>
      <c r="J60" s="9">
        <v>4.2</v>
      </c>
      <c r="K60" s="9">
        <v>3.7</v>
      </c>
      <c r="L60" s="9">
        <v>100</v>
      </c>
      <c r="M60" s="9">
        <v>500</v>
      </c>
      <c r="N60" s="8">
        <v>800</v>
      </c>
      <c r="O60" s="9">
        <f t="shared" si="7"/>
        <v>370</v>
      </c>
      <c r="P60" s="9">
        <f t="shared" si="8"/>
        <v>1850</v>
      </c>
      <c r="Q60" s="10">
        <v>2.7</v>
      </c>
      <c r="R60" s="10">
        <f t="shared" si="9"/>
        <v>1.1977875</v>
      </c>
      <c r="S60" s="11">
        <f t="shared" si="10"/>
        <v>308.90287300543713</v>
      </c>
      <c r="T60" s="11">
        <f t="shared" si="11"/>
        <v>1544.5143650271855</v>
      </c>
      <c r="U60" s="11">
        <f t="shared" si="12"/>
        <v>137.03703703703704</v>
      </c>
      <c r="V60" s="11">
        <f t="shared" si="13"/>
        <v>685.18518518518511</v>
      </c>
    </row>
    <row r="61" spans="2:22" x14ac:dyDescent="0.35">
      <c r="B61" s="7" t="s">
        <v>2</v>
      </c>
      <c r="C61" s="7" t="s">
        <v>16</v>
      </c>
      <c r="D61" s="7" t="s">
        <v>30</v>
      </c>
      <c r="E61" s="8">
        <v>455</v>
      </c>
      <c r="F61" s="8">
        <v>325</v>
      </c>
      <c r="G61" s="9">
        <v>5.8</v>
      </c>
      <c r="H61" s="9">
        <v>0</v>
      </c>
      <c r="I61" s="9">
        <v>0</v>
      </c>
      <c r="J61" s="9">
        <v>4.2</v>
      </c>
      <c r="K61" s="9">
        <v>3.7</v>
      </c>
      <c r="L61" s="9">
        <v>70</v>
      </c>
      <c r="M61" s="9">
        <v>350</v>
      </c>
      <c r="N61" s="8">
        <v>700</v>
      </c>
      <c r="O61" s="9">
        <f t="shared" si="7"/>
        <v>259</v>
      </c>
      <c r="P61" s="9">
        <f t="shared" si="8"/>
        <v>1295</v>
      </c>
      <c r="Q61" s="10">
        <v>1.95</v>
      </c>
      <c r="R61" s="10">
        <f t="shared" si="9"/>
        <v>0.85767499999999997</v>
      </c>
      <c r="S61" s="11">
        <f t="shared" si="10"/>
        <v>301.97918792083249</v>
      </c>
      <c r="T61" s="11">
        <f t="shared" si="11"/>
        <v>1509.8959396041625</v>
      </c>
      <c r="U61" s="11">
        <f t="shared" si="12"/>
        <v>132.82051282051282</v>
      </c>
      <c r="V61" s="11">
        <f t="shared" si="13"/>
        <v>664.10256410256409</v>
      </c>
    </row>
    <row r="62" spans="2:22" x14ac:dyDescent="0.35">
      <c r="B62" s="7" t="s">
        <v>52</v>
      </c>
      <c r="C62" s="7" t="s">
        <v>61</v>
      </c>
      <c r="D62" s="7" t="s">
        <v>30</v>
      </c>
      <c r="E62" s="8">
        <v>225</v>
      </c>
      <c r="F62" s="8">
        <v>225</v>
      </c>
      <c r="G62" s="9">
        <v>9.6999999999999993</v>
      </c>
      <c r="H62" s="9">
        <v>0</v>
      </c>
      <c r="I62" s="9">
        <v>0</v>
      </c>
      <c r="J62" s="9">
        <v>4.2</v>
      </c>
      <c r="K62" s="9">
        <v>3.7</v>
      </c>
      <c r="L62" s="9">
        <v>40</v>
      </c>
      <c r="M62" s="9">
        <v>240</v>
      </c>
      <c r="N62" s="8">
        <v>480</v>
      </c>
      <c r="O62" s="9">
        <f t="shared" si="7"/>
        <v>148</v>
      </c>
      <c r="P62" s="9">
        <f t="shared" si="8"/>
        <v>888</v>
      </c>
      <c r="Q62" s="10">
        <v>0.98</v>
      </c>
      <c r="R62" s="10">
        <f t="shared" si="9"/>
        <v>0.4910624999999999</v>
      </c>
      <c r="S62" s="11">
        <f t="shared" si="10"/>
        <v>301.38729795087187</v>
      </c>
      <c r="T62" s="11">
        <f t="shared" si="11"/>
        <v>1808.3237877052313</v>
      </c>
      <c r="U62" s="11">
        <f t="shared" si="12"/>
        <v>151.0204081632653</v>
      </c>
      <c r="V62" s="11">
        <f t="shared" si="13"/>
        <v>906.12244897959181</v>
      </c>
    </row>
    <row r="63" spans="2:22" x14ac:dyDescent="0.35">
      <c r="B63" s="7" t="s">
        <v>2</v>
      </c>
      <c r="C63" s="7" t="s">
        <v>12</v>
      </c>
      <c r="D63" s="7" t="s">
        <v>30</v>
      </c>
      <c r="E63" s="8">
        <v>220</v>
      </c>
      <c r="F63" s="8">
        <v>215</v>
      </c>
      <c r="G63" s="9">
        <v>6.5</v>
      </c>
      <c r="H63" s="9">
        <v>0</v>
      </c>
      <c r="I63" s="9">
        <v>0</v>
      </c>
      <c r="J63" s="9">
        <v>4.2</v>
      </c>
      <c r="K63" s="9">
        <v>3.7</v>
      </c>
      <c r="L63" s="9">
        <v>25</v>
      </c>
      <c r="M63" s="9">
        <v>25</v>
      </c>
      <c r="N63" s="8">
        <v>125</v>
      </c>
      <c r="O63" s="9">
        <f t="shared" si="7"/>
        <v>92.5</v>
      </c>
      <c r="P63" s="9">
        <f t="shared" si="8"/>
        <v>92.5</v>
      </c>
      <c r="Q63" s="10">
        <v>0.62</v>
      </c>
      <c r="R63" s="10">
        <f t="shared" si="9"/>
        <v>0.30745</v>
      </c>
      <c r="S63" s="11">
        <f t="shared" si="10"/>
        <v>300.8619287689055</v>
      </c>
      <c r="T63" s="11">
        <f t="shared" si="11"/>
        <v>300.8619287689055</v>
      </c>
      <c r="U63" s="11">
        <f t="shared" si="12"/>
        <v>149.19354838709677</v>
      </c>
      <c r="V63" s="11">
        <f t="shared" si="13"/>
        <v>149.19354838709677</v>
      </c>
    </row>
    <row r="64" spans="2:22" x14ac:dyDescent="0.35">
      <c r="B64" s="7" t="s">
        <v>2</v>
      </c>
      <c r="C64" s="7" t="s">
        <v>15</v>
      </c>
      <c r="D64" s="7" t="s">
        <v>30</v>
      </c>
      <c r="E64" s="8">
        <v>220</v>
      </c>
      <c r="F64" s="8">
        <v>215</v>
      </c>
      <c r="G64" s="9">
        <v>10.7</v>
      </c>
      <c r="H64" s="9">
        <v>0</v>
      </c>
      <c r="I64" s="9">
        <v>0</v>
      </c>
      <c r="J64" s="9">
        <v>4.2</v>
      </c>
      <c r="K64" s="9">
        <v>3.7</v>
      </c>
      <c r="L64" s="9">
        <v>40</v>
      </c>
      <c r="M64" s="9">
        <v>200</v>
      </c>
      <c r="N64" s="8">
        <v>400</v>
      </c>
      <c r="O64" s="9">
        <f t="shared" si="7"/>
        <v>148</v>
      </c>
      <c r="P64" s="9">
        <f t="shared" si="8"/>
        <v>740</v>
      </c>
      <c r="Q64" s="10">
        <v>1.1000000000000001</v>
      </c>
      <c r="R64" s="10">
        <f t="shared" si="9"/>
        <v>0.50610999999999995</v>
      </c>
      <c r="S64" s="11">
        <f t="shared" si="10"/>
        <v>292.42654758846896</v>
      </c>
      <c r="T64" s="11">
        <f t="shared" si="11"/>
        <v>1462.1327379423446</v>
      </c>
      <c r="U64" s="11">
        <f t="shared" si="12"/>
        <v>134.54545454545453</v>
      </c>
      <c r="V64" s="11">
        <f t="shared" si="13"/>
        <v>672.72727272727263</v>
      </c>
    </row>
    <row r="65" spans="2:22" x14ac:dyDescent="0.35">
      <c r="B65" s="7" t="s">
        <v>2</v>
      </c>
      <c r="C65" s="7" t="s">
        <v>18</v>
      </c>
      <c r="D65" s="7" t="s">
        <v>30</v>
      </c>
      <c r="E65" s="8">
        <v>455</v>
      </c>
      <c r="F65" s="8">
        <v>325</v>
      </c>
      <c r="G65" s="9">
        <v>17</v>
      </c>
      <c r="H65" s="9">
        <v>0</v>
      </c>
      <c r="I65" s="9">
        <v>0</v>
      </c>
      <c r="J65" s="9">
        <v>4.2</v>
      </c>
      <c r="K65" s="9">
        <v>3.7</v>
      </c>
      <c r="L65" s="9">
        <v>200</v>
      </c>
      <c r="M65" s="9">
        <v>400</v>
      </c>
      <c r="N65" s="8">
        <v>800</v>
      </c>
      <c r="O65" s="9">
        <f t="shared" si="7"/>
        <v>740</v>
      </c>
      <c r="P65" s="9">
        <f t="shared" si="8"/>
        <v>1480</v>
      </c>
      <c r="Q65" s="10">
        <v>5.26</v>
      </c>
      <c r="R65" s="10">
        <f t="shared" si="9"/>
        <v>2.5138750000000001</v>
      </c>
      <c r="S65" s="11">
        <f t="shared" si="10"/>
        <v>294.36626721694591</v>
      </c>
      <c r="T65" s="11">
        <f t="shared" si="11"/>
        <v>588.73253443389183</v>
      </c>
      <c r="U65" s="11">
        <f t="shared" si="12"/>
        <v>140.68441064638785</v>
      </c>
      <c r="V65" s="11">
        <f t="shared" si="13"/>
        <v>281.36882129277569</v>
      </c>
    </row>
    <row r="66" spans="2:22" x14ac:dyDescent="0.35">
      <c r="B66" s="7" t="s">
        <v>52</v>
      </c>
      <c r="C66" s="7" t="s">
        <v>59</v>
      </c>
      <c r="D66" s="7" t="s">
        <v>30</v>
      </c>
      <c r="E66" s="8">
        <v>225</v>
      </c>
      <c r="F66" s="8">
        <v>225</v>
      </c>
      <c r="G66" s="9">
        <v>7.8</v>
      </c>
      <c r="H66" s="9">
        <v>0</v>
      </c>
      <c r="I66" s="9">
        <v>0</v>
      </c>
      <c r="J66" s="9">
        <v>4.2</v>
      </c>
      <c r="K66" s="9">
        <v>3.7</v>
      </c>
      <c r="L66" s="9">
        <v>31</v>
      </c>
      <c r="M66" s="9">
        <v>93</v>
      </c>
      <c r="N66" s="8">
        <v>186</v>
      </c>
      <c r="O66" s="9">
        <f t="shared" ref="O66:O89" si="14">K66*L66</f>
        <v>114.7</v>
      </c>
      <c r="P66" s="9">
        <f t="shared" ref="P66:P89" si="15">M66*K66</f>
        <v>344.1</v>
      </c>
      <c r="Q66" s="10">
        <v>0.77</v>
      </c>
      <c r="R66" s="10">
        <f t="shared" ref="R66:R89" si="16">IF(H66=0,E66*F66*G66*0.000001,PI()*(H66)^2/4*I66*0.000001)</f>
        <v>0.39487499999999998</v>
      </c>
      <c r="S66" s="11">
        <f t="shared" ref="S66:S89" si="17">O66/R66</f>
        <v>290.47166824944605</v>
      </c>
      <c r="T66" s="11">
        <f t="shared" ref="T66:T89" si="18">P66/R66</f>
        <v>871.41500474833822</v>
      </c>
      <c r="U66" s="11">
        <f t="shared" si="12"/>
        <v>148.96103896103895</v>
      </c>
      <c r="V66" s="11">
        <f t="shared" si="13"/>
        <v>446.88311688311688</v>
      </c>
    </row>
    <row r="67" spans="2:22" x14ac:dyDescent="0.35">
      <c r="B67" s="7" t="s">
        <v>5</v>
      </c>
      <c r="C67" s="7" t="s">
        <v>26</v>
      </c>
      <c r="D67" s="7" t="s">
        <v>30</v>
      </c>
      <c r="E67" s="8">
        <v>218</v>
      </c>
      <c r="F67" s="8">
        <v>110</v>
      </c>
      <c r="G67" s="9">
        <v>9.1999999999999993</v>
      </c>
      <c r="H67" s="9">
        <v>0</v>
      </c>
      <c r="I67" s="9">
        <v>0</v>
      </c>
      <c r="J67" s="9">
        <v>3.7</v>
      </c>
      <c r="K67" s="9">
        <v>3.2</v>
      </c>
      <c r="L67" s="9">
        <v>20</v>
      </c>
      <c r="M67" s="9">
        <v>20</v>
      </c>
      <c r="N67" s="8">
        <v>200</v>
      </c>
      <c r="O67" s="9">
        <f t="shared" si="14"/>
        <v>64</v>
      </c>
      <c r="P67" s="9">
        <f t="shared" si="15"/>
        <v>64</v>
      </c>
      <c r="Q67" s="10">
        <v>0.5</v>
      </c>
      <c r="R67" s="10">
        <f t="shared" si="16"/>
        <v>0.22061599999999995</v>
      </c>
      <c r="S67" s="11">
        <f t="shared" si="17"/>
        <v>290.09681981361285</v>
      </c>
      <c r="T67" s="11">
        <f t="shared" si="18"/>
        <v>290.09681981361285</v>
      </c>
      <c r="U67" s="11">
        <f t="shared" si="12"/>
        <v>128</v>
      </c>
      <c r="V67" s="11">
        <f t="shared" si="13"/>
        <v>128</v>
      </c>
    </row>
    <row r="68" spans="2:22" x14ac:dyDescent="0.35">
      <c r="B68" s="7" t="s">
        <v>2</v>
      </c>
      <c r="C68" s="7" t="s">
        <v>14</v>
      </c>
      <c r="D68" s="7" t="s">
        <v>30</v>
      </c>
      <c r="E68" s="8">
        <v>220</v>
      </c>
      <c r="F68" s="8">
        <v>215</v>
      </c>
      <c r="G68" s="9">
        <v>8.4</v>
      </c>
      <c r="H68" s="9">
        <v>0</v>
      </c>
      <c r="I68" s="9">
        <v>0</v>
      </c>
      <c r="J68" s="9">
        <v>4.2</v>
      </c>
      <c r="K68" s="9">
        <v>3.7</v>
      </c>
      <c r="L68" s="9">
        <v>30</v>
      </c>
      <c r="M68" s="9">
        <v>155</v>
      </c>
      <c r="N68" s="8">
        <v>310</v>
      </c>
      <c r="O68" s="9">
        <f t="shared" si="14"/>
        <v>111</v>
      </c>
      <c r="P68" s="9">
        <f t="shared" si="15"/>
        <v>573.5</v>
      </c>
      <c r="Q68" s="10">
        <v>0.86</v>
      </c>
      <c r="R68" s="10">
        <f t="shared" si="16"/>
        <v>0.39732000000000001</v>
      </c>
      <c r="S68" s="11">
        <f t="shared" si="17"/>
        <v>279.37179099969796</v>
      </c>
      <c r="T68" s="11">
        <f t="shared" si="18"/>
        <v>1443.4209201651063</v>
      </c>
      <c r="U68" s="11">
        <f t="shared" si="12"/>
        <v>129.06976744186048</v>
      </c>
      <c r="V68" s="11">
        <f t="shared" si="13"/>
        <v>666.8604651162791</v>
      </c>
    </row>
    <row r="69" spans="2:22" x14ac:dyDescent="0.35">
      <c r="B69" s="7" t="s">
        <v>52</v>
      </c>
      <c r="C69" s="7" t="s">
        <v>57</v>
      </c>
      <c r="D69" s="7" t="s">
        <v>30</v>
      </c>
      <c r="E69" s="8">
        <v>225</v>
      </c>
      <c r="F69" s="8">
        <v>225</v>
      </c>
      <c r="G69" s="9">
        <v>8.4</v>
      </c>
      <c r="H69" s="9">
        <v>0</v>
      </c>
      <c r="I69" s="9">
        <v>0</v>
      </c>
      <c r="J69" s="9">
        <v>4.2</v>
      </c>
      <c r="K69" s="9">
        <v>3.7</v>
      </c>
      <c r="L69" s="9">
        <v>31</v>
      </c>
      <c r="M69" s="9">
        <v>248</v>
      </c>
      <c r="N69" s="8">
        <v>496</v>
      </c>
      <c r="O69" s="9">
        <f t="shared" si="14"/>
        <v>114.7</v>
      </c>
      <c r="P69" s="9">
        <f t="shared" si="15"/>
        <v>917.6</v>
      </c>
      <c r="Q69" s="10">
        <v>0.83</v>
      </c>
      <c r="R69" s="10">
        <f t="shared" si="16"/>
        <v>0.42524999999999996</v>
      </c>
      <c r="S69" s="11">
        <f t="shared" si="17"/>
        <v>269.7236919459142</v>
      </c>
      <c r="T69" s="11">
        <f t="shared" si="18"/>
        <v>2157.7895355673136</v>
      </c>
      <c r="U69" s="11">
        <f t="shared" si="12"/>
        <v>138.19277108433735</v>
      </c>
      <c r="V69" s="11">
        <f t="shared" si="13"/>
        <v>1105.5421686746988</v>
      </c>
    </row>
    <row r="70" spans="2:22" x14ac:dyDescent="0.35">
      <c r="B70" s="7" t="s">
        <v>63</v>
      </c>
      <c r="C70" s="7" t="s">
        <v>115</v>
      </c>
      <c r="D70" s="7" t="s">
        <v>125</v>
      </c>
      <c r="E70" s="8">
        <v>0</v>
      </c>
      <c r="F70" s="8">
        <v>0</v>
      </c>
      <c r="G70" s="9">
        <v>0</v>
      </c>
      <c r="H70" s="9">
        <v>18</v>
      </c>
      <c r="I70" s="9">
        <v>65</v>
      </c>
      <c r="J70" s="9">
        <v>4.2</v>
      </c>
      <c r="K70" s="9">
        <v>3.65</v>
      </c>
      <c r="L70" s="9">
        <v>1.5</v>
      </c>
      <c r="M70" s="9">
        <v>22</v>
      </c>
      <c r="O70" s="9">
        <f t="shared" si="14"/>
        <v>5.4749999999999996</v>
      </c>
      <c r="P70" s="9">
        <f t="shared" si="15"/>
        <v>80.3</v>
      </c>
      <c r="Q70" s="10">
        <v>4.8000000000000001E-2</v>
      </c>
      <c r="R70" s="10">
        <f t="shared" si="16"/>
        <v>1.654048532115026E-2</v>
      </c>
      <c r="S70" s="11">
        <f t="shared" si="17"/>
        <v>331.00600700023818</v>
      </c>
      <c r="T70" s="11">
        <f t="shared" si="18"/>
        <v>4854.7547693368269</v>
      </c>
      <c r="U70" s="11">
        <f t="shared" si="12"/>
        <v>114.06249999999999</v>
      </c>
      <c r="V70" s="11">
        <f t="shared" si="13"/>
        <v>1672.9166666666665</v>
      </c>
    </row>
    <row r="71" spans="2:22" x14ac:dyDescent="0.35">
      <c r="B71" s="7" t="s">
        <v>63</v>
      </c>
      <c r="C71" s="7" t="s">
        <v>114</v>
      </c>
      <c r="D71" s="7" t="s">
        <v>125</v>
      </c>
      <c r="E71" s="8">
        <v>0</v>
      </c>
      <c r="F71" s="8">
        <v>0</v>
      </c>
      <c r="G71" s="9">
        <v>0</v>
      </c>
      <c r="H71" s="9">
        <v>18</v>
      </c>
      <c r="I71" s="9">
        <v>65</v>
      </c>
      <c r="J71" s="9">
        <v>4.2</v>
      </c>
      <c r="K71" s="9">
        <v>3.65</v>
      </c>
      <c r="L71" s="9">
        <v>1.5</v>
      </c>
      <c r="M71" s="9">
        <v>30</v>
      </c>
      <c r="O71" s="9">
        <f t="shared" si="14"/>
        <v>5.4749999999999996</v>
      </c>
      <c r="P71" s="9">
        <f t="shared" si="15"/>
        <v>109.5</v>
      </c>
      <c r="Q71" s="10">
        <v>4.8000000000000001E-2</v>
      </c>
      <c r="R71" s="10">
        <f t="shared" si="16"/>
        <v>1.654048532115026E-2</v>
      </c>
      <c r="S71" s="11">
        <f t="shared" si="17"/>
        <v>331.00600700023818</v>
      </c>
      <c r="T71" s="11">
        <f t="shared" si="18"/>
        <v>6620.1201400047639</v>
      </c>
      <c r="U71" s="11">
        <f t="shared" si="12"/>
        <v>114.06249999999999</v>
      </c>
      <c r="V71" s="11">
        <f t="shared" si="13"/>
        <v>2281.25</v>
      </c>
    </row>
    <row r="72" spans="2:22" x14ac:dyDescent="0.35">
      <c r="B72" s="7" t="s">
        <v>64</v>
      </c>
      <c r="C72" s="7" t="s">
        <v>112</v>
      </c>
      <c r="D72" s="7" t="s">
        <v>125</v>
      </c>
      <c r="E72" s="8">
        <v>0</v>
      </c>
      <c r="F72" s="8">
        <v>0</v>
      </c>
      <c r="G72" s="9">
        <v>0</v>
      </c>
      <c r="H72" s="9">
        <v>18</v>
      </c>
      <c r="I72" s="9">
        <v>65</v>
      </c>
      <c r="J72" s="9">
        <v>4.2</v>
      </c>
      <c r="K72" s="9">
        <v>3.6</v>
      </c>
      <c r="L72" s="9">
        <v>1.5</v>
      </c>
      <c r="M72" s="9">
        <v>18</v>
      </c>
      <c r="O72" s="9">
        <f t="shared" si="14"/>
        <v>5.4</v>
      </c>
      <c r="P72" s="9">
        <f t="shared" si="15"/>
        <v>64.8</v>
      </c>
      <c r="Q72" s="10">
        <v>4.2999999999999997E-2</v>
      </c>
      <c r="R72" s="10">
        <f t="shared" si="16"/>
        <v>1.654048532115026E-2</v>
      </c>
      <c r="S72" s="11">
        <f t="shared" si="17"/>
        <v>326.47167813722126</v>
      </c>
      <c r="T72" s="11">
        <f t="shared" si="18"/>
        <v>3917.6601376466547</v>
      </c>
      <c r="U72" s="11">
        <f t="shared" si="12"/>
        <v>125.58139534883723</v>
      </c>
      <c r="V72" s="11">
        <f t="shared" si="13"/>
        <v>1506.9767441860465</v>
      </c>
    </row>
    <row r="73" spans="2:22" x14ac:dyDescent="0.35">
      <c r="B73" s="7" t="s">
        <v>64</v>
      </c>
      <c r="C73" s="7" t="s">
        <v>113</v>
      </c>
      <c r="D73" s="7" t="s">
        <v>125</v>
      </c>
      <c r="E73" s="8">
        <v>0</v>
      </c>
      <c r="F73" s="8">
        <v>0</v>
      </c>
      <c r="G73" s="9">
        <v>0</v>
      </c>
      <c r="H73" s="9">
        <v>18</v>
      </c>
      <c r="I73" s="9">
        <v>65</v>
      </c>
      <c r="J73" s="9">
        <v>4.2</v>
      </c>
      <c r="K73" s="9">
        <v>3.6</v>
      </c>
      <c r="L73" s="9">
        <v>1.5</v>
      </c>
      <c r="M73" s="9">
        <v>23</v>
      </c>
      <c r="O73" s="9">
        <f t="shared" si="14"/>
        <v>5.4</v>
      </c>
      <c r="P73" s="9">
        <f t="shared" si="15"/>
        <v>82.8</v>
      </c>
      <c r="Q73" s="10">
        <v>4.4999999999999998E-2</v>
      </c>
      <c r="R73" s="10">
        <f t="shared" si="16"/>
        <v>1.654048532115026E-2</v>
      </c>
      <c r="S73" s="11">
        <f t="shared" si="17"/>
        <v>326.47167813722126</v>
      </c>
      <c r="T73" s="11">
        <f t="shared" si="18"/>
        <v>5005.8990647707251</v>
      </c>
      <c r="U73" s="11">
        <f t="shared" si="12"/>
        <v>120.00000000000001</v>
      </c>
      <c r="V73" s="11">
        <f t="shared" si="13"/>
        <v>1840</v>
      </c>
    </row>
    <row r="74" spans="2:22" x14ac:dyDescent="0.35">
      <c r="B74" s="7" t="s">
        <v>126</v>
      </c>
      <c r="C74" s="7" t="s">
        <v>127</v>
      </c>
      <c r="D74" s="7" t="s">
        <v>30</v>
      </c>
      <c r="E74" s="8">
        <v>253</v>
      </c>
      <c r="F74" s="8">
        <v>172</v>
      </c>
      <c r="G74" s="9">
        <v>5.8</v>
      </c>
      <c r="H74" s="9">
        <v>0</v>
      </c>
      <c r="I74" s="9">
        <v>0</v>
      </c>
      <c r="J74" s="9">
        <v>4.0999999999999996</v>
      </c>
      <c r="K74" s="9">
        <v>3.6</v>
      </c>
      <c r="L74" s="9">
        <v>17.5</v>
      </c>
      <c r="M74" s="9">
        <v>35</v>
      </c>
      <c r="O74" s="9">
        <f t="shared" si="14"/>
        <v>63</v>
      </c>
      <c r="P74" s="9">
        <f t="shared" si="15"/>
        <v>126</v>
      </c>
      <c r="Q74" s="10">
        <v>0.42799999999999999</v>
      </c>
      <c r="R74" s="10">
        <f t="shared" si="16"/>
        <v>0.25239279999999997</v>
      </c>
      <c r="S74" s="11">
        <f t="shared" si="17"/>
        <v>249.61092392492975</v>
      </c>
      <c r="T74" s="11">
        <f t="shared" si="18"/>
        <v>499.2218478498595</v>
      </c>
      <c r="U74" s="11">
        <f t="shared" si="12"/>
        <v>147.196261682243</v>
      </c>
      <c r="V74" s="11">
        <f t="shared" si="13"/>
        <v>294.39252336448601</v>
      </c>
    </row>
    <row r="75" spans="2:22" x14ac:dyDescent="0.35">
      <c r="B75" s="7" t="s">
        <v>2</v>
      </c>
      <c r="C75" s="7" t="s">
        <v>23</v>
      </c>
      <c r="D75" s="7" t="s">
        <v>30</v>
      </c>
      <c r="E75" s="8">
        <v>206</v>
      </c>
      <c r="F75" s="8">
        <v>130</v>
      </c>
      <c r="G75" s="9">
        <v>7</v>
      </c>
      <c r="H75" s="9">
        <v>0</v>
      </c>
      <c r="I75" s="9">
        <v>0</v>
      </c>
      <c r="J75" s="9">
        <v>4.2</v>
      </c>
      <c r="K75" s="9">
        <v>3.7</v>
      </c>
      <c r="L75" s="9">
        <v>12</v>
      </c>
      <c r="M75" s="9">
        <v>60</v>
      </c>
      <c r="N75" s="8">
        <v>240</v>
      </c>
      <c r="O75" s="9">
        <f t="shared" si="14"/>
        <v>44.400000000000006</v>
      </c>
      <c r="P75" s="9">
        <f t="shared" si="15"/>
        <v>222</v>
      </c>
      <c r="Q75" s="10">
        <v>0.35399999999999998</v>
      </c>
      <c r="R75" s="10">
        <f t="shared" si="16"/>
        <v>0.18745999999999999</v>
      </c>
      <c r="S75" s="11">
        <f t="shared" si="17"/>
        <v>236.85052811266408</v>
      </c>
      <c r="T75" s="11">
        <f t="shared" si="18"/>
        <v>1184.2526405633203</v>
      </c>
      <c r="U75" s="11">
        <f t="shared" si="12"/>
        <v>125.42372881355935</v>
      </c>
      <c r="V75" s="11">
        <f t="shared" si="13"/>
        <v>627.11864406779659</v>
      </c>
    </row>
    <row r="76" spans="2:22" x14ac:dyDescent="0.35">
      <c r="B76" s="7" t="s">
        <v>126</v>
      </c>
      <c r="C76" s="7" t="s">
        <v>128</v>
      </c>
      <c r="D76" s="7" t="s">
        <v>30</v>
      </c>
      <c r="E76" s="8">
        <v>253</v>
      </c>
      <c r="F76" s="8">
        <v>172</v>
      </c>
      <c r="G76" s="9">
        <v>5.9</v>
      </c>
      <c r="H76" s="9">
        <v>0</v>
      </c>
      <c r="I76" s="9">
        <v>0</v>
      </c>
      <c r="J76" s="9">
        <v>4.0999999999999996</v>
      </c>
      <c r="K76" s="9">
        <v>3.65</v>
      </c>
      <c r="L76" s="9">
        <v>16</v>
      </c>
      <c r="M76" s="9">
        <v>64</v>
      </c>
      <c r="O76" s="9">
        <f t="shared" si="14"/>
        <v>58.4</v>
      </c>
      <c r="P76" s="9">
        <f t="shared" si="15"/>
        <v>233.6</v>
      </c>
      <c r="Q76" s="10">
        <v>0.44900000000000001</v>
      </c>
      <c r="R76" s="10">
        <f t="shared" si="16"/>
        <v>0.25674440000000004</v>
      </c>
      <c r="S76" s="11">
        <f t="shared" si="17"/>
        <v>227.46357856295984</v>
      </c>
      <c r="T76" s="11">
        <f t="shared" si="18"/>
        <v>909.85431425183936</v>
      </c>
      <c r="U76" s="11">
        <f t="shared" si="12"/>
        <v>130.06681514476614</v>
      </c>
      <c r="V76" s="11">
        <f t="shared" si="13"/>
        <v>520.26726057906455</v>
      </c>
    </row>
    <row r="77" spans="2:22" x14ac:dyDescent="0.35">
      <c r="B77" s="7" t="s">
        <v>3</v>
      </c>
      <c r="C77" s="7" t="s">
        <v>24</v>
      </c>
      <c r="D77" s="7" t="s">
        <v>30</v>
      </c>
      <c r="E77" s="8">
        <v>151</v>
      </c>
      <c r="F77" s="8">
        <v>111</v>
      </c>
      <c r="G77" s="9">
        <v>10.7</v>
      </c>
      <c r="H77" s="9">
        <v>0</v>
      </c>
      <c r="I77" s="9">
        <v>0</v>
      </c>
      <c r="J77" s="9">
        <v>2.6</v>
      </c>
      <c r="K77" s="9">
        <v>2.1</v>
      </c>
      <c r="L77" s="9">
        <v>19.5</v>
      </c>
      <c r="M77" s="9">
        <f>2*L77</f>
        <v>39</v>
      </c>
      <c r="N77" s="8">
        <f>3*L77</f>
        <v>58.5</v>
      </c>
      <c r="O77" s="9">
        <f t="shared" si="14"/>
        <v>40.950000000000003</v>
      </c>
      <c r="P77" s="9">
        <f t="shared" si="15"/>
        <v>81.900000000000006</v>
      </c>
      <c r="Q77" s="10">
        <v>0.13600000000000001</v>
      </c>
      <c r="R77" s="10">
        <f t="shared" si="16"/>
        <v>0.17934269999999997</v>
      </c>
      <c r="S77" s="11">
        <f t="shared" si="17"/>
        <v>228.33379892239836</v>
      </c>
      <c r="T77" s="11">
        <f t="shared" si="18"/>
        <v>456.66759784479672</v>
      </c>
      <c r="U77" s="11">
        <f t="shared" si="12"/>
        <v>301.10294117647061</v>
      </c>
      <c r="V77" s="11">
        <f t="shared" si="13"/>
        <v>602.20588235294122</v>
      </c>
    </row>
    <row r="78" spans="2:22" x14ac:dyDescent="0.35">
      <c r="B78" s="7" t="s">
        <v>63</v>
      </c>
      <c r="C78" s="7" t="s">
        <v>117</v>
      </c>
      <c r="D78" s="7" t="s">
        <v>125</v>
      </c>
      <c r="E78" s="8">
        <v>0</v>
      </c>
      <c r="F78" s="8">
        <v>0</v>
      </c>
      <c r="G78" s="9">
        <v>0</v>
      </c>
      <c r="H78" s="9">
        <v>18</v>
      </c>
      <c r="I78" s="9">
        <v>65</v>
      </c>
      <c r="J78" s="9">
        <v>4.2</v>
      </c>
      <c r="K78" s="9">
        <v>3.65</v>
      </c>
      <c r="L78" s="9">
        <v>1.3</v>
      </c>
      <c r="M78" s="9">
        <v>20</v>
      </c>
      <c r="O78" s="9">
        <f t="shared" si="14"/>
        <v>4.7450000000000001</v>
      </c>
      <c r="P78" s="9">
        <f t="shared" si="15"/>
        <v>73</v>
      </c>
      <c r="Q78" s="10">
        <v>4.4999999999999998E-2</v>
      </c>
      <c r="R78" s="10">
        <f t="shared" si="16"/>
        <v>1.654048532115026E-2</v>
      </c>
      <c r="S78" s="11">
        <f t="shared" si="17"/>
        <v>286.87187273353976</v>
      </c>
      <c r="T78" s="11">
        <f t="shared" si="18"/>
        <v>4413.4134266698429</v>
      </c>
      <c r="U78" s="11">
        <f t="shared" si="12"/>
        <v>105.44444444444446</v>
      </c>
      <c r="V78" s="11">
        <f t="shared" si="13"/>
        <v>1622.2222222222222</v>
      </c>
    </row>
    <row r="79" spans="2:22" x14ac:dyDescent="0.35">
      <c r="B79" s="7" t="s">
        <v>2</v>
      </c>
      <c r="C79" s="7" t="s">
        <v>22</v>
      </c>
      <c r="D79" s="7" t="s">
        <v>30</v>
      </c>
      <c r="E79" s="8">
        <v>206</v>
      </c>
      <c r="F79" s="8">
        <v>130</v>
      </c>
      <c r="G79" s="9">
        <v>4.5</v>
      </c>
      <c r="H79" s="9">
        <v>0</v>
      </c>
      <c r="I79" s="9">
        <v>0</v>
      </c>
      <c r="J79" s="9">
        <v>4.2</v>
      </c>
      <c r="K79" s="9">
        <v>3.7</v>
      </c>
      <c r="L79" s="9">
        <v>7.2</v>
      </c>
      <c r="M79" s="9">
        <v>14.4</v>
      </c>
      <c r="N79" s="8">
        <v>144</v>
      </c>
      <c r="O79" s="9">
        <f t="shared" si="14"/>
        <v>26.64</v>
      </c>
      <c r="P79" s="9">
        <f t="shared" si="15"/>
        <v>53.28</v>
      </c>
      <c r="Q79" s="10">
        <v>0.22600000000000001</v>
      </c>
      <c r="R79" s="10">
        <f t="shared" si="16"/>
        <v>0.12050999999999999</v>
      </c>
      <c r="S79" s="11">
        <f t="shared" si="17"/>
        <v>221.06049290515313</v>
      </c>
      <c r="T79" s="11">
        <f t="shared" si="18"/>
        <v>442.12098581030625</v>
      </c>
      <c r="U79" s="11">
        <f t="shared" si="12"/>
        <v>117.87610619469027</v>
      </c>
      <c r="V79" s="11">
        <f t="shared" si="13"/>
        <v>235.75221238938053</v>
      </c>
    </row>
    <row r="80" spans="2:22" x14ac:dyDescent="0.35">
      <c r="B80" s="7" t="s">
        <v>64</v>
      </c>
      <c r="C80" s="7" t="s">
        <v>116</v>
      </c>
      <c r="D80" s="7" t="s">
        <v>125</v>
      </c>
      <c r="E80" s="8">
        <v>0</v>
      </c>
      <c r="F80" s="8">
        <v>0</v>
      </c>
      <c r="G80" s="9">
        <v>0</v>
      </c>
      <c r="H80" s="9">
        <v>18</v>
      </c>
      <c r="I80" s="9">
        <v>65</v>
      </c>
      <c r="J80" s="9">
        <v>4.2</v>
      </c>
      <c r="K80" s="9">
        <v>3.6</v>
      </c>
      <c r="L80" s="9">
        <v>1.3</v>
      </c>
      <c r="M80" s="9">
        <v>18</v>
      </c>
      <c r="O80" s="9">
        <f t="shared" si="14"/>
        <v>4.6800000000000006</v>
      </c>
      <c r="P80" s="9">
        <f t="shared" si="15"/>
        <v>64.8</v>
      </c>
      <c r="Q80" s="10">
        <v>4.2999999999999997E-2</v>
      </c>
      <c r="R80" s="10">
        <f t="shared" si="16"/>
        <v>1.654048532115026E-2</v>
      </c>
      <c r="S80" s="11">
        <f t="shared" si="17"/>
        <v>282.94212105225841</v>
      </c>
      <c r="T80" s="11">
        <f t="shared" si="18"/>
        <v>3917.6601376466547</v>
      </c>
      <c r="U80" s="11">
        <f t="shared" si="12"/>
        <v>108.8372093023256</v>
      </c>
      <c r="V80" s="11">
        <f t="shared" si="13"/>
        <v>1506.9767441860465</v>
      </c>
    </row>
    <row r="81" spans="2:22" x14ac:dyDescent="0.35">
      <c r="B81" s="7" t="s">
        <v>6</v>
      </c>
      <c r="C81" s="7" t="s">
        <v>27</v>
      </c>
      <c r="D81" s="7" t="s">
        <v>30</v>
      </c>
      <c r="E81" s="8">
        <v>250</v>
      </c>
      <c r="F81" s="8">
        <v>165</v>
      </c>
      <c r="G81" s="9">
        <v>14</v>
      </c>
      <c r="H81" s="9">
        <v>0</v>
      </c>
      <c r="I81" s="9">
        <v>0</v>
      </c>
      <c r="J81" s="9">
        <v>3.65</v>
      </c>
      <c r="K81" s="9">
        <v>3.2</v>
      </c>
      <c r="L81" s="9">
        <v>40</v>
      </c>
      <c r="M81" s="9">
        <v>20</v>
      </c>
      <c r="N81" s="8">
        <v>200</v>
      </c>
      <c r="O81" s="9">
        <f t="shared" si="14"/>
        <v>128</v>
      </c>
      <c r="P81" s="9">
        <f t="shared" si="15"/>
        <v>64</v>
      </c>
      <c r="Q81" s="10">
        <v>1</v>
      </c>
      <c r="R81" s="10">
        <f t="shared" si="16"/>
        <v>0.57750000000000001</v>
      </c>
      <c r="S81" s="11">
        <f t="shared" si="17"/>
        <v>221.64502164502164</v>
      </c>
      <c r="T81" s="11">
        <f t="shared" si="18"/>
        <v>110.82251082251082</v>
      </c>
      <c r="U81" s="11">
        <f t="shared" si="12"/>
        <v>128</v>
      </c>
      <c r="V81" s="11">
        <f t="shared" si="13"/>
        <v>64</v>
      </c>
    </row>
    <row r="82" spans="2:22" x14ac:dyDescent="0.35">
      <c r="B82" s="7" t="s">
        <v>69</v>
      </c>
      <c r="C82" s="7" t="s">
        <v>119</v>
      </c>
      <c r="D82" s="7" t="s">
        <v>125</v>
      </c>
      <c r="E82" s="8">
        <v>0</v>
      </c>
      <c r="F82" s="8">
        <v>0</v>
      </c>
      <c r="G82" s="9">
        <v>0</v>
      </c>
      <c r="H82" s="9">
        <v>18</v>
      </c>
      <c r="I82" s="9">
        <v>65</v>
      </c>
      <c r="J82" s="9">
        <v>3.6</v>
      </c>
      <c r="K82" s="9">
        <v>3.2</v>
      </c>
      <c r="L82" s="9">
        <v>1.3</v>
      </c>
      <c r="M82" s="9">
        <v>2.6</v>
      </c>
      <c r="N82" s="8">
        <v>6.5</v>
      </c>
      <c r="O82" s="9">
        <f t="shared" si="14"/>
        <v>4.16</v>
      </c>
      <c r="P82" s="9">
        <f t="shared" si="15"/>
        <v>8.32</v>
      </c>
      <c r="Q82" s="10">
        <v>0.04</v>
      </c>
      <c r="R82" s="10">
        <f t="shared" si="16"/>
        <v>1.654048532115026E-2</v>
      </c>
      <c r="S82" s="11">
        <f t="shared" si="17"/>
        <v>251.50410760200748</v>
      </c>
      <c r="T82" s="11">
        <f t="shared" si="18"/>
        <v>503.00821520401496</v>
      </c>
      <c r="U82" s="11">
        <f t="shared" si="12"/>
        <v>104</v>
      </c>
      <c r="V82" s="11">
        <f t="shared" si="13"/>
        <v>208</v>
      </c>
    </row>
    <row r="83" spans="2:22" x14ac:dyDescent="0.35">
      <c r="B83" s="7" t="s">
        <v>69</v>
      </c>
      <c r="C83" s="7" t="s">
        <v>118</v>
      </c>
      <c r="D83" s="7" t="s">
        <v>125</v>
      </c>
      <c r="E83" s="8">
        <v>0</v>
      </c>
      <c r="F83" s="8">
        <v>0</v>
      </c>
      <c r="G83" s="9">
        <v>0</v>
      </c>
      <c r="H83" s="9">
        <v>26</v>
      </c>
      <c r="I83" s="9">
        <v>65</v>
      </c>
      <c r="J83" s="9">
        <v>3.6</v>
      </c>
      <c r="K83" s="9">
        <v>3.2</v>
      </c>
      <c r="L83" s="9">
        <v>2.7</v>
      </c>
      <c r="M83" s="9">
        <v>5.4</v>
      </c>
      <c r="N83" s="8">
        <v>13.5</v>
      </c>
      <c r="O83" s="9">
        <f t="shared" si="14"/>
        <v>8.64</v>
      </c>
      <c r="P83" s="9">
        <f t="shared" si="15"/>
        <v>17.28</v>
      </c>
      <c r="Q83" s="10">
        <v>7.5999999999999998E-2</v>
      </c>
      <c r="R83" s="10">
        <f t="shared" si="16"/>
        <v>3.4510395299683874E-2</v>
      </c>
      <c r="S83" s="11">
        <f t="shared" si="17"/>
        <v>250.3593460744608</v>
      </c>
      <c r="T83" s="11">
        <f t="shared" si="18"/>
        <v>500.7186921489216</v>
      </c>
      <c r="U83" s="11">
        <f t="shared" si="12"/>
        <v>113.68421052631579</v>
      </c>
      <c r="V83" s="11">
        <f t="shared" si="13"/>
        <v>227.36842105263159</v>
      </c>
    </row>
    <row r="84" spans="2:22" x14ac:dyDescent="0.35">
      <c r="B84" s="7" t="s">
        <v>70</v>
      </c>
      <c r="C84" s="7" t="s">
        <v>122</v>
      </c>
      <c r="D84" s="7" t="s">
        <v>125</v>
      </c>
      <c r="E84" s="8">
        <v>0</v>
      </c>
      <c r="F84" s="8">
        <v>0</v>
      </c>
      <c r="G84" s="9">
        <v>0</v>
      </c>
      <c r="H84" s="9">
        <v>26</v>
      </c>
      <c r="I84" s="9">
        <v>65</v>
      </c>
      <c r="J84" s="9">
        <v>3.6</v>
      </c>
      <c r="K84" s="9">
        <v>3.2</v>
      </c>
      <c r="L84" s="9">
        <v>2.6</v>
      </c>
      <c r="M84" s="9">
        <v>42</v>
      </c>
      <c r="N84" s="8">
        <v>150</v>
      </c>
      <c r="O84" s="9">
        <f t="shared" si="14"/>
        <v>8.32</v>
      </c>
      <c r="P84" s="9">
        <f t="shared" si="15"/>
        <v>134.4</v>
      </c>
      <c r="Q84" s="10">
        <v>8.2500000000000004E-2</v>
      </c>
      <c r="R84" s="10">
        <f t="shared" si="16"/>
        <v>3.4510395299683874E-2</v>
      </c>
      <c r="S84" s="11">
        <f t="shared" si="17"/>
        <v>241.08677770133261</v>
      </c>
      <c r="T84" s="11">
        <f t="shared" si="18"/>
        <v>3894.4787167138347</v>
      </c>
      <c r="U84" s="11">
        <f t="shared" si="12"/>
        <v>100.84848484848484</v>
      </c>
      <c r="V84" s="11">
        <f t="shared" si="13"/>
        <v>1629.090909090909</v>
      </c>
    </row>
    <row r="85" spans="2:22" x14ac:dyDescent="0.35">
      <c r="B85" s="7" t="s">
        <v>0</v>
      </c>
      <c r="C85" s="7" t="s">
        <v>121</v>
      </c>
      <c r="D85" s="7" t="s">
        <v>125</v>
      </c>
      <c r="E85" s="8">
        <v>0</v>
      </c>
      <c r="F85" s="8">
        <v>0</v>
      </c>
      <c r="G85" s="9">
        <v>0</v>
      </c>
      <c r="H85" s="9">
        <v>26</v>
      </c>
      <c r="I85" s="9">
        <v>65</v>
      </c>
      <c r="J85" s="9">
        <v>3.6</v>
      </c>
      <c r="K85" s="9">
        <v>3.3</v>
      </c>
      <c r="L85" s="9">
        <v>2.5</v>
      </c>
      <c r="M85" s="9">
        <v>70</v>
      </c>
      <c r="N85" s="8">
        <v>120</v>
      </c>
      <c r="O85" s="9">
        <f t="shared" si="14"/>
        <v>8.25</v>
      </c>
      <c r="P85" s="9">
        <f t="shared" si="15"/>
        <v>231</v>
      </c>
      <c r="Q85" s="10">
        <v>7.5999999999999998E-2</v>
      </c>
      <c r="R85" s="10">
        <f t="shared" si="16"/>
        <v>3.4510395299683874E-2</v>
      </c>
      <c r="S85" s="11">
        <f t="shared" si="17"/>
        <v>239.05840336971082</v>
      </c>
      <c r="T85" s="11">
        <f t="shared" si="18"/>
        <v>6693.6352943519032</v>
      </c>
      <c r="U85" s="11">
        <f t="shared" si="12"/>
        <v>108.55263157894737</v>
      </c>
      <c r="V85" s="11">
        <f t="shared" si="13"/>
        <v>3039.4736842105262</v>
      </c>
    </row>
    <row r="86" spans="2:22" x14ac:dyDescent="0.35">
      <c r="B86" s="7" t="s">
        <v>69</v>
      </c>
      <c r="C86" s="7" t="s">
        <v>123</v>
      </c>
      <c r="D86" s="7" t="s">
        <v>125</v>
      </c>
      <c r="E86" s="8">
        <v>0</v>
      </c>
      <c r="F86" s="8">
        <v>0</v>
      </c>
      <c r="G86" s="9">
        <v>0</v>
      </c>
      <c r="H86" s="9">
        <v>18</v>
      </c>
      <c r="I86" s="9">
        <v>65</v>
      </c>
      <c r="J86" s="9">
        <v>3.6</v>
      </c>
      <c r="K86" s="9">
        <v>3.2</v>
      </c>
      <c r="L86" s="9">
        <v>1.2</v>
      </c>
      <c r="M86" s="9">
        <v>24</v>
      </c>
      <c r="N86" s="8">
        <v>48</v>
      </c>
      <c r="O86" s="9">
        <f t="shared" si="14"/>
        <v>3.84</v>
      </c>
      <c r="P86" s="9">
        <f t="shared" si="15"/>
        <v>76.800000000000011</v>
      </c>
      <c r="Q86" s="10">
        <v>3.7999999999999999E-2</v>
      </c>
      <c r="R86" s="10">
        <f t="shared" si="16"/>
        <v>1.654048532115026E-2</v>
      </c>
      <c r="S86" s="11">
        <f t="shared" si="17"/>
        <v>232.15763778646843</v>
      </c>
      <c r="T86" s="11">
        <f t="shared" si="18"/>
        <v>4643.1527557293693</v>
      </c>
      <c r="U86" s="11">
        <f t="shared" si="12"/>
        <v>101.05263157894737</v>
      </c>
      <c r="V86" s="11">
        <f t="shared" si="13"/>
        <v>2021.0526315789477</v>
      </c>
    </row>
    <row r="87" spans="2:22" x14ac:dyDescent="0.35">
      <c r="B87" s="7" t="s">
        <v>0</v>
      </c>
      <c r="C87" s="7" t="s">
        <v>8</v>
      </c>
      <c r="D87" s="7" t="s">
        <v>30</v>
      </c>
      <c r="E87" s="8">
        <v>227</v>
      </c>
      <c r="F87" s="8">
        <v>160</v>
      </c>
      <c r="G87" s="9">
        <v>7.25</v>
      </c>
      <c r="H87" s="9">
        <v>0</v>
      </c>
      <c r="I87" s="9">
        <v>0</v>
      </c>
      <c r="J87" s="9">
        <v>3.6</v>
      </c>
      <c r="K87" s="9">
        <v>3.3</v>
      </c>
      <c r="L87" s="9">
        <v>14</v>
      </c>
      <c r="M87" s="9">
        <v>500</v>
      </c>
      <c r="N87" s="8">
        <v>500</v>
      </c>
      <c r="O87" s="9">
        <f t="shared" si="14"/>
        <v>46.199999999999996</v>
      </c>
      <c r="P87" s="9">
        <f t="shared" si="15"/>
        <v>1650</v>
      </c>
      <c r="Q87" s="10">
        <v>0.51</v>
      </c>
      <c r="R87" s="10">
        <f t="shared" si="16"/>
        <v>0.26332</v>
      </c>
      <c r="S87" s="11">
        <f t="shared" si="17"/>
        <v>175.45192161628435</v>
      </c>
      <c r="T87" s="11">
        <f t="shared" si="18"/>
        <v>6266.1400577244422</v>
      </c>
      <c r="U87" s="11">
        <f t="shared" si="12"/>
        <v>90.588235294117638</v>
      </c>
      <c r="V87" s="11">
        <f t="shared" si="13"/>
        <v>3235.2941176470586</v>
      </c>
    </row>
    <row r="88" spans="2:22" x14ac:dyDescent="0.35">
      <c r="B88" s="7" t="s">
        <v>69</v>
      </c>
      <c r="C88" s="7" t="s">
        <v>120</v>
      </c>
      <c r="D88" s="7" t="s">
        <v>125</v>
      </c>
      <c r="E88" s="8">
        <v>0</v>
      </c>
      <c r="F88" s="8">
        <v>0</v>
      </c>
      <c r="G88" s="9">
        <v>0</v>
      </c>
      <c r="H88" s="9">
        <v>26</v>
      </c>
      <c r="I88" s="9">
        <v>65</v>
      </c>
      <c r="J88" s="9">
        <v>3.6</v>
      </c>
      <c r="K88" s="9">
        <v>3.2</v>
      </c>
      <c r="L88" s="9">
        <v>2.4</v>
      </c>
      <c r="M88" s="9">
        <v>48</v>
      </c>
      <c r="N88" s="8">
        <v>96</v>
      </c>
      <c r="O88" s="9">
        <f t="shared" si="14"/>
        <v>7.68</v>
      </c>
      <c r="P88" s="9">
        <f t="shared" si="15"/>
        <v>153.60000000000002</v>
      </c>
      <c r="Q88" s="10">
        <v>7.0000000000000007E-2</v>
      </c>
      <c r="R88" s="10">
        <f t="shared" si="16"/>
        <v>3.4510395299683874E-2</v>
      </c>
      <c r="S88" s="11">
        <f t="shared" si="17"/>
        <v>222.54164095507625</v>
      </c>
      <c r="T88" s="11">
        <f t="shared" si="18"/>
        <v>4450.8328191015262</v>
      </c>
      <c r="U88" s="11">
        <f t="shared" si="12"/>
        <v>109.71428571428569</v>
      </c>
      <c r="V88" s="11">
        <f t="shared" si="13"/>
        <v>2194.2857142857142</v>
      </c>
    </row>
    <row r="89" spans="2:22" x14ac:dyDescent="0.35">
      <c r="B89" s="7" t="s">
        <v>0</v>
      </c>
      <c r="C89" s="7" t="s">
        <v>124</v>
      </c>
      <c r="D89" s="7" t="s">
        <v>125</v>
      </c>
      <c r="E89" s="8">
        <v>0</v>
      </c>
      <c r="F89" s="8">
        <v>0</v>
      </c>
      <c r="G89" s="9">
        <v>0</v>
      </c>
      <c r="H89" s="9">
        <v>18</v>
      </c>
      <c r="I89" s="9">
        <v>65</v>
      </c>
      <c r="J89" s="9">
        <v>3.6</v>
      </c>
      <c r="K89" s="9">
        <v>3.3</v>
      </c>
      <c r="L89" s="9">
        <v>1.1000000000000001</v>
      </c>
      <c r="M89" s="9">
        <v>30</v>
      </c>
      <c r="O89" s="9">
        <f t="shared" si="14"/>
        <v>3.63</v>
      </c>
      <c r="P89" s="9">
        <f t="shared" si="15"/>
        <v>99</v>
      </c>
      <c r="Q89" s="10">
        <v>3.9E-2</v>
      </c>
      <c r="R89" s="10">
        <f t="shared" si="16"/>
        <v>1.654048532115026E-2</v>
      </c>
      <c r="S89" s="11">
        <f t="shared" si="17"/>
        <v>219.46151697002094</v>
      </c>
      <c r="T89" s="11">
        <f t="shared" si="18"/>
        <v>5985.3140991823893</v>
      </c>
      <c r="U89" s="11">
        <f t="shared" si="12"/>
        <v>93.07692307692308</v>
      </c>
      <c r="V89" s="11">
        <f t="shared" si="13"/>
        <v>2538.4615384615386</v>
      </c>
    </row>
  </sheetData>
  <mergeCells count="4">
    <mergeCell ref="AM1:AR1"/>
    <mergeCell ref="AU1:AZ1"/>
    <mergeCell ref="Y1:AD1"/>
    <mergeCell ref="AF1:AK1"/>
  </mergeCells>
  <hyperlinks>
    <hyperlink ref="A14" r:id="rId1" xr:uid="{00000000-0004-0000-0000-000000000000}"/>
    <hyperlink ref="A20" r:id="rId2" xr:uid="{00000000-0004-0000-0000-000001000000}"/>
    <hyperlink ref="A19" r:id="rId3" xr:uid="{00000000-0004-0000-0000-000002000000}"/>
    <hyperlink ref="A9" r:id="rId4" xr:uid="{00000000-0004-0000-0000-000005000000}"/>
    <hyperlink ref="A17" r:id="rId5" xr:uid="{00000000-0004-0000-0000-000006000000}"/>
    <hyperlink ref="A18" r:id="rId6" xr:uid="{00000000-0004-0000-0000-000007000000}"/>
    <hyperlink ref="A24" r:id="rId7" xr:uid="{00000000-0004-0000-0000-000008000000}"/>
    <hyperlink ref="A25" r:id="rId8" xr:uid="{00000000-0004-0000-0000-000009000000}"/>
    <hyperlink ref="A7" r:id="rId9" xr:uid="{00000000-0004-0000-0000-00000A000000}"/>
    <hyperlink ref="A13" r:id="rId10" xr:uid="{00000000-0004-0000-0000-00000B000000}"/>
    <hyperlink ref="A21" r:id="rId11" xr:uid="{00000000-0004-0000-0000-00000C000000}"/>
    <hyperlink ref="A26" r:id="rId12" xr:uid="{00000000-0004-0000-0000-00000D000000}"/>
    <hyperlink ref="A23" r:id="rId13" xr:uid="{00000000-0004-0000-0000-00000E000000}"/>
    <hyperlink ref="A3" r:id="rId14" xr:uid="{00000000-0004-0000-0000-00000F000000}"/>
    <hyperlink ref="A12" r:id="rId15" xr:uid="{00000000-0004-0000-0000-000010000000}"/>
    <hyperlink ref="A5" r:id="rId16" xr:uid="{00000000-0004-0000-0000-000012000000}"/>
    <hyperlink ref="A15" r:id="rId17" xr:uid="{00000000-0004-0000-0000-000013000000}"/>
    <hyperlink ref="A4" r:id="rId18" xr:uid="{00000000-0004-0000-0000-000014000000}"/>
    <hyperlink ref="A6" r:id="rId19" xr:uid="{00000000-0004-0000-0000-000015000000}"/>
    <hyperlink ref="A10" r:id="rId20" xr:uid="{00000000-0004-0000-0000-00001A000000}"/>
    <hyperlink ref="A11" r:id="rId21" xr:uid="{00000000-0004-0000-0000-00001B000000}"/>
    <hyperlink ref="A8" r:id="rId22" xr:uid="{00000000-0004-0000-0000-00001C000000}"/>
    <hyperlink ref="A16" r:id="rId23" xr:uid="{00000000-0004-0000-0000-00001D000000}"/>
  </hyperlinks>
  <pageMargins left="0.7" right="0.7" top="0.75" bottom="0.75" header="0.3" footer="0.3"/>
  <pageSetup orientation="portrait" horizontalDpi="1200" verticalDpi="1200" r:id="rId24"/>
  <legacy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Aaronn Sergent</dc:creator>
  <cp:lastModifiedBy>Aaronn Sergent</cp:lastModifiedBy>
  <dcterms:created xsi:type="dcterms:W3CDTF">2018-09-10T03:05:09Z</dcterms:created>
  <dcterms:modified xsi:type="dcterms:W3CDTF">2018-09-24T18:10:07Z</dcterms:modified>
</cp:coreProperties>
</file>