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71z662\Documents\Emergency\IZANAMI2\2_macroevolution\surya_punctuation_sars_like\"/>
    </mc:Choice>
  </mc:AlternateContent>
  <bookViews>
    <workbookView xWindow="0" yWindow="0" windowWidth="18870" windowHeight="7725"/>
  </bookViews>
  <sheets>
    <sheet name="meta" sheetId="2" r:id="rId1"/>
    <sheet name="results" sheetId="3" r:id="rId2"/>
    <sheet name="prediction" sheetId="4" r:id="rId3"/>
    <sheet name="prediction_estimates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U3" i="4"/>
  <c r="V3" i="4" s="1"/>
  <c r="U2" i="4"/>
  <c r="U5" i="4"/>
  <c r="U4" i="4"/>
  <c r="V4" i="4" s="1"/>
  <c r="U21" i="3" l="1"/>
  <c r="T21" i="3"/>
  <c r="U17" i="3"/>
  <c r="T17" i="3"/>
  <c r="U13" i="3"/>
  <c r="T13" i="3"/>
  <c r="V12" i="3" l="1"/>
  <c r="V11" i="3"/>
  <c r="V10" i="3"/>
  <c r="V9" i="3"/>
  <c r="U7" i="3" l="1"/>
  <c r="T7" i="3"/>
  <c r="U6" i="3"/>
  <c r="T6" i="3"/>
  <c r="U4" i="3"/>
  <c r="T4" i="3"/>
  <c r="U5" i="3"/>
  <c r="U3" i="3"/>
  <c r="U2" i="3"/>
  <c r="T5" i="3"/>
  <c r="T3" i="3"/>
  <c r="T2" i="3"/>
  <c r="V3" i="3" l="1"/>
  <c r="V5" i="3"/>
  <c r="V6" i="3"/>
  <c r="V4" i="3"/>
  <c r="V7" i="3"/>
</calcChain>
</file>

<file path=xl/sharedStrings.xml><?xml version="1.0" encoding="utf-8"?>
<sst xmlns="http://schemas.openxmlformats.org/spreadsheetml/2006/main" count="235" uniqueCount="107">
  <si>
    <t>log_lik</t>
  </si>
  <si>
    <t>var</t>
  </si>
  <si>
    <t>lambda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</si>
  <si>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</si>
  <si>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</si>
  <si>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</si>
  <si>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</si>
  <si>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</si>
  <si>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</si>
  <si>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</si>
  <si>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</si>
  <si>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PGLS results</t>
  </si>
  <si>
    <t>model</t>
  </si>
  <si>
    <t>1-group</t>
  </si>
  <si>
    <t>2-group</t>
  </si>
  <si>
    <t>3-group</t>
  </si>
  <si>
    <t>1-group: path ~ b0 + b1*node</t>
  </si>
  <si>
    <t>ref_group</t>
  </si>
  <si>
    <t>NA</t>
  </si>
  <si>
    <t>SARS-CoV</t>
  </si>
  <si>
    <t>SARS-like CoV</t>
  </si>
  <si>
    <t>SARS-CoV-2</t>
  </si>
  <si>
    <t>2-group: path ~ b0 + b1*node + b2 (0/1) + b2*node</t>
  </si>
  <si>
    <t>3-group: path ~ b0 + b1*node + b2 (1) + b3 (2) + b3*node</t>
  </si>
  <si>
    <t>SARS-CoVs</t>
  </si>
  <si>
    <t>Reference group</t>
  </si>
  <si>
    <t>Pagel's λ</t>
  </si>
  <si>
    <t>Log likelihood</t>
  </si>
  <si>
    <t>beta_0</t>
  </si>
  <si>
    <t>beta_1</t>
  </si>
  <si>
    <t>Intercept of the fit line of the reference group</t>
  </si>
  <si>
    <t>beta_2</t>
  </si>
  <si>
    <t>Slope of the fit line of the reference</t>
  </si>
  <si>
    <t>Intercept difference (relative to the reference)</t>
  </si>
  <si>
    <t>beta_3</t>
  </si>
  <si>
    <t>Interaction between the number of nodes and a dummy variable</t>
  </si>
  <si>
    <t>beta_3'</t>
  </si>
  <si>
    <t>beta_4</t>
  </si>
  <si>
    <t>Intercept difference (relative to the reference; third group)</t>
  </si>
  <si>
    <t>Interaction between the number of nodes and a dummy variable (third group)</t>
  </si>
  <si>
    <t>r_2</t>
  </si>
  <si>
    <t>R-squared</t>
  </si>
  <si>
    <t>Standard error</t>
  </si>
  <si>
    <t>se_b4</t>
  </si>
  <si>
    <t>se_b3'</t>
  </si>
  <si>
    <t>se_b3</t>
  </si>
  <si>
    <t>se_b2</t>
  </si>
  <si>
    <t>se_b1</t>
  </si>
  <si>
    <t>se_b0</t>
  </si>
  <si>
    <t>se_b[0-4]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</si>
  <si>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</si>
  <si>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</si>
  <si>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</si>
  <si>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</si>
  <si>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</si>
  <si>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</si>
  <si>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</si>
  <si>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program</t>
  </si>
  <si>
    <t>BayesTraits</t>
  </si>
  <si>
    <t>R</t>
  </si>
  <si>
    <t>R (non-phylo; lm)</t>
  </si>
  <si>
    <t>~0</t>
  </si>
  <si>
    <t>3-group (without potential outliers)</t>
  </si>
  <si>
    <t>prediction</t>
  </si>
  <si>
    <t>notes</t>
  </si>
  <si>
    <t>Potential outliers: Six pangolin and one bat (RaTG13) SARS-like CoV genomes</t>
  </si>
  <si>
    <t>Log marginal likelihood</t>
  </si>
  <si>
    <t>Mean intercept of the fit line of the reference group</t>
  </si>
  <si>
    <t>Mean slope of the fit line of the reference</t>
  </si>
  <si>
    <t>Mean intercept difference (relative to the reference)</t>
  </si>
  <si>
    <t>Mean intercept difference (relative to the reference; third group)</t>
  </si>
  <si>
    <t>Mean interaction between the number of nodes and a dummy variable (third group)</t>
  </si>
  <si>
    <t>Mean variance</t>
  </si>
  <si>
    <t>Mean R-squared</t>
  </si>
  <si>
    <t>Mean standard error</t>
  </si>
  <si>
    <t>3-group (predicting potential outliers)</t>
  </si>
  <si>
    <t>prediction_estimates</t>
  </si>
  <si>
    <t>&lt;0.0001</t>
  </si>
  <si>
    <t>1-group (without potential outliers)</t>
  </si>
  <si>
    <t>2-group (without potential outliers)</t>
  </si>
  <si>
    <t>N/A</t>
  </si>
  <si>
    <t>pangolin/Guangxi/P1E/2017</t>
  </si>
  <si>
    <t>pangolin/Guangxi/P5L/2017</t>
  </si>
  <si>
    <t>genome</t>
  </si>
  <si>
    <t>pangolin/Guangxi/P4L/2017</t>
  </si>
  <si>
    <t>pangolin/Guangxi/P5E/2017</t>
  </si>
  <si>
    <t>pangolin/Guangdong/1/2020</t>
  </si>
  <si>
    <t>pangolin/Guangdong/P2S/2019</t>
  </si>
  <si>
    <t>bat/Yunnan/RaTG13/2013</t>
  </si>
  <si>
    <t>node</t>
  </si>
  <si>
    <t>Observed node count</t>
  </si>
  <si>
    <t>emp_path</t>
  </si>
  <si>
    <t>Observed total path length</t>
  </si>
  <si>
    <t>mean_pred_path</t>
  </si>
  <si>
    <t>min_pred_path</t>
  </si>
  <si>
    <t>max_pred_path</t>
  </si>
  <si>
    <t>se_pred</t>
  </si>
  <si>
    <t>Mean of the distribution of predicted total path length</t>
  </si>
  <si>
    <t>Maximum predicted total path length</t>
  </si>
  <si>
    <t>Minimum predicted total path length</t>
  </si>
  <si>
    <t>Mean standard error of the prediction</t>
  </si>
  <si>
    <t>Proportion of the distribution of the predicted total path length that is higher or lower than the observed</t>
  </si>
  <si>
    <t>beta3</t>
  </si>
  <si>
    <t>pMCMC1</t>
  </si>
  <si>
    <t>pMCMC2</t>
  </si>
  <si>
    <t>Proportion of the posterior sample of the reference slope that crosses zero</t>
  </si>
  <si>
    <t>Proportion of the posterior sample of the SARS-like CoV slope that crosses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</si>
</sst>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"/>
    <numFmt numFmtId="165" formatCode="0.0000"/>
    <numFmt numFmtId="166" formatCode="0.000"/>
    <numFmt numFmtId="167" formatCode="0.0000000"/>
    <numFmt numFmtId="168" formatCode="0.000000"/>
    <numFmt numFmtId="169" formatCode="0.000000000000"/>
    <numFmt numFmtId="170" formatCode="0.000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165" fontId="6" fillId="0" borderId="0" xfId="0" applyNumberFormat="1" applyFont="1"/>
    <xf numFmtId="0" fontId="7" fillId="0" borderId="0" xfId="0" applyFont="1"/>
    <xf numFmtId="0" fontId="6" fillId="0" borderId="0" xfId="0" applyFont="1"/>
    <xf numFmtId="2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  <xf numFmtId="168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8" fontId="6" fillId="0" borderId="0" xfId="0" applyNumberFormat="1" applyFont="1"/>
    <xf numFmtId="169" fontId="6" fillId="0" borderId="0" xfId="0" applyNumberFormat="1" applyFont="1"/>
    <xf numFmtId="170" fontId="6" fillId="0" borderId="0" xfId="0" applyNumberFormat="1" applyFont="1"/>
    <xf numFmtId="166" fontId="5" fillId="0" borderId="0" xfId="0" applyNumberFormat="1" applyFont="1"/>
    <xf numFmtId="165" fontId="1" fillId="0" borderId="0" xfId="0" applyNumberFormat="1" applyFont="1"/>
    <xf numFmtId="2" fontId="5" fillId="0" borderId="0" xfId="0" applyNumberFormat="1" applyFont="1"/>
    <xf numFmtId="0" fontId="1" fillId="0" borderId="0" xfId="0" applyFont="1" applyAlignment="1">
      <alignment horizontal="right"/>
    </xf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/>
  </sheetViews>
  <sheetFormatPr defaultColWidth="8.7109375" defaultRowHeight="12.75" x14ac:dyDescent="0.2"/>
  <cols>
    <col min="1" max="1" width="16.42578125" style="2" bestFit="1" customWidth="1"/>
    <col min="2" max="2" width="87.28515625" style="1" bestFit="1" customWidth="1"/>
    <col min="3" max="16384" width="8.7109375" style="1"/>
  </cols>
  <sheetData>
    <row r="1" spans="1:2" x14ac:dyDescent="0.2">
      <c r="A1" s="2" t="s">
        <v>3</v>
      </c>
      <c r="B1" s="1" t="s">
        <v>4</v>
      </c>
    </row>
    <row r="2" spans="1:2" x14ac:dyDescent="0.2">
      <c r="A2" s="2" t="s">
        <v>5</v>
      </c>
      <c r="B2" s="7">
        <v>43938</v>
      </c>
    </row>
    <row r="3" spans="1:2" x14ac:dyDescent="0.2">
      <c r="A3" s="2" t="s">
        <v>6</v>
      </c>
      <c r="B3" s="1" t="s">
        <v>7</v>
      </c>
    </row>
    <row r="5" spans="1:2" x14ac:dyDescent="0.2">
      <c r="A5" s="2" t="s">
        <v>8</v>
      </c>
      <c r="B5" s="1" t="s">
        <v>9</v>
      </c>
    </row>
    <row r="6" spans="1:2" x14ac:dyDescent="0.2">
      <c r="A6" s="2" t="s">
        <v>10</v>
      </c>
      <c r="B6" s="1" t="s">
        <v>11</v>
      </c>
    </row>
    <row r="8" spans="1:2" x14ac:dyDescent="0.2">
      <c r="B8" s="2" t="s">
        <v>10</v>
      </c>
    </row>
    <row r="9" spans="1:2" x14ac:dyDescent="0.2">
      <c r="A9" s="2" t="s">
        <v>12</v>
      </c>
      <c r="B9" s="1" t="s">
        <v>16</v>
      </c>
    </row>
    <row r="10" spans="1:2" x14ac:dyDescent="0.2">
      <c r="B10" s="1" t="s">
        <v>22</v>
      </c>
    </row>
    <row r="11" spans="1:2" x14ac:dyDescent="0.2">
      <c r="B11" s="1" t="s">
        <v>23</v>
      </c>
    </row>
    <row r="12" spans="1:2" x14ac:dyDescent="0.2">
      <c r="A12" s="2" t="s">
        <v>17</v>
      </c>
      <c r="B12" s="1" t="s">
        <v>25</v>
      </c>
    </row>
    <row r="13" spans="1:2" x14ac:dyDescent="0.2">
      <c r="A13" s="2" t="s">
        <v>2</v>
      </c>
      <c r="B13" s="1" t="s">
        <v>26</v>
      </c>
    </row>
    <row r="14" spans="1:2" x14ac:dyDescent="0.2">
      <c r="A14" s="2" t="s">
        <v>0</v>
      </c>
      <c r="B14" s="1" t="s">
        <v>27</v>
      </c>
    </row>
    <row r="15" spans="1:2" x14ac:dyDescent="0.2">
      <c r="A15" s="2" t="s">
        <v>28</v>
      </c>
      <c r="B15" s="1" t="s">
        <v>30</v>
      </c>
    </row>
    <row r="16" spans="1:2" x14ac:dyDescent="0.2">
      <c r="A16" s="2" t="s">
        <v>29</v>
      </c>
      <c r="B16" s="1" t="s">
        <v>32</v>
      </c>
    </row>
    <row r="17" spans="1:2" x14ac:dyDescent="0.2">
      <c r="A17" s="2" t="s">
        <v>31</v>
      </c>
      <c r="B17" s="1" t="s">
        <v>33</v>
      </c>
    </row>
    <row r="18" spans="1:2" x14ac:dyDescent="0.2">
      <c r="A18" s="2" t="s">
        <v>34</v>
      </c>
      <c r="B18" s="1" t="s">
        <v>35</v>
      </c>
    </row>
    <row r="19" spans="1:2" x14ac:dyDescent="0.2">
      <c r="A19" s="2" t="s">
        <v>36</v>
      </c>
      <c r="B19" s="1" t="s">
        <v>38</v>
      </c>
    </row>
    <row r="20" spans="1:2" x14ac:dyDescent="0.2">
      <c r="A20" s="2" t="s">
        <v>37</v>
      </c>
      <c r="B20" s="1" t="s">
        <v>39</v>
      </c>
    </row>
    <row r="21" spans="1:2" x14ac:dyDescent="0.2">
      <c r="A21" s="2" t="s">
        <v>1</v>
      </c>
      <c r="B21" s="1" t="s">
        <v>50</v>
      </c>
    </row>
    <row r="22" spans="1:2" x14ac:dyDescent="0.2">
      <c r="A22" s="2" t="s">
        <v>40</v>
      </c>
      <c r="B22" s="1" t="s">
        <v>41</v>
      </c>
    </row>
    <row r="23" spans="1:2" x14ac:dyDescent="0.2">
      <c r="A23" s="2" t="s">
        <v>49</v>
      </c>
      <c r="B23" s="1" t="s">
        <v>42</v>
      </c>
    </row>
    <row r="24" spans="1:2" x14ac:dyDescent="0.2">
      <c r="A24" s="2" t="s">
        <v>53</v>
      </c>
      <c r="B24" s="1" t="s">
        <v>54</v>
      </c>
    </row>
    <row r="25" spans="1:2" x14ac:dyDescent="0.2">
      <c r="A25" s="2" t="s">
        <v>51</v>
      </c>
      <c r="B25" s="1" t="s">
        <v>55</v>
      </c>
    </row>
    <row r="26" spans="1:2" x14ac:dyDescent="0.2">
      <c r="A26" s="2" t="s">
        <v>52</v>
      </c>
      <c r="B26" s="1" t="s">
        <v>56</v>
      </c>
    </row>
    <row r="27" spans="1:2" x14ac:dyDescent="0.2">
      <c r="B27" s="2" t="s">
        <v>63</v>
      </c>
    </row>
    <row r="28" spans="1:2" x14ac:dyDescent="0.2">
      <c r="A28" s="2" t="s">
        <v>64</v>
      </c>
      <c r="B28" s="1" t="s">
        <v>65</v>
      </c>
    </row>
    <row r="29" spans="1:2" x14ac:dyDescent="0.2">
      <c r="A29" s="2" t="s">
        <v>0</v>
      </c>
      <c r="B29" s="1" t="s">
        <v>66</v>
      </c>
    </row>
    <row r="30" spans="1:2" x14ac:dyDescent="0.2">
      <c r="A30" s="2" t="s">
        <v>28</v>
      </c>
      <c r="B30" s="1" t="s">
        <v>67</v>
      </c>
    </row>
    <row r="31" spans="1:2" x14ac:dyDescent="0.2">
      <c r="A31" s="2" t="s">
        <v>29</v>
      </c>
      <c r="B31" s="1" t="s">
        <v>68</v>
      </c>
    </row>
    <row r="32" spans="1:2" x14ac:dyDescent="0.2">
      <c r="A32" s="2" t="s">
        <v>31</v>
      </c>
      <c r="B32" s="1" t="s">
        <v>69</v>
      </c>
    </row>
    <row r="33" spans="1:3" x14ac:dyDescent="0.2">
      <c r="A33" s="2" t="s">
        <v>36</v>
      </c>
      <c r="B33" s="1" t="s">
        <v>70</v>
      </c>
    </row>
    <row r="34" spans="1:3" x14ac:dyDescent="0.2">
      <c r="A34" s="2" t="s">
        <v>37</v>
      </c>
      <c r="B34" s="1" t="s">
        <v>71</v>
      </c>
    </row>
    <row r="35" spans="1:3" x14ac:dyDescent="0.2">
      <c r="A35" s="2" t="s">
        <v>1</v>
      </c>
      <c r="B35" s="1" t="s">
        <v>72</v>
      </c>
    </row>
    <row r="36" spans="1:3" x14ac:dyDescent="0.2">
      <c r="A36" s="2" t="s">
        <v>40</v>
      </c>
      <c r="B36" s="1" t="s">
        <v>73</v>
      </c>
    </row>
    <row r="37" spans="1:3" x14ac:dyDescent="0.2">
      <c r="A37" s="2" t="s">
        <v>49</v>
      </c>
      <c r="B37" s="1" t="s">
        <v>74</v>
      </c>
    </row>
    <row r="38" spans="1:3" x14ac:dyDescent="0.2">
      <c r="A38" s="2" t="s">
        <v>103</v>
      </c>
      <c r="B38" s="1" t="s">
        <v>105</v>
      </c>
    </row>
    <row r="39" spans="1:3" x14ac:dyDescent="0.2">
      <c r="A39" s="2" t="s">
        <v>104</v>
      </c>
      <c r="B39" s="1" t="s">
        <v>106</v>
      </c>
    </row>
    <row r="40" spans="1:3" x14ac:dyDescent="0.2">
      <c r="B40" s="2" t="s">
        <v>76</v>
      </c>
    </row>
    <row r="41" spans="1:3" x14ac:dyDescent="0.2">
      <c r="A41" s="2" t="s">
        <v>83</v>
      </c>
      <c r="B41" s="1" t="s">
        <v>65</v>
      </c>
    </row>
    <row r="42" spans="1:3" x14ac:dyDescent="0.2">
      <c r="A42" s="2" t="s">
        <v>89</v>
      </c>
      <c r="B42" s="1" t="s">
        <v>90</v>
      </c>
    </row>
    <row r="43" spans="1:3" x14ac:dyDescent="0.2">
      <c r="A43" s="2" t="s">
        <v>91</v>
      </c>
      <c r="B43" s="1" t="s">
        <v>92</v>
      </c>
    </row>
    <row r="44" spans="1:3" x14ac:dyDescent="0.2">
      <c r="A44" s="2" t="s">
        <v>93</v>
      </c>
      <c r="B44" s="1" t="s">
        <v>97</v>
      </c>
    </row>
    <row r="45" spans="1:3" x14ac:dyDescent="0.2">
      <c r="A45" s="2" t="s">
        <v>94</v>
      </c>
      <c r="B45" s="1" t="s">
        <v>99</v>
      </c>
      <c r="C45" s="2"/>
    </row>
    <row r="46" spans="1:3" x14ac:dyDescent="0.2">
      <c r="A46" s="2" t="s">
        <v>95</v>
      </c>
      <c r="B46" s="1" t="s">
        <v>98</v>
      </c>
      <c r="C46" s="2"/>
    </row>
    <row r="47" spans="1:3" x14ac:dyDescent="0.2">
      <c r="A47" s="2" t="s">
        <v>96</v>
      </c>
      <c r="B47" s="1" t="s">
        <v>100</v>
      </c>
      <c r="C47" s="2"/>
    </row>
    <row r="48" spans="1:3" x14ac:dyDescent="0.2">
      <c r="A48" s="2" t="s">
        <v>53</v>
      </c>
      <c r="B48" s="1" t="s">
        <v>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/>
  </sheetViews>
  <sheetFormatPr defaultColWidth="8.7109375" defaultRowHeight="12.75" x14ac:dyDescent="0.2"/>
  <cols>
    <col min="1" max="1" width="15.28515625" style="1" bestFit="1" customWidth="1"/>
    <col min="2" max="2" width="7.140625" style="1" bestFit="1" customWidth="1"/>
    <col min="3" max="3" width="13.85546875" style="1" bestFit="1" customWidth="1"/>
    <col min="4" max="4" width="7.85546875" style="12" bestFit="1" customWidth="1"/>
    <col min="5" max="6" width="7" style="12" bestFit="1" customWidth="1"/>
    <col min="7" max="7" width="10.140625" style="1" bestFit="1" customWidth="1"/>
    <col min="8" max="8" width="7.140625" style="12" bestFit="1" customWidth="1"/>
    <col min="9" max="9" width="10.140625" style="12" bestFit="1" customWidth="1"/>
    <col min="10" max="10" width="7.42578125" style="12" bestFit="1" customWidth="1"/>
    <col min="11" max="11" width="7.140625" style="12" bestFit="1" customWidth="1"/>
    <col min="12" max="12" width="7.5703125" style="12" bestFit="1" customWidth="1"/>
    <col min="13" max="13" width="8.140625" style="1" bestFit="1" customWidth="1"/>
    <col min="14" max="14" width="6.5703125" style="12" bestFit="1" customWidth="1"/>
    <col min="15" max="15" width="9" style="9" bestFit="1" customWidth="1"/>
    <col min="16" max="16" width="6.5703125" style="12" bestFit="1" customWidth="1"/>
    <col min="17" max="17" width="9" style="12" bestFit="1" customWidth="1"/>
    <col min="18" max="19" width="6.5703125" style="12" bestFit="1" customWidth="1"/>
    <col min="20" max="20" width="5.85546875" style="1" bestFit="1" customWidth="1"/>
    <col min="21" max="21" width="7.140625" style="1" bestFit="1" customWidth="1"/>
    <col min="22" max="22" width="5.5703125" style="1" bestFit="1" customWidth="1"/>
    <col min="23" max="16384" width="8.7109375" style="1"/>
  </cols>
  <sheetData>
    <row r="1" spans="1:23" s="2" customFormat="1" x14ac:dyDescent="0.2">
      <c r="A1" s="2" t="s">
        <v>57</v>
      </c>
      <c r="B1" s="2" t="s">
        <v>12</v>
      </c>
      <c r="C1" s="2" t="s">
        <v>17</v>
      </c>
      <c r="D1" s="11" t="s">
        <v>2</v>
      </c>
      <c r="E1" s="11" t="s">
        <v>0</v>
      </c>
      <c r="F1" s="11" t="s">
        <v>28</v>
      </c>
      <c r="G1" s="2" t="s">
        <v>29</v>
      </c>
      <c r="H1" s="11" t="s">
        <v>31</v>
      </c>
      <c r="I1" s="11" t="s">
        <v>34</v>
      </c>
      <c r="J1" s="11" t="s">
        <v>36</v>
      </c>
      <c r="K1" s="11" t="s">
        <v>37</v>
      </c>
      <c r="L1" s="11" t="s">
        <v>1</v>
      </c>
      <c r="M1" s="2" t="s">
        <v>40</v>
      </c>
      <c r="N1" s="11" t="s">
        <v>48</v>
      </c>
      <c r="O1" s="8" t="s">
        <v>47</v>
      </c>
      <c r="P1" s="11" t="s">
        <v>46</v>
      </c>
      <c r="Q1" s="11" t="s">
        <v>45</v>
      </c>
      <c r="R1" s="11" t="s">
        <v>44</v>
      </c>
      <c r="S1" s="11" t="s">
        <v>43</v>
      </c>
      <c r="T1" s="2" t="s">
        <v>53</v>
      </c>
      <c r="U1" s="2" t="s">
        <v>51</v>
      </c>
      <c r="V1" s="2" t="s">
        <v>52</v>
      </c>
    </row>
    <row r="2" spans="1:23" x14ac:dyDescent="0.2">
      <c r="A2" s="1" t="s">
        <v>58</v>
      </c>
      <c r="B2" s="1" t="s">
        <v>13</v>
      </c>
      <c r="C2" s="1" t="s">
        <v>18</v>
      </c>
      <c r="D2" s="12">
        <v>1</v>
      </c>
      <c r="E2" s="13">
        <v>261.20013499999999</v>
      </c>
      <c r="F2" s="14">
        <v>0.14696900487299999</v>
      </c>
      <c r="G2" s="6">
        <v>4.3973140000000002E-6</v>
      </c>
      <c r="L2" s="17">
        <v>1.436539847E-3</v>
      </c>
      <c r="M2" s="3">
        <v>4.8563396899999999E-4</v>
      </c>
      <c r="N2" s="10">
        <v>8.1620000000000009E-3</v>
      </c>
      <c r="O2" s="9">
        <v>2.8E-5</v>
      </c>
      <c r="T2" s="4">
        <f t="shared" ref="T2:T7" si="0">TDIST((ABS(G2)/O2),51,1)</f>
        <v>0.4379139769909966</v>
      </c>
      <c r="U2" s="5">
        <f>(LN(52)*3)-(2*E2)</f>
        <v>-510.54653884425568</v>
      </c>
      <c r="V2" s="5">
        <v>0</v>
      </c>
    </row>
    <row r="3" spans="1:23" x14ac:dyDescent="0.2">
      <c r="A3" s="1" t="s">
        <v>58</v>
      </c>
      <c r="B3" s="1" t="s">
        <v>14</v>
      </c>
      <c r="C3" s="1" t="s">
        <v>24</v>
      </c>
      <c r="D3" s="12">
        <v>1</v>
      </c>
      <c r="E3" s="13">
        <v>262.48917699999998</v>
      </c>
      <c r="F3" s="14">
        <v>0.154389623748</v>
      </c>
      <c r="G3" s="6">
        <v>3.7572990000000002E-6</v>
      </c>
      <c r="H3" s="10">
        <v>-7.7635345860000001E-3</v>
      </c>
      <c r="I3" s="15">
        <v>-4.7662350000000001E-6</v>
      </c>
      <c r="L3" s="17">
        <v>1.3670550269999999E-3</v>
      </c>
      <c r="M3" s="3">
        <v>4.8831716262000002E-2</v>
      </c>
      <c r="N3" s="10">
        <v>9.5589999999999998E-3</v>
      </c>
      <c r="O3" s="9">
        <v>2.6999999999999999E-5</v>
      </c>
      <c r="P3" s="10">
        <v>8.1410000000000007E-3</v>
      </c>
      <c r="Q3" s="10">
        <v>1.2080000000000001E-3</v>
      </c>
      <c r="T3" s="4">
        <f t="shared" si="0"/>
        <v>0.44493620345451584</v>
      </c>
      <c r="U3" s="5">
        <f>(LN(52)*5)-(2*E3)</f>
        <v>-505.22213540709282</v>
      </c>
      <c r="V3" s="5">
        <f>U3-U2</f>
        <v>5.3244034371628572</v>
      </c>
    </row>
    <row r="4" spans="1:23" x14ac:dyDescent="0.2">
      <c r="A4" s="1" t="s">
        <v>58</v>
      </c>
      <c r="B4" s="1" t="s">
        <v>14</v>
      </c>
      <c r="C4" s="1" t="s">
        <v>20</v>
      </c>
      <c r="D4" s="12">
        <v>1</v>
      </c>
      <c r="E4" s="13">
        <v>262.48917699999998</v>
      </c>
      <c r="F4" s="14">
        <v>0.146626089174</v>
      </c>
      <c r="G4" s="6">
        <v>-1.0089340000000001E-6</v>
      </c>
      <c r="H4" s="10">
        <v>7.7635345949999997E-3</v>
      </c>
      <c r="I4" s="15">
        <v>4.7662339999999999E-6</v>
      </c>
      <c r="L4" s="17">
        <v>1.3670550279999999E-3</v>
      </c>
      <c r="M4" s="3">
        <v>4.8831716294000002E-2</v>
      </c>
      <c r="N4" s="10">
        <v>8.8789999999999997E-3</v>
      </c>
      <c r="O4" s="9">
        <v>1.2080000000000001E-3</v>
      </c>
      <c r="P4" s="10">
        <v>8.1410000000000007E-3</v>
      </c>
      <c r="Q4" s="10">
        <v>1.2080000000000001E-3</v>
      </c>
      <c r="T4" s="4">
        <f t="shared" si="0"/>
        <v>0.49966842858747151</v>
      </c>
      <c r="U4" s="5">
        <f>(LN(52)*5)-(2*E4)</f>
        <v>-505.22213540709282</v>
      </c>
      <c r="V4" s="5">
        <f>U4-U2</f>
        <v>5.3244034371628572</v>
      </c>
      <c r="W4" s="5"/>
    </row>
    <row r="5" spans="1:23" x14ac:dyDescent="0.2">
      <c r="A5" s="1" t="s">
        <v>58</v>
      </c>
      <c r="B5" s="1" t="s">
        <v>15</v>
      </c>
      <c r="C5" s="1" t="s">
        <v>19</v>
      </c>
      <c r="D5" s="12">
        <v>1</v>
      </c>
      <c r="E5" s="13">
        <v>264.96971100000002</v>
      </c>
      <c r="F5" s="14">
        <v>0.16857154706399999</v>
      </c>
      <c r="G5" s="6">
        <v>3.2462509999999999E-6</v>
      </c>
      <c r="H5" s="10">
        <v>-2.2673291046000001E-2</v>
      </c>
      <c r="J5" s="10">
        <v>-2.5188756287999998E-2</v>
      </c>
      <c r="K5" s="10">
        <v>1.121935733E-3</v>
      </c>
      <c r="L5" s="17">
        <v>1.2426592659999999E-3</v>
      </c>
      <c r="M5" s="3">
        <v>0.13538368665299999</v>
      </c>
      <c r="N5" s="10">
        <v>1.1030999999999999E-2</v>
      </c>
      <c r="O5" s="9">
        <v>2.5999999999999998E-5</v>
      </c>
      <c r="P5" s="10">
        <v>9.9380000000000007E-3</v>
      </c>
      <c r="R5" s="10">
        <v>1.0888999999999999E-2</v>
      </c>
      <c r="S5" s="10">
        <v>1.2539999999999999E-3</v>
      </c>
      <c r="T5" s="4">
        <f t="shared" si="0"/>
        <v>0.45056427730471482</v>
      </c>
      <c r="U5" s="5">
        <f>(LN(52)*6)-(2*E5)</f>
        <v>-506.23195968851149</v>
      </c>
      <c r="V5" s="5">
        <f>U5-U2</f>
        <v>4.3145791557441839</v>
      </c>
    </row>
    <row r="6" spans="1:23" x14ac:dyDescent="0.2">
      <c r="A6" s="1" t="s">
        <v>58</v>
      </c>
      <c r="B6" s="1" t="s">
        <v>15</v>
      </c>
      <c r="C6" s="1" t="s">
        <v>21</v>
      </c>
      <c r="D6" s="12">
        <v>1</v>
      </c>
      <c r="E6" s="13">
        <v>264.96971100000002</v>
      </c>
      <c r="F6" s="14">
        <v>0.14589825608900001</v>
      </c>
      <c r="G6" s="6">
        <v>3.2462509999999999E-6</v>
      </c>
      <c r="H6" s="10">
        <v>2.2673291019000001E-2</v>
      </c>
      <c r="J6" s="10">
        <v>-2.5188756294000001E-2</v>
      </c>
      <c r="K6" s="10">
        <v>1.121935734E-3</v>
      </c>
      <c r="L6" s="17">
        <v>1.2426592679999999E-3</v>
      </c>
      <c r="M6" s="3">
        <v>0.13538368535699999</v>
      </c>
      <c r="N6" s="10">
        <v>9.8440000000000003E-3</v>
      </c>
      <c r="O6" s="9">
        <v>2.5999999999999998E-5</v>
      </c>
      <c r="P6" s="10">
        <v>9.9380000000000007E-3</v>
      </c>
      <c r="R6" s="10">
        <v>1.0888999999999999E-2</v>
      </c>
      <c r="S6" s="10">
        <v>1.2539999999999999E-3</v>
      </c>
      <c r="T6" s="4">
        <f t="shared" si="0"/>
        <v>0.45056427730471482</v>
      </c>
      <c r="U6" s="5">
        <f>(LN(52)*6)-(2*E6)</f>
        <v>-506.23195968851149</v>
      </c>
      <c r="V6" s="5">
        <f>U6-U2</f>
        <v>4.3145791557441839</v>
      </c>
    </row>
    <row r="7" spans="1:23" x14ac:dyDescent="0.2">
      <c r="A7" s="1" t="s">
        <v>58</v>
      </c>
      <c r="B7" s="1" t="s">
        <v>15</v>
      </c>
      <c r="C7" s="1" t="s">
        <v>20</v>
      </c>
      <c r="D7" s="12">
        <v>1</v>
      </c>
      <c r="E7" s="13">
        <v>264.96971100000002</v>
      </c>
      <c r="F7" s="14">
        <v>0.14338279082800001</v>
      </c>
      <c r="G7" s="6">
        <v>1.125181986E-3</v>
      </c>
      <c r="H7" s="10">
        <v>2.5188756295999998E-2</v>
      </c>
      <c r="J7" s="10">
        <v>2.5154652869999999E-3</v>
      </c>
      <c r="K7" s="10">
        <v>-1.121935735E-3</v>
      </c>
      <c r="L7" s="17">
        <v>1.2426592649999999E-3</v>
      </c>
      <c r="M7" s="3">
        <v>0.13538368665299999</v>
      </c>
      <c r="N7" s="10">
        <v>8.5839999999999996E-3</v>
      </c>
      <c r="O7" s="9">
        <v>1.253E-3</v>
      </c>
      <c r="P7" s="10">
        <v>1.0888999999999999E-2</v>
      </c>
      <c r="R7" s="10">
        <v>8.0949999999999998E-3</v>
      </c>
      <c r="S7" s="10">
        <v>1.2539999999999999E-3</v>
      </c>
      <c r="T7" s="4">
        <f t="shared" si="0"/>
        <v>0.18670530323040596</v>
      </c>
      <c r="U7" s="5">
        <f>(LN(52)*6)-(2*E7)</f>
        <v>-506.23195968851149</v>
      </c>
      <c r="V7" s="5">
        <f>U7-U2</f>
        <v>4.3145791557441839</v>
      </c>
    </row>
    <row r="8" spans="1:23" x14ac:dyDescent="0.2">
      <c r="A8" s="1" t="s">
        <v>59</v>
      </c>
      <c r="B8" s="1" t="s">
        <v>13</v>
      </c>
      <c r="C8" s="1" t="s">
        <v>18</v>
      </c>
      <c r="D8" s="12">
        <v>1</v>
      </c>
      <c r="E8" s="13">
        <v>258.1037</v>
      </c>
      <c r="F8" s="14">
        <v>0.16066730000000001</v>
      </c>
      <c r="G8" s="6">
        <v>2.166796E-5</v>
      </c>
      <c r="L8" s="17">
        <v>2.2065989795217499E-4</v>
      </c>
      <c r="M8" s="3">
        <v>-2.4691080800780502E-2</v>
      </c>
      <c r="N8" s="10">
        <v>8.6698790000000001E-3</v>
      </c>
      <c r="O8" s="16">
        <v>1.351584E-5</v>
      </c>
      <c r="T8" s="4">
        <v>0.1152001</v>
      </c>
      <c r="U8" s="5">
        <v>-504.47140000000002</v>
      </c>
      <c r="V8" s="5">
        <v>0</v>
      </c>
    </row>
    <row r="9" spans="1:23" x14ac:dyDescent="0.2">
      <c r="A9" s="1" t="s">
        <v>59</v>
      </c>
      <c r="B9" s="1" t="s">
        <v>14</v>
      </c>
      <c r="C9" s="1" t="s">
        <v>24</v>
      </c>
      <c r="D9" s="12">
        <v>1</v>
      </c>
      <c r="E9" s="13">
        <v>251.34780000000001</v>
      </c>
      <c r="F9" s="14">
        <v>0.16985040000000001</v>
      </c>
      <c r="G9" s="6">
        <v>1.282865E-5</v>
      </c>
      <c r="H9" s="10">
        <v>-2.664267E-2</v>
      </c>
      <c r="I9" s="15">
        <v>6.0077280000000004E-3</v>
      </c>
      <c r="L9" s="17">
        <v>2.0742635695666299E-4</v>
      </c>
      <c r="M9" s="3">
        <v>-0.44050961421255602</v>
      </c>
      <c r="N9" s="10">
        <v>1.0380454399999999E-2</v>
      </c>
      <c r="O9" s="16">
        <v>1.49023E-5</v>
      </c>
      <c r="P9" s="10">
        <v>1.25487676E-2</v>
      </c>
      <c r="Q9" s="10">
        <v>2.6459155000000002E-3</v>
      </c>
      <c r="T9" s="4">
        <v>0.39360030000000001</v>
      </c>
      <c r="U9" s="5">
        <v>-483.33949999999999</v>
      </c>
      <c r="V9" s="5">
        <f>U9-U8</f>
        <v>21.13190000000003</v>
      </c>
    </row>
    <row r="10" spans="1:23" x14ac:dyDescent="0.2">
      <c r="A10" s="1" t="s">
        <v>59</v>
      </c>
      <c r="B10" s="1" t="s">
        <v>15</v>
      </c>
      <c r="C10" s="1" t="s">
        <v>19</v>
      </c>
      <c r="D10" s="12">
        <v>1</v>
      </c>
      <c r="E10" s="13">
        <v>251.67259999999999</v>
      </c>
      <c r="F10" s="14">
        <v>0.2148313</v>
      </c>
      <c r="G10" s="6">
        <v>1.5454860000000001E-5</v>
      </c>
      <c r="H10" s="10">
        <v>-4.6112130000000001E-2</v>
      </c>
      <c r="J10" s="10">
        <v>-8.3196580000000006E-2</v>
      </c>
      <c r="K10" s="10">
        <v>1.0013050000000001E-2</v>
      </c>
      <c r="L10" s="17">
        <v>1.83209498555138E-4</v>
      </c>
      <c r="M10" s="3">
        <v>-2.0539814341886902</v>
      </c>
      <c r="N10" s="10">
        <v>1.9252229999999999E-2</v>
      </c>
      <c r="O10" s="16">
        <v>1.4038880000000001E-5</v>
      </c>
      <c r="P10" s="10">
        <v>1.7014850000000002E-2</v>
      </c>
      <c r="R10" s="10">
        <v>2.3969770000000001E-2</v>
      </c>
      <c r="S10" s="10">
        <v>2.8927089999999998E-3</v>
      </c>
      <c r="T10" s="4">
        <v>0.27656310000000001</v>
      </c>
      <c r="U10" s="5">
        <v>-480.24419999999998</v>
      </c>
      <c r="V10" s="5">
        <f>U10-U8</f>
        <v>24.227200000000039</v>
      </c>
    </row>
    <row r="11" spans="1:23" x14ac:dyDescent="0.2">
      <c r="A11" s="1" t="s">
        <v>59</v>
      </c>
      <c r="B11" s="1" t="s">
        <v>15</v>
      </c>
      <c r="C11" s="1" t="s">
        <v>21</v>
      </c>
      <c r="D11" s="12">
        <v>1</v>
      </c>
      <c r="E11" s="13">
        <v>251.67259999999999</v>
      </c>
      <c r="F11" s="14">
        <v>0.16871920000000001</v>
      </c>
      <c r="G11" s="6">
        <v>1.5454860000000001E-5</v>
      </c>
      <c r="H11" s="10">
        <v>4.6112130000000001E-2</v>
      </c>
      <c r="J11" s="10">
        <v>-3.7084449999999998E-2</v>
      </c>
      <c r="K11" s="10">
        <v>1.0013050000000001E-2</v>
      </c>
      <c r="L11" s="17">
        <v>1.83209498555138E-4</v>
      </c>
      <c r="M11" s="3">
        <v>-2.0539814341886999</v>
      </c>
      <c r="N11" s="10">
        <v>9.7646250000000007E-3</v>
      </c>
      <c r="O11" s="16">
        <v>1.4038880000000001E-5</v>
      </c>
      <c r="P11" s="10">
        <v>1.7014850000000002E-2</v>
      </c>
      <c r="R11" s="10">
        <v>1.240692E-2</v>
      </c>
      <c r="S11" s="10">
        <v>2.8927089999999998E-3</v>
      </c>
      <c r="T11" s="4">
        <v>0.27656310000000001</v>
      </c>
      <c r="U11" s="5">
        <v>-480.24419999999998</v>
      </c>
      <c r="V11" s="5">
        <f>U11-U8</f>
        <v>24.227200000000039</v>
      </c>
    </row>
    <row r="12" spans="1:23" x14ac:dyDescent="0.2">
      <c r="A12" s="1" t="s">
        <v>59</v>
      </c>
      <c r="B12" s="1" t="s">
        <v>15</v>
      </c>
      <c r="C12" s="1" t="s">
        <v>20</v>
      </c>
      <c r="D12" s="12">
        <v>1</v>
      </c>
      <c r="E12" s="13">
        <v>251.67259999999999</v>
      </c>
      <c r="F12" s="14">
        <v>0.13163472000000001</v>
      </c>
      <c r="G12" s="6">
        <v>1.0028509999999999E-2</v>
      </c>
      <c r="H12" s="10">
        <v>8.3196580000000006E-2</v>
      </c>
      <c r="J12" s="10">
        <v>3.7084449999999998E-2</v>
      </c>
      <c r="K12" s="10">
        <v>-1.0013050000000001E-2</v>
      </c>
      <c r="L12" s="17">
        <v>1.8320949855513599E-4</v>
      </c>
      <c r="M12" s="3">
        <v>-2.0539814341887901</v>
      </c>
      <c r="N12" s="10">
        <v>1.1511894E-2</v>
      </c>
      <c r="O12" s="16">
        <v>2.8905049999999998E-3</v>
      </c>
      <c r="P12" s="10">
        <v>2.3969770000000001E-2</v>
      </c>
      <c r="R12" s="10">
        <v>1.2406921E-2</v>
      </c>
      <c r="S12" s="10">
        <v>2.8927089999999998E-3</v>
      </c>
      <c r="T12" s="4">
        <v>1.12739E-3</v>
      </c>
      <c r="U12" s="5">
        <v>-480.24419999999998</v>
      </c>
      <c r="V12" s="5">
        <f>U12-U8</f>
        <v>24.227200000000039</v>
      </c>
    </row>
    <row r="13" spans="1:23" x14ac:dyDescent="0.2">
      <c r="A13" s="1" t="s">
        <v>58</v>
      </c>
      <c r="B13" s="1" t="s">
        <v>13</v>
      </c>
      <c r="C13" s="1" t="s">
        <v>18</v>
      </c>
      <c r="D13" s="18" t="s">
        <v>61</v>
      </c>
      <c r="E13" s="13">
        <v>120.114681</v>
      </c>
      <c r="F13" s="14">
        <v>0.149356850726</v>
      </c>
      <c r="G13" s="6">
        <v>1.6522815860000001E-3</v>
      </c>
      <c r="H13" s="10"/>
      <c r="J13" s="10"/>
      <c r="K13" s="10"/>
      <c r="L13" s="17">
        <v>3.5396688229999999E-3</v>
      </c>
      <c r="M13" s="3">
        <v>3.9873430406999998E-2</v>
      </c>
      <c r="N13" s="10">
        <v>8.7259999999999994E-3</v>
      </c>
      <c r="O13" s="16">
        <v>1.124E-3</v>
      </c>
      <c r="P13" s="10"/>
      <c r="R13" s="10"/>
      <c r="S13" s="10"/>
      <c r="T13" s="4">
        <f t="shared" ref="T13:T17" si="1">TDIST((ABS(G13)/O13),51,1)</f>
        <v>7.3852011996819955E-2</v>
      </c>
      <c r="U13" s="5">
        <f>(LN(52)*3)-(2*E13)</f>
        <v>-228.37563084425574</v>
      </c>
      <c r="V13" s="5"/>
    </row>
    <row r="14" spans="1:23" x14ac:dyDescent="0.2">
      <c r="A14" s="1" t="s">
        <v>59</v>
      </c>
      <c r="B14" s="1" t="s">
        <v>13</v>
      </c>
      <c r="C14" s="1" t="s">
        <v>18</v>
      </c>
      <c r="D14" s="18" t="s">
        <v>61</v>
      </c>
      <c r="E14" s="13">
        <v>106.1686</v>
      </c>
      <c r="F14" s="14">
        <v>0.15942587999999999</v>
      </c>
      <c r="G14" s="6">
        <v>7.5407000000000002E-4</v>
      </c>
      <c r="H14" s="10"/>
      <c r="J14" s="10"/>
      <c r="K14" s="10"/>
      <c r="L14" s="17">
        <v>6.85232351417323E-4</v>
      </c>
      <c r="M14" s="3">
        <v>7.3837753642974598E-3</v>
      </c>
      <c r="N14" s="10">
        <v>9.6932670000000002E-3</v>
      </c>
      <c r="O14" s="16">
        <v>1.236427E-3</v>
      </c>
      <c r="P14" s="10"/>
      <c r="R14" s="10"/>
      <c r="S14" s="10"/>
      <c r="T14" s="4">
        <v>0.54470410000000002</v>
      </c>
      <c r="U14" s="5">
        <v>-200.60120000000001</v>
      </c>
      <c r="V14" s="5"/>
    </row>
    <row r="15" spans="1:23" x14ac:dyDescent="0.2">
      <c r="A15" s="1" t="s">
        <v>59</v>
      </c>
      <c r="B15" s="1" t="s">
        <v>13</v>
      </c>
      <c r="C15" s="1" t="s">
        <v>18</v>
      </c>
      <c r="D15" s="12">
        <v>0</v>
      </c>
      <c r="E15" s="13">
        <v>106.16840000000001</v>
      </c>
      <c r="F15" s="14">
        <v>0.15942591850000001</v>
      </c>
      <c r="G15" s="6">
        <v>7.5405610000000005E-4</v>
      </c>
      <c r="H15" s="10"/>
      <c r="J15" s="10"/>
      <c r="K15" s="10"/>
      <c r="L15" s="17">
        <v>6.8523863199330503E-4</v>
      </c>
      <c r="M15" s="3">
        <v>7.3837753721987002E-3</v>
      </c>
      <c r="N15" s="10">
        <v>9.6933030000000003E-3</v>
      </c>
      <c r="O15" s="16">
        <v>1.236432E-3</v>
      </c>
      <c r="P15" s="10"/>
      <c r="R15" s="10"/>
      <c r="S15" s="10"/>
      <c r="T15" s="4">
        <v>0.54471320000000001</v>
      </c>
      <c r="U15" s="5">
        <v>-200.60069999999999</v>
      </c>
    </row>
    <row r="16" spans="1:23" x14ac:dyDescent="0.2">
      <c r="A16" s="1" t="s">
        <v>60</v>
      </c>
      <c r="B16" s="1" t="s">
        <v>13</v>
      </c>
      <c r="C16" s="1" t="s">
        <v>18</v>
      </c>
      <c r="D16" s="12">
        <v>0</v>
      </c>
      <c r="E16" s="13">
        <v>116.664263540202</v>
      </c>
      <c r="F16" s="14">
        <v>0.15942590000000001</v>
      </c>
      <c r="G16" s="6">
        <v>7.5409999999999995E-4</v>
      </c>
      <c r="H16" s="10"/>
      <c r="J16" s="10"/>
      <c r="K16" s="10"/>
      <c r="L16" s="17">
        <v>6.8523863199330503E-4</v>
      </c>
      <c r="M16" s="3">
        <v>7.3837753721994696E-3</v>
      </c>
      <c r="N16" s="10">
        <v>9.6933000000000002E-3</v>
      </c>
      <c r="O16" s="16">
        <v>1.2363999999999999E-3</v>
      </c>
      <c r="P16" s="10"/>
      <c r="R16" s="10"/>
      <c r="S16" s="10"/>
      <c r="T16" s="4">
        <v>0.54500000000000004</v>
      </c>
      <c r="U16" s="5">
        <v>-221.47479592465999</v>
      </c>
    </row>
    <row r="17" spans="1:21" x14ac:dyDescent="0.2">
      <c r="A17" s="1" t="s">
        <v>58</v>
      </c>
      <c r="B17" s="1" t="s">
        <v>14</v>
      </c>
      <c r="C17" s="1" t="s">
        <v>24</v>
      </c>
      <c r="D17" s="18" t="s">
        <v>61</v>
      </c>
      <c r="E17" s="13">
        <v>124.00726400000001</v>
      </c>
      <c r="F17" s="14">
        <v>0.183247348723</v>
      </c>
      <c r="G17" s="6">
        <v>-1.138153606E-3</v>
      </c>
      <c r="H17" s="10">
        <v>-2.1288810645999998E-2</v>
      </c>
      <c r="I17" s="15">
        <v>-5.83957101E-4</v>
      </c>
      <c r="J17" s="10"/>
      <c r="K17" s="10"/>
      <c r="L17" s="17">
        <v>3.047490316E-3</v>
      </c>
      <c r="M17" s="3">
        <v>0.17337565496400001</v>
      </c>
      <c r="N17" s="10">
        <v>2.8167999999999999E-2</v>
      </c>
      <c r="O17" s="16">
        <v>2.8809999999999999E-3</v>
      </c>
      <c r="P17" s="10">
        <v>3.0013000000000001E-2</v>
      </c>
      <c r="Q17" s="12">
        <v>3.3939999999999999E-3</v>
      </c>
      <c r="R17" s="10"/>
      <c r="S17" s="10"/>
      <c r="T17" s="4">
        <f t="shared" si="1"/>
        <v>0.34722488378916372</v>
      </c>
      <c r="U17" s="5">
        <f>(LN(52)*5)-(2*E17)</f>
        <v>-228.25830940709287</v>
      </c>
    </row>
    <row r="18" spans="1:21" x14ac:dyDescent="0.2">
      <c r="A18" s="1" t="s">
        <v>59</v>
      </c>
      <c r="B18" s="1" t="s">
        <v>14</v>
      </c>
      <c r="C18" s="1" t="s">
        <v>24</v>
      </c>
      <c r="D18" s="18" t="s">
        <v>61</v>
      </c>
      <c r="E18" s="13">
        <v>100.9081</v>
      </c>
      <c r="F18" s="14">
        <v>0.18336849799999999</v>
      </c>
      <c r="G18" s="6">
        <v>-1.0940749999999999E-3</v>
      </c>
      <c r="H18" s="10">
        <v>-8.8422080000000007E-3</v>
      </c>
      <c r="I18" s="15">
        <v>-2.0329010000000002E-3</v>
      </c>
      <c r="J18" s="10"/>
      <c r="K18" s="10"/>
      <c r="L18" s="17">
        <v>6.31503069408968E-4</v>
      </c>
      <c r="M18" s="3">
        <v>0.121808791327654</v>
      </c>
      <c r="N18" s="10">
        <v>3.0294952999999999E-2</v>
      </c>
      <c r="O18" s="16">
        <v>3.1020800000000001E-3</v>
      </c>
      <c r="P18" s="10">
        <v>3.2696040000000003E-2</v>
      </c>
      <c r="Q18" s="12">
        <v>3.7804829999999998E-3</v>
      </c>
      <c r="R18" s="10"/>
      <c r="S18" s="10"/>
      <c r="T18" s="4">
        <v>0.72586430000000002</v>
      </c>
      <c r="U18" s="5">
        <v>-182.46019999999999</v>
      </c>
    </row>
    <row r="19" spans="1:21" x14ac:dyDescent="0.2">
      <c r="A19" s="1" t="s">
        <v>59</v>
      </c>
      <c r="B19" s="1" t="s">
        <v>14</v>
      </c>
      <c r="C19" s="1" t="s">
        <v>24</v>
      </c>
      <c r="D19" s="12">
        <v>0</v>
      </c>
      <c r="E19" s="13">
        <v>100.9079</v>
      </c>
      <c r="F19" s="14">
        <v>0.183368794</v>
      </c>
      <c r="G19" s="6">
        <v>-1.0941049999999999E-3</v>
      </c>
      <c r="H19" s="10">
        <v>-8.8422589999999999E-3</v>
      </c>
      <c r="I19" s="15">
        <v>-2.0329340000000001E-3</v>
      </c>
      <c r="J19" s="10"/>
      <c r="K19" s="10"/>
      <c r="L19" s="17">
        <v>6.3150722252206795E-4</v>
      </c>
      <c r="M19" s="3">
        <v>0.121808791350922</v>
      </c>
      <c r="N19" s="10">
        <v>3.0295057E-2</v>
      </c>
      <c r="O19" s="16">
        <v>3.102091E-3</v>
      </c>
      <c r="P19" s="10">
        <v>3.2696158000000003E-2</v>
      </c>
      <c r="Q19" s="19">
        <v>3.7804959999999999E-3</v>
      </c>
      <c r="R19" s="10"/>
      <c r="S19" s="10"/>
      <c r="T19" s="4">
        <v>0.72585789999999994</v>
      </c>
      <c r="U19" s="5">
        <v>-182.4598</v>
      </c>
    </row>
    <row r="20" spans="1:21" x14ac:dyDescent="0.2">
      <c r="A20" s="1" t="s">
        <v>60</v>
      </c>
      <c r="B20" s="1" t="s">
        <v>14</v>
      </c>
      <c r="C20" s="1" t="s">
        <v>24</v>
      </c>
      <c r="D20" s="12">
        <v>0</v>
      </c>
      <c r="E20" s="13">
        <v>119.848737330757</v>
      </c>
      <c r="F20" s="14">
        <v>0.183369</v>
      </c>
      <c r="G20" s="6">
        <v>-1.0939999999999999E-3</v>
      </c>
      <c r="H20" s="10">
        <v>-8.8419999999999992E-3</v>
      </c>
      <c r="I20" s="15">
        <v>-2.0330000000000001E-3</v>
      </c>
      <c r="J20" s="10"/>
      <c r="K20" s="10"/>
      <c r="L20" s="17">
        <v>6.3150722252206795E-4</v>
      </c>
      <c r="M20" s="3">
        <v>0.121808791350923</v>
      </c>
      <c r="N20" s="10">
        <v>3.0294999999999999E-2</v>
      </c>
      <c r="O20" s="16">
        <v>3.1020000000000002E-3</v>
      </c>
      <c r="P20" s="10">
        <v>3.2696000000000003E-2</v>
      </c>
      <c r="Q20" s="19">
        <v>3.7799999999999999E-3</v>
      </c>
      <c r="R20" s="10"/>
      <c r="S20" s="10"/>
      <c r="T20" s="4">
        <v>0.72599999999999998</v>
      </c>
      <c r="U20" s="5">
        <v>-219.941256068608</v>
      </c>
    </row>
    <row r="21" spans="1:21" x14ac:dyDescent="0.2">
      <c r="A21" s="1" t="s">
        <v>58</v>
      </c>
      <c r="B21" s="1" t="s">
        <v>15</v>
      </c>
      <c r="C21" s="1" t="s">
        <v>19</v>
      </c>
      <c r="D21" s="18" t="s">
        <v>61</v>
      </c>
      <c r="E21" s="13">
        <v>126.243104</v>
      </c>
      <c r="F21" s="14">
        <v>0.163436789178</v>
      </c>
      <c r="G21" s="6">
        <v>-4.7608668999999999E-5</v>
      </c>
      <c r="H21" s="10">
        <v>1.9716317798E-2</v>
      </c>
      <c r="J21" s="10">
        <v>-1.478186889E-3</v>
      </c>
      <c r="K21" s="10">
        <v>-1.674520348E-3</v>
      </c>
      <c r="L21" s="17">
        <v>2.7963768219999999E-3</v>
      </c>
      <c r="M21" s="3">
        <v>0.24148958017</v>
      </c>
      <c r="N21" s="10">
        <v>2.8497000000000001E-2</v>
      </c>
      <c r="O21" s="16">
        <v>2.8050000000000002E-3</v>
      </c>
      <c r="P21" s="10">
        <v>9.1240000000000002E-3</v>
      </c>
      <c r="R21" s="10">
        <v>3.0176999999999999E-2</v>
      </c>
      <c r="S21" s="10">
        <v>3.29E-3</v>
      </c>
      <c r="T21" s="4">
        <f t="shared" ref="T21" si="2">TDIST((ABS(G21)/O21),51,1)</f>
        <v>0.49326227591847671</v>
      </c>
      <c r="U21" s="5">
        <f>(LN(52)*6)-(2*E21)</f>
        <v>-228.77874568851144</v>
      </c>
    </row>
    <row r="22" spans="1:21" x14ac:dyDescent="0.2">
      <c r="A22" s="1" t="s">
        <v>59</v>
      </c>
      <c r="B22" s="1" t="s">
        <v>15</v>
      </c>
      <c r="C22" s="1" t="s">
        <v>19</v>
      </c>
      <c r="D22" s="18" t="s">
        <v>61</v>
      </c>
      <c r="E22" s="13">
        <v>99.089280000000002</v>
      </c>
      <c r="F22" s="14">
        <v>0.1633889</v>
      </c>
      <c r="G22" s="6">
        <v>-4.2525830000000001E-5</v>
      </c>
      <c r="H22" s="10">
        <v>1.971678E-2</v>
      </c>
      <c r="J22" s="10">
        <v>1.113742E-2</v>
      </c>
      <c r="K22" s="10">
        <v>-3.084472E-3</v>
      </c>
      <c r="L22" s="17">
        <v>5.9685596030542305E-4</v>
      </c>
      <c r="M22" s="3">
        <v>0.18728470393521199</v>
      </c>
      <c r="N22" s="10">
        <v>3.1190649000000001E-2</v>
      </c>
      <c r="O22" s="16">
        <v>3.0638179999999998E-3</v>
      </c>
      <c r="P22" s="10">
        <v>1.0132683E-2</v>
      </c>
      <c r="R22" s="10">
        <v>3.3403685000000002E-2</v>
      </c>
      <c r="S22" s="10">
        <v>3.7148319999999999E-3</v>
      </c>
      <c r="T22" s="4">
        <v>0.98898450000000004</v>
      </c>
      <c r="U22" s="5">
        <v>-175.07769999999999</v>
      </c>
    </row>
    <row r="23" spans="1:21" x14ac:dyDescent="0.2">
      <c r="A23" s="1" t="s">
        <v>59</v>
      </c>
      <c r="B23" s="1" t="s">
        <v>15</v>
      </c>
      <c r="C23" s="1" t="s">
        <v>19</v>
      </c>
      <c r="D23" s="12">
        <v>0</v>
      </c>
      <c r="E23" s="13">
        <v>99.089179999999999</v>
      </c>
      <c r="F23" s="14">
        <v>0.1633888</v>
      </c>
      <c r="G23" s="6">
        <v>-4.2525860000000003E-5</v>
      </c>
      <c r="H23" s="10">
        <v>1.9717120000000001E-2</v>
      </c>
      <c r="J23" s="10">
        <v>1.113775E-2</v>
      </c>
      <c r="K23" s="10">
        <v>-3.0845130000000001E-3</v>
      </c>
      <c r="L23" s="17">
        <v>5.9685804194022595E-4</v>
      </c>
      <c r="M23" s="3">
        <v>0.187284703964089</v>
      </c>
      <c r="N23" s="10">
        <v>3.1190709E-2</v>
      </c>
      <c r="O23" s="16">
        <v>3.0638240000000001E-3</v>
      </c>
      <c r="P23" s="10">
        <v>1.0132647E-2</v>
      </c>
      <c r="R23" s="10">
        <v>3.3403742E-2</v>
      </c>
      <c r="S23" s="10">
        <v>3.7148379999999998E-3</v>
      </c>
      <c r="T23" s="4">
        <v>0.98898450000000004</v>
      </c>
      <c r="U23" s="5">
        <v>-175.07749999999999</v>
      </c>
    </row>
    <row r="24" spans="1:21" x14ac:dyDescent="0.2">
      <c r="A24" s="1" t="s">
        <v>60</v>
      </c>
      <c r="B24" s="1" t="s">
        <v>15</v>
      </c>
      <c r="C24" s="1" t="s">
        <v>19</v>
      </c>
      <c r="D24" s="12">
        <v>0</v>
      </c>
      <c r="E24" s="13">
        <v>99.089176460628806</v>
      </c>
      <c r="F24" s="14">
        <v>0.16338878000000001</v>
      </c>
      <c r="G24" s="6">
        <v>-4.2530000000000001E-5</v>
      </c>
      <c r="H24" s="10">
        <v>1.9717120000000001E-2</v>
      </c>
      <c r="J24" s="10">
        <v>1.113775E-2</v>
      </c>
      <c r="K24" s="10">
        <v>-3.0845099999999999E-3</v>
      </c>
      <c r="L24" s="17">
        <v>5.9685804194022595E-4</v>
      </c>
      <c r="M24" s="3">
        <v>0.187284703964089</v>
      </c>
      <c r="N24" s="10">
        <v>3.119071E-2</v>
      </c>
      <c r="O24" s="16">
        <v>3.0638200000000001E-3</v>
      </c>
      <c r="P24" s="10">
        <v>1.013265E-2</v>
      </c>
      <c r="R24" s="10">
        <v>3.3403740000000001E-2</v>
      </c>
      <c r="S24" s="10">
        <v>3.7148400000000001E-3</v>
      </c>
      <c r="T24" s="4">
        <v>0.98899999999999999</v>
      </c>
      <c r="U24" s="5">
        <v>-175.07746731099701</v>
      </c>
    </row>
    <row r="25" spans="1:21" x14ac:dyDescent="0.2">
      <c r="H25" s="20"/>
      <c r="I25" s="15"/>
    </row>
    <row r="27" spans="1:21" x14ac:dyDescent="0.2">
      <c r="G27" s="6"/>
      <c r="H27" s="21"/>
      <c r="I27" s="15"/>
      <c r="J27" s="15"/>
    </row>
    <row r="28" spans="1:21" x14ac:dyDescent="0.2">
      <c r="I28" s="2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/>
  </sheetViews>
  <sheetFormatPr defaultRowHeight="12.75" x14ac:dyDescent="0.2"/>
  <cols>
    <col min="1" max="1" width="31.7109375" style="1" bestFit="1" customWidth="1"/>
    <col min="2" max="2" width="10.28515625" style="12" bestFit="1" customWidth="1"/>
    <col min="3" max="3" width="7.85546875" style="12" bestFit="1" customWidth="1"/>
    <col min="4" max="5" width="7" style="1" bestFit="1" customWidth="1"/>
    <col min="6" max="6" width="9.5703125" style="1" bestFit="1" customWidth="1"/>
    <col min="7" max="7" width="7" style="1" bestFit="1" customWidth="1"/>
    <col min="8" max="8" width="6" style="1" bestFit="1" customWidth="1"/>
    <col min="9" max="9" width="7.5703125" style="1" bestFit="1" customWidth="1"/>
    <col min="10" max="10" width="7.140625" style="1" bestFit="1" customWidth="1"/>
    <col min="11" max="11" width="6.5703125" style="1" bestFit="1" customWidth="1"/>
    <col min="12" max="12" width="5.5703125" style="1" bestFit="1" customWidth="1"/>
    <col min="13" max="13" width="6.5703125" style="1" bestFit="1" customWidth="1"/>
    <col min="14" max="14" width="8.5703125" style="1" bestFit="1" customWidth="1"/>
    <col min="15" max="18" width="6.5703125" style="1" bestFit="1" customWidth="1"/>
    <col min="19" max="20" width="8.85546875" style="1" bestFit="1" customWidth="1"/>
    <col min="21" max="21" width="7.140625" style="1" bestFit="1" customWidth="1"/>
    <col min="22" max="22" width="5.5703125" style="1" bestFit="1" customWidth="1"/>
    <col min="23" max="26" width="4.5703125" style="1" bestFit="1" customWidth="1"/>
    <col min="27" max="16384" width="9.140625" style="1"/>
  </cols>
  <sheetData>
    <row r="1" spans="1:22" x14ac:dyDescent="0.2">
      <c r="A1" s="2" t="s">
        <v>12</v>
      </c>
      <c r="B1" s="11" t="s">
        <v>17</v>
      </c>
      <c r="C1" s="11" t="s">
        <v>2</v>
      </c>
      <c r="D1" s="11" t="s">
        <v>0</v>
      </c>
      <c r="E1" s="11" t="s">
        <v>28</v>
      </c>
      <c r="F1" s="2" t="s">
        <v>29</v>
      </c>
      <c r="G1" s="11" t="s">
        <v>31</v>
      </c>
      <c r="H1" s="11" t="s">
        <v>102</v>
      </c>
      <c r="I1" s="11" t="s">
        <v>36</v>
      </c>
      <c r="J1" s="11" t="s">
        <v>37</v>
      </c>
      <c r="K1" s="11" t="s">
        <v>1</v>
      </c>
      <c r="L1" s="2" t="s">
        <v>40</v>
      </c>
      <c r="M1" s="11" t="s">
        <v>48</v>
      </c>
      <c r="N1" s="8" t="s">
        <v>47</v>
      </c>
      <c r="O1" s="11" t="s">
        <v>46</v>
      </c>
      <c r="P1" s="11" t="s">
        <v>45</v>
      </c>
      <c r="Q1" s="11" t="s">
        <v>44</v>
      </c>
      <c r="R1" s="11" t="s">
        <v>43</v>
      </c>
      <c r="S1" s="8" t="s">
        <v>103</v>
      </c>
      <c r="T1" s="8" t="s">
        <v>104</v>
      </c>
      <c r="U1" s="2" t="s">
        <v>51</v>
      </c>
      <c r="V1" s="2" t="s">
        <v>52</v>
      </c>
    </row>
    <row r="2" spans="1:22" x14ac:dyDescent="0.2">
      <c r="A2" s="1" t="s">
        <v>78</v>
      </c>
      <c r="B2" s="12" t="s">
        <v>80</v>
      </c>
      <c r="C2" s="12">
        <v>1</v>
      </c>
      <c r="D2" s="13">
        <v>217.611366</v>
      </c>
      <c r="E2" s="14">
        <v>0.1419</v>
      </c>
      <c r="F2" s="6">
        <v>4.8515000000000001E-6</v>
      </c>
      <c r="G2" s="14"/>
      <c r="H2" s="14"/>
      <c r="I2" s="12"/>
      <c r="J2" s="10"/>
      <c r="K2" s="10">
        <v>9.4160999999999995E-4</v>
      </c>
      <c r="L2" s="22">
        <v>1.0059999999999999E-3</v>
      </c>
      <c r="M2" s="10">
        <v>6.6709999999999998E-3</v>
      </c>
      <c r="N2" s="16">
        <v>2.2351999999999999E-5</v>
      </c>
      <c r="O2" s="10"/>
      <c r="P2" s="10"/>
      <c r="Q2" s="10"/>
      <c r="R2" s="10"/>
      <c r="S2" s="26">
        <v>0.41599999999999998</v>
      </c>
      <c r="T2" s="26"/>
      <c r="U2" s="24">
        <f>-2*D2</f>
        <v>-435.22273200000001</v>
      </c>
      <c r="V2" s="5">
        <v>0</v>
      </c>
    </row>
    <row r="3" spans="1:22" x14ac:dyDescent="0.2">
      <c r="A3" s="1" t="s">
        <v>79</v>
      </c>
      <c r="B3" s="12" t="s">
        <v>19</v>
      </c>
      <c r="C3" s="12">
        <v>1</v>
      </c>
      <c r="D3" s="13">
        <v>212.79338100000001</v>
      </c>
      <c r="E3" s="14">
        <v>0.16389999999999999</v>
      </c>
      <c r="F3" s="6">
        <v>2.8341999999999999E-6</v>
      </c>
      <c r="G3" s="14">
        <f>-0.0281</f>
        <v>-2.81E-2</v>
      </c>
      <c r="H3" s="14">
        <v>7.6809000000000003E-4</v>
      </c>
      <c r="I3" s="12"/>
      <c r="J3" s="10"/>
      <c r="K3" s="10">
        <v>4.8265999999999999E-4</v>
      </c>
      <c r="L3" s="22">
        <v>0.48880000000000001</v>
      </c>
      <c r="M3" s="10">
        <v>6.0382999999999999E-3</v>
      </c>
      <c r="N3" s="16">
        <v>1.6067E-5</v>
      </c>
      <c r="O3" s="10">
        <v>5.7657999999999997E-3</v>
      </c>
      <c r="P3" s="10">
        <v>7.3620000000000001E-4</v>
      </c>
      <c r="Q3" s="10"/>
      <c r="R3" s="10"/>
      <c r="S3" s="26">
        <v>0.42759999999999998</v>
      </c>
      <c r="T3" s="26">
        <v>0.1489</v>
      </c>
      <c r="U3" s="24">
        <f>-2*D3</f>
        <v>-425.58676200000002</v>
      </c>
      <c r="V3" s="5">
        <f>U3-U2</f>
        <v>9.6359699999999862</v>
      </c>
    </row>
    <row r="4" spans="1:22" x14ac:dyDescent="0.2">
      <c r="A4" s="1" t="s">
        <v>62</v>
      </c>
      <c r="B4" s="12" t="s">
        <v>19</v>
      </c>
      <c r="C4" s="12">
        <v>1</v>
      </c>
      <c r="D4" s="13">
        <v>208.73187300000001</v>
      </c>
      <c r="E4" s="14">
        <v>0.15179999999999999</v>
      </c>
      <c r="F4" s="6">
        <v>3.4498E-6</v>
      </c>
      <c r="G4" s="14">
        <v>3.2099999999999997E-2</v>
      </c>
      <c r="H4" s="14"/>
      <c r="I4" s="12">
        <v>-1.61E-2</v>
      </c>
      <c r="J4" s="10">
        <v>-2.0000000000000001E-4</v>
      </c>
      <c r="K4" s="10">
        <v>3.6672000000000001E-4</v>
      </c>
      <c r="L4" s="22">
        <v>0.6119</v>
      </c>
      <c r="M4" s="10">
        <v>6.2001000000000001E-3</v>
      </c>
      <c r="N4" s="16">
        <v>1.3987E-5</v>
      </c>
      <c r="O4" s="10">
        <v>8.6084000000000004E-3</v>
      </c>
      <c r="P4" s="10"/>
      <c r="Q4" s="10">
        <v>5.9760000000000004E-3</v>
      </c>
      <c r="R4" s="10">
        <v>6.9205000000000004E-4</v>
      </c>
      <c r="S4" s="26">
        <v>4.0000000000000002E-4</v>
      </c>
      <c r="T4" s="26">
        <v>0.38640000000000002</v>
      </c>
      <c r="U4" s="24">
        <f>-2*D4</f>
        <v>-417.46374600000001</v>
      </c>
      <c r="V4" s="5">
        <f>U4-U2</f>
        <v>17.758985999999993</v>
      </c>
    </row>
    <row r="5" spans="1:22" x14ac:dyDescent="0.2">
      <c r="A5" s="1" t="s">
        <v>75</v>
      </c>
      <c r="B5" s="12" t="s">
        <v>19</v>
      </c>
      <c r="C5" s="12">
        <v>1</v>
      </c>
      <c r="D5" s="13">
        <v>225.53662299999999</v>
      </c>
      <c r="E5" s="14">
        <v>0.15179999999999999</v>
      </c>
      <c r="F5" s="6">
        <v>3.4535000000000001E-6</v>
      </c>
      <c r="G5" s="14">
        <v>3.2000000000000001E-2</v>
      </c>
      <c r="H5" s="14"/>
      <c r="I5" s="12">
        <v>-1.61E-2</v>
      </c>
      <c r="J5" s="10">
        <v>-2.0000000000000001E-4</v>
      </c>
      <c r="K5" s="10">
        <v>3.4593999999999998E-4</v>
      </c>
      <c r="L5" s="22">
        <v>0.81679999999999997</v>
      </c>
      <c r="M5" s="10">
        <v>5.8145999999999996E-3</v>
      </c>
      <c r="N5" s="16">
        <v>1.3559E-5</v>
      </c>
      <c r="O5" s="10">
        <v>5.2380999999999999E-3</v>
      </c>
      <c r="P5" s="10"/>
      <c r="Q5" s="10">
        <v>5.7397000000000004E-3</v>
      </c>
      <c r="R5" s="10">
        <v>6.6073E-4</v>
      </c>
      <c r="S5" s="26"/>
      <c r="T5" s="26"/>
      <c r="U5" s="24">
        <f>-2*D5</f>
        <v>-451.07324599999998</v>
      </c>
    </row>
    <row r="8" spans="1:22" x14ac:dyDescent="0.2">
      <c r="F8" s="4"/>
      <c r="G8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defaultRowHeight="12.75" x14ac:dyDescent="0.2"/>
  <cols>
    <col min="1" max="1" width="27.140625" style="1" bestFit="1" customWidth="1"/>
    <col min="2" max="2" width="5.5703125" style="12" bestFit="1" customWidth="1"/>
    <col min="3" max="3" width="11" style="1" bestFit="1" customWidth="1"/>
    <col min="4" max="4" width="16.42578125" style="12" bestFit="1" customWidth="1"/>
    <col min="5" max="5" width="14.7109375" style="1" bestFit="1" customWidth="1"/>
    <col min="6" max="6" width="15.28515625" style="1" bestFit="1" customWidth="1"/>
    <col min="7" max="7" width="8.5703125" style="12" bestFit="1" customWidth="1"/>
    <col min="8" max="16384" width="9.140625" style="1"/>
  </cols>
  <sheetData>
    <row r="1" spans="1:8" x14ac:dyDescent="0.2">
      <c r="A1" s="2" t="s">
        <v>83</v>
      </c>
      <c r="B1" s="11" t="s">
        <v>89</v>
      </c>
      <c r="C1" s="2" t="s">
        <v>91</v>
      </c>
      <c r="D1" s="11" t="s">
        <v>93</v>
      </c>
      <c r="E1" s="2" t="s">
        <v>94</v>
      </c>
      <c r="F1" s="2" t="s">
        <v>95</v>
      </c>
      <c r="G1" s="11" t="s">
        <v>96</v>
      </c>
      <c r="H1" s="2" t="s">
        <v>53</v>
      </c>
    </row>
    <row r="2" spans="1:8" x14ac:dyDescent="0.2">
      <c r="A2" s="1" t="s">
        <v>88</v>
      </c>
      <c r="B2" s="12">
        <v>4</v>
      </c>
      <c r="C2" s="23">
        <v>0.22717139</v>
      </c>
      <c r="D2" s="12">
        <v>0.13370000000000001</v>
      </c>
      <c r="E2" s="1">
        <v>0.1118</v>
      </c>
      <c r="F2" s="1">
        <v>0.15870000000000001</v>
      </c>
      <c r="G2" s="19">
        <v>5.6632000000000003E-5</v>
      </c>
      <c r="H2" s="25" t="s">
        <v>77</v>
      </c>
    </row>
    <row r="3" spans="1:8" x14ac:dyDescent="0.2">
      <c r="A3" s="1" t="s">
        <v>86</v>
      </c>
      <c r="B3" s="12">
        <v>4</v>
      </c>
      <c r="C3" s="23">
        <v>0.22686664000000001</v>
      </c>
      <c r="D3" s="12">
        <v>0.1338</v>
      </c>
      <c r="E3" s="1">
        <v>0.1089</v>
      </c>
      <c r="F3" s="1">
        <v>0.15840000000000001</v>
      </c>
      <c r="G3" s="19">
        <v>6.8769000000000005E-5</v>
      </c>
      <c r="H3" s="25" t="s">
        <v>77</v>
      </c>
    </row>
    <row r="4" spans="1:8" x14ac:dyDescent="0.2">
      <c r="A4" s="1" t="s">
        <v>87</v>
      </c>
      <c r="B4" s="12">
        <v>4</v>
      </c>
      <c r="C4" s="23">
        <v>0.22714556999999999</v>
      </c>
      <c r="D4" s="12">
        <v>0.1338</v>
      </c>
      <c r="E4" s="1">
        <v>0.1089</v>
      </c>
      <c r="F4" s="1">
        <v>0.15820000000000001</v>
      </c>
      <c r="G4" s="19">
        <v>6.8282999999999997E-5</v>
      </c>
      <c r="H4" s="25" t="s">
        <v>77</v>
      </c>
    </row>
    <row r="5" spans="1:8" x14ac:dyDescent="0.2">
      <c r="A5" s="1" t="s">
        <v>81</v>
      </c>
      <c r="B5" s="12">
        <v>4</v>
      </c>
      <c r="C5" s="23">
        <v>0.22717925</v>
      </c>
      <c r="D5" s="12">
        <v>0.1338</v>
      </c>
      <c r="E5" s="1">
        <v>0.10059999999999999</v>
      </c>
      <c r="F5" s="1">
        <v>0.16689999999999999</v>
      </c>
      <c r="G5" s="19">
        <v>7.7836999999999994E-5</v>
      </c>
      <c r="H5" s="25" t="s">
        <v>77</v>
      </c>
    </row>
    <row r="6" spans="1:8" x14ac:dyDescent="0.2">
      <c r="A6" s="1" t="s">
        <v>84</v>
      </c>
      <c r="B6" s="12">
        <v>4</v>
      </c>
      <c r="C6" s="23">
        <v>0.19170455</v>
      </c>
      <c r="D6" s="12">
        <v>0.1338</v>
      </c>
      <c r="E6" s="23">
        <v>0.1</v>
      </c>
      <c r="F6" s="1">
        <v>0.16689999999999999</v>
      </c>
      <c r="G6" s="19">
        <v>7.7770999999999998E-5</v>
      </c>
      <c r="H6" s="25" t="s">
        <v>77</v>
      </c>
    </row>
    <row r="7" spans="1:8" x14ac:dyDescent="0.2">
      <c r="A7" s="1" t="s">
        <v>85</v>
      </c>
      <c r="B7" s="12">
        <v>4</v>
      </c>
      <c r="C7" s="23">
        <v>0.19159649000000001</v>
      </c>
      <c r="D7" s="12">
        <v>0.1338</v>
      </c>
      <c r="E7" s="1">
        <v>0.1004</v>
      </c>
      <c r="F7" s="1">
        <v>0.1668</v>
      </c>
      <c r="G7" s="19">
        <v>7.6548E-5</v>
      </c>
      <c r="H7" s="25" t="s">
        <v>77</v>
      </c>
    </row>
    <row r="8" spans="1:8" x14ac:dyDescent="0.2">
      <c r="A8" s="1" t="s">
        <v>82</v>
      </c>
      <c r="B8" s="12">
        <v>4</v>
      </c>
      <c r="C8" s="23">
        <v>0.18548017</v>
      </c>
      <c r="D8" s="12">
        <v>0.1338</v>
      </c>
      <c r="E8" s="1">
        <v>0.1008</v>
      </c>
      <c r="F8" s="23">
        <v>0.16700000000000001</v>
      </c>
      <c r="G8" s="19">
        <v>7.7663000000000005E-5</v>
      </c>
      <c r="H8" s="25" t="s">
        <v>77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results</vt:lpstr>
      <vt:lpstr>prediction</vt:lpstr>
      <vt:lpstr>prediction_estimates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2020-05-26T00:55:32Z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