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Surya\Google Drive\Operation\IZANAMI\2_macroevolution\surya_methods_validation\ancova\"/>
    </mc:Choice>
  </mc:AlternateContent>
  <xr:revisionPtr revIDLastSave="0" documentId="13_ncr:1_{F66F720E-BC90-4A6F-BC8C-5E9614E9F561}" xr6:coauthVersionLast="44" xr6:coauthVersionMax="44" xr10:uidLastSave="{00000000-0000-0000-0000-000000000000}"/>
  <bookViews>
    <workbookView xWindow="-90" yWindow="-90" windowWidth="19380" windowHeight="10530" xr2:uid="{A29C0B7E-6BD4-4D3F-B20E-4D7D98D80CA9}"/>
  </bookViews>
  <sheets>
    <sheet name="meta" sheetId="2" r:id="rId1"/>
    <sheet name="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9" i="3" l="1"/>
  <c r="V18" i="3"/>
  <c r="V17" i="3"/>
  <c r="V16" i="3"/>
  <c r="V15" i="3"/>
  <c r="V14" i="3"/>
  <c r="V13" i="3"/>
  <c r="V12" i="3"/>
  <c r="S10" i="3"/>
  <c r="S9" i="3"/>
  <c r="V9" i="3"/>
  <c r="U10" i="3"/>
  <c r="V10" i="3" s="1"/>
  <c r="U9" i="3"/>
  <c r="S8" i="3"/>
  <c r="S7" i="3"/>
  <c r="U8" i="3"/>
  <c r="V8" i="3" s="1"/>
  <c r="S6" i="3"/>
  <c r="U7" i="3"/>
  <c r="U6" i="3"/>
  <c r="U5" i="3"/>
  <c r="U3" i="3"/>
  <c r="S5" i="3"/>
  <c r="S4" i="3"/>
  <c r="S3" i="3"/>
  <c r="S2" i="3"/>
  <c r="U4" i="3"/>
  <c r="U2" i="3"/>
  <c r="V3" i="3" l="1"/>
  <c r="V4" i="3"/>
  <c r="V5" i="3"/>
  <c r="V6" i="3"/>
  <c r="V7" i="3"/>
</calcChain>
</file>

<file path=xl/sharedStrings.xml><?xml version="1.0" encoding="utf-8"?>
<sst xmlns="http://schemas.openxmlformats.org/spreadsheetml/2006/main" count="113" uniqueCount="56">
  <si>
    <t>log_lik</t>
  </si>
  <si>
    <t>var</t>
  </si>
  <si>
    <t>author</t>
  </si>
  <si>
    <t>Kevin Surya</t>
  </si>
  <si>
    <t>date_created</t>
  </si>
  <si>
    <t>project</t>
  </si>
  <si>
    <t>meta</t>
  </si>
  <si>
    <t>Metadata (this tab)</t>
  </si>
  <si>
    <t>results</t>
  </si>
  <si>
    <t>model</t>
  </si>
  <si>
    <t>1-group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</si>
  <si>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</si>
  <si>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</si>
  <si>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</si>
  <si>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</si>
  <si>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</si>
  <si>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</si>
  <si>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</si>
  <si>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</si>
  <si>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</si>
  <si>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</si>
  <si>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</si>
  <si>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b0</t>
  </si>
  <si>
    <t>b1</t>
  </si>
  <si>
    <t>b2</t>
  </si>
  <si>
    <t>b3</t>
  </si>
  <si>
    <t>b4</t>
  </si>
  <si>
    <t>b5</t>
  </si>
  <si>
    <t>se0</t>
  </si>
  <si>
    <t>se1</t>
  </si>
  <si>
    <t>se2</t>
  </si>
  <si>
    <t>se3</t>
  </si>
  <si>
    <t>se4</t>
  </si>
  <si>
    <t>se5</t>
  </si>
  <si>
    <t>coronavirus-macroevolution (methods validation)</t>
  </si>
  <si>
    <t>program</t>
  </si>
  <si>
    <t>BayesTraits</t>
  </si>
  <si>
    <t>R</t>
  </si>
  <si>
    <t>3-group</t>
  </si>
  <si>
    <t>ref_group</t>
  </si>
  <si>
    <t>archosaur</t>
  </si>
  <si>
    <t>lepidosaur</t>
  </si>
  <si>
    <t>mammal</t>
  </si>
  <si>
    <t>lambda</t>
  </si>
  <si>
    <t>1-group: y ~ b0 + b1*x</t>
  </si>
  <si>
    <t>3-group: y ~ b0 + b1*x + b2 + b2*x + b3 + b3*x</t>
  </si>
  <si>
    <t>Reference group</t>
  </si>
  <si>
    <t>Intercept of the fit line of the reference group</t>
  </si>
  <si>
    <t>Slope of the fit line of the reference</t>
  </si>
  <si>
    <t>Intercept difference (relative to the reference; 2nd group)</t>
  </si>
  <si>
    <t>Interaction between x and a dummy variable (2nd group)</t>
  </si>
  <si>
    <t>Intercept difference (relative to the reference; 3rd group)</t>
  </si>
  <si>
    <t>Interaction between x and a dummy variable (3rd group)</t>
  </si>
  <si>
    <t>Pagel's λ</t>
  </si>
  <si>
    <t>GLS and PGLS results</t>
  </si>
  <si>
    <t>se[0-5]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</si>
</sst>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0"/>
    <numFmt numFmtId="166" formatCode="0.0000000"/>
    <numFmt numFmtId="167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0" fontId="1" fillId="0" borderId="0" xfId="0" applyNumberFormat="1" applyFont="1" applyAlignment="1">
      <alignment horizontal="right"/>
    </xf>
    <xf numFmtId="165" fontId="1" fillId="0" borderId="0" xfId="0" applyNumberFormat="1" applyFont="1"/>
    <xf numFmtId="167" fontId="1" fillId="0" borderId="0" xfId="0" applyNumberFormat="1" applyFont="1"/>
    <xf numFmtId="167" fontId="6" fillId="0" borderId="0" xfId="0" applyNumberFormat="1" applyFont="1"/>
    <xf numFmtId="166" fontId="1" fillId="0" borderId="0" xfId="0" applyNumberFormat="1" applyFont="1" applyAlignment="1">
      <alignment horizontal="right"/>
    </xf>
    <xf numFmtId="167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5C74-E320-49C2-9041-7CC34A4B5CCC}">
  <dimension ref="A1:B25"/>
  <sheetViews>
    <sheetView tabSelected="1" workbookViewId="0"/>
  </sheetViews>
  <sheetFormatPr defaultRowHeight="13" x14ac:dyDescent="0.6"/>
  <cols>
    <col min="1" max="1" width="11.76953125" style="2" bestFit="1" customWidth="1"/>
    <col min="2" max="2" width="54.31640625" style="1" bestFit="1" customWidth="1"/>
    <col min="3" max="16384" width="8.7265625" style="1"/>
  </cols>
  <sheetData>
    <row r="1" spans="1:2" x14ac:dyDescent="0.6">
      <c r="A1" s="2" t="s">
        <v>2</v>
      </c>
      <c r="B1" s="1" t="s">
        <v>3</v>
      </c>
    </row>
    <row r="2" spans="1:2" x14ac:dyDescent="0.6">
      <c r="A2" s="2" t="s">
        <v>4</v>
      </c>
      <c r="B2" s="5">
        <v>43950</v>
      </c>
    </row>
    <row r="3" spans="1:2" x14ac:dyDescent="0.6">
      <c r="A3" s="2" t="s">
        <v>5</v>
      </c>
      <c r="B3" s="1" t="s">
        <v>34</v>
      </c>
    </row>
    <row r="5" spans="1:2" x14ac:dyDescent="0.6">
      <c r="A5" s="2" t="s">
        <v>6</v>
      </c>
      <c r="B5" s="1" t="s">
        <v>7</v>
      </c>
    </row>
    <row r="6" spans="1:2" x14ac:dyDescent="0.6">
      <c r="A6" s="2" t="s">
        <v>8</v>
      </c>
      <c r="B6" s="1" t="s">
        <v>54</v>
      </c>
    </row>
    <row r="8" spans="1:2" x14ac:dyDescent="0.6">
      <c r="B8" s="2" t="s">
        <v>8</v>
      </c>
    </row>
    <row r="9" spans="1:2" x14ac:dyDescent="0.6">
      <c r="A9" s="2" t="s">
        <v>9</v>
      </c>
      <c r="B9" s="1" t="s">
        <v>44</v>
      </c>
    </row>
    <row r="10" spans="1:2" x14ac:dyDescent="0.6">
      <c r="B10" s="1" t="s">
        <v>45</v>
      </c>
    </row>
    <row r="11" spans="1:2" x14ac:dyDescent="0.6">
      <c r="A11" s="2" t="s">
        <v>39</v>
      </c>
      <c r="B11" s="1" t="s">
        <v>46</v>
      </c>
    </row>
    <row r="12" spans="1:2" x14ac:dyDescent="0.6">
      <c r="A12" s="2" t="s">
        <v>43</v>
      </c>
      <c r="B12" s="1" t="s">
        <v>53</v>
      </c>
    </row>
    <row r="13" spans="1:2" x14ac:dyDescent="0.6">
      <c r="A13" s="2" t="s">
        <v>22</v>
      </c>
      <c r="B13" s="1" t="s">
        <v>47</v>
      </c>
    </row>
    <row r="14" spans="1:2" x14ac:dyDescent="0.6">
      <c r="A14" s="2" t="s">
        <v>23</v>
      </c>
      <c r="B14" s="1" t="s">
        <v>48</v>
      </c>
    </row>
    <row r="15" spans="1:2" x14ac:dyDescent="0.6">
      <c r="A15" s="2" t="s">
        <v>24</v>
      </c>
      <c r="B15" s="1" t="s">
        <v>49</v>
      </c>
    </row>
    <row r="16" spans="1:2" x14ac:dyDescent="0.6">
      <c r="A16" s="2" t="s">
        <v>25</v>
      </c>
      <c r="B16" s="1" t="s">
        <v>50</v>
      </c>
    </row>
    <row r="17" spans="1:2" x14ac:dyDescent="0.6">
      <c r="A17" s="2" t="s">
        <v>26</v>
      </c>
      <c r="B17" s="1" t="s">
        <v>51</v>
      </c>
    </row>
    <row r="18" spans="1:2" x14ac:dyDescent="0.6">
      <c r="A18" s="2" t="s">
        <v>27</v>
      </c>
      <c r="B18" s="1" t="s">
        <v>52</v>
      </c>
    </row>
    <row r="19" spans="1:2" x14ac:dyDescent="0.6">
      <c r="A19" s="2" t="s">
        <v>1</v>
      </c>
      <c r="B19" s="1" t="s">
        <v>15</v>
      </c>
    </row>
    <row r="20" spans="1:2" x14ac:dyDescent="0.6">
      <c r="A20" s="2" t="s">
        <v>12</v>
      </c>
      <c r="B20" s="1" t="s">
        <v>13</v>
      </c>
    </row>
    <row r="21" spans="1:2" x14ac:dyDescent="0.6">
      <c r="A21" s="2" t="s">
        <v>55</v>
      </c>
      <c r="B21" s="1" t="s">
        <v>14</v>
      </c>
    </row>
    <row r="22" spans="1:2" x14ac:dyDescent="0.6">
      <c r="A22" s="2" t="s">
        <v>18</v>
      </c>
      <c r="B22" s="1" t="s">
        <v>19</v>
      </c>
    </row>
    <row r="23" spans="1:2" x14ac:dyDescent="0.6">
      <c r="A23" s="2" t="s">
        <v>0</v>
      </c>
      <c r="B23" s="1" t="s">
        <v>11</v>
      </c>
    </row>
    <row r="24" spans="1:2" x14ac:dyDescent="0.6">
      <c r="A24" s="2" t="s">
        <v>16</v>
      </c>
      <c r="B24" s="1" t="s">
        <v>20</v>
      </c>
    </row>
    <row r="25" spans="1:2" x14ac:dyDescent="0.6">
      <c r="A25" s="2" t="s">
        <v>17</v>
      </c>
      <c r="B25" s="1" t="s">
        <v>21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DFB8-7AE7-4540-B402-8A2C562F39AC}">
  <dimension ref="A1:AE21"/>
  <sheetViews>
    <sheetView workbookViewId="0"/>
  </sheetViews>
  <sheetFormatPr defaultRowHeight="13" x14ac:dyDescent="0.6"/>
  <cols>
    <col min="1" max="1" width="10.04296875" style="1" bestFit="1" customWidth="1"/>
    <col min="2" max="2" width="6.81640625" style="1" bestFit="1" customWidth="1"/>
    <col min="3" max="3" width="9.04296875" style="1" bestFit="1" customWidth="1"/>
    <col min="4" max="4" width="9.76953125" style="1" bestFit="1" customWidth="1"/>
    <col min="5" max="5" width="6.76953125" style="7" bestFit="1" customWidth="1"/>
    <col min="6" max="6" width="5.1796875" style="7" bestFit="1" customWidth="1"/>
    <col min="7" max="7" width="6.76953125" style="11" bestFit="1" customWidth="1"/>
    <col min="8" max="8" width="5.76953125" style="11" bestFit="1" customWidth="1"/>
    <col min="9" max="9" width="6.76953125" style="11" bestFit="1" customWidth="1"/>
    <col min="10" max="10" width="5.76953125" style="11" bestFit="1" customWidth="1"/>
    <col min="11" max="11" width="8.1796875" style="11" bestFit="1" customWidth="1"/>
    <col min="12" max="12" width="5.1796875" style="7" bestFit="1" customWidth="1"/>
    <col min="13" max="13" width="6.1796875" style="11" bestFit="1" customWidth="1"/>
    <col min="14" max="14" width="5.1796875" style="7" bestFit="1" customWidth="1"/>
    <col min="15" max="18" width="6.1796875" style="11" bestFit="1" customWidth="1"/>
    <col min="19" max="19" width="11.1796875" style="1" bestFit="1" customWidth="1"/>
    <col min="20" max="20" width="7.76953125" style="11" bestFit="1" customWidth="1"/>
    <col min="21" max="21" width="7.1796875" style="1" bestFit="1" customWidth="1"/>
    <col min="22" max="22" width="6.1796875" style="1" bestFit="1" customWidth="1"/>
    <col min="23" max="16384" width="8.7265625" style="1"/>
  </cols>
  <sheetData>
    <row r="1" spans="1:31" s="2" customFormat="1" x14ac:dyDescent="0.6">
      <c r="A1" s="2" t="s">
        <v>35</v>
      </c>
      <c r="B1" s="2" t="s">
        <v>9</v>
      </c>
      <c r="C1" s="2" t="s">
        <v>39</v>
      </c>
      <c r="D1" s="2" t="s">
        <v>43</v>
      </c>
      <c r="E1" s="6" t="s">
        <v>22</v>
      </c>
      <c r="F1" s="6" t="s">
        <v>23</v>
      </c>
      <c r="G1" s="9" t="s">
        <v>24</v>
      </c>
      <c r="H1" s="9" t="s">
        <v>25</v>
      </c>
      <c r="I1" s="9" t="s">
        <v>26</v>
      </c>
      <c r="J1" s="9" t="s">
        <v>27</v>
      </c>
      <c r="K1" s="9" t="s">
        <v>1</v>
      </c>
      <c r="L1" s="6" t="s">
        <v>12</v>
      </c>
      <c r="M1" s="9" t="s">
        <v>28</v>
      </c>
      <c r="N1" s="6" t="s">
        <v>29</v>
      </c>
      <c r="O1" s="9" t="s">
        <v>30</v>
      </c>
      <c r="P1" s="9" t="s">
        <v>31</v>
      </c>
      <c r="Q1" s="9" t="s">
        <v>32</v>
      </c>
      <c r="R1" s="9" t="s">
        <v>33</v>
      </c>
      <c r="S1" s="2" t="s">
        <v>18</v>
      </c>
      <c r="T1" s="9" t="s">
        <v>0</v>
      </c>
      <c r="U1" s="6" t="s">
        <v>16</v>
      </c>
      <c r="V1" s="6" t="s">
        <v>17</v>
      </c>
      <c r="W1" s="6"/>
      <c r="X1" s="6"/>
      <c r="Y1" s="6"/>
      <c r="Z1" s="6"/>
      <c r="AA1" s="6"/>
      <c r="AB1" s="6"/>
      <c r="AC1" s="9"/>
      <c r="AD1" s="9"/>
      <c r="AE1" s="9"/>
    </row>
    <row r="2" spans="1:31" x14ac:dyDescent="0.6">
      <c r="A2" s="1" t="s">
        <v>36</v>
      </c>
      <c r="B2" s="1" t="s">
        <v>10</v>
      </c>
      <c r="D2" s="16">
        <v>9.9999999999999995E-7</v>
      </c>
      <c r="E2" s="14">
        <v>-1.4645727374119999</v>
      </c>
      <c r="F2" s="14">
        <v>0.57635601729899999</v>
      </c>
      <c r="G2" s="10"/>
      <c r="H2" s="10"/>
      <c r="I2" s="10"/>
      <c r="J2" s="10"/>
      <c r="K2" s="15">
        <v>308.20212822285998</v>
      </c>
      <c r="L2" s="14">
        <v>0.62042845337399999</v>
      </c>
      <c r="M2" s="15">
        <v>4.9177860000000004</v>
      </c>
      <c r="N2" s="14">
        <v>8.6758000000000002E-2</v>
      </c>
      <c r="O2" s="10"/>
      <c r="P2" s="10"/>
      <c r="Q2" s="10"/>
      <c r="R2" s="10"/>
      <c r="S2" s="13">
        <f>TDIST(ABS(F2/N2),26,1)</f>
        <v>2.3920285926358338E-7</v>
      </c>
      <c r="T2" s="15">
        <v>-108.106494</v>
      </c>
      <c r="U2" s="14">
        <f>(LN(27)*3)-(2*T2)</f>
        <v>226.10049859801299</v>
      </c>
      <c r="V2" s="14">
        <v>0</v>
      </c>
    </row>
    <row r="3" spans="1:31" x14ac:dyDescent="0.6">
      <c r="A3" s="1" t="s">
        <v>36</v>
      </c>
      <c r="B3" s="1" t="s">
        <v>10</v>
      </c>
      <c r="D3" s="16">
        <v>9.9999999999999995E-8</v>
      </c>
      <c r="E3" s="14">
        <v>-1.464576444165</v>
      </c>
      <c r="F3" s="14">
        <v>0.57635601496</v>
      </c>
      <c r="G3" s="10"/>
      <c r="H3" s="10"/>
      <c r="I3" s="10"/>
      <c r="J3" s="10"/>
      <c r="K3" s="15">
        <v>308.20196446397699</v>
      </c>
      <c r="L3" s="14">
        <v>0.62042852501500001</v>
      </c>
      <c r="M3" s="15">
        <v>4.9177799999999996</v>
      </c>
      <c r="N3" s="14">
        <v>8.6758000000000002E-2</v>
      </c>
      <c r="O3" s="10"/>
      <c r="P3" s="10"/>
      <c r="Q3" s="10"/>
      <c r="R3" s="10"/>
      <c r="S3" s="13">
        <f t="shared" ref="S3:S10" si="0">TDIST(ABS(F3/N3),26,1)</f>
        <v>2.3920287546864488E-7</v>
      </c>
      <c r="T3" s="15">
        <v>-108.106487</v>
      </c>
      <c r="U3" s="14">
        <f>(LN(27)*4)-(2*T3)</f>
        <v>229.39632146401732</v>
      </c>
      <c r="V3" s="14">
        <f>U3-U2</f>
        <v>3.2958228660043289</v>
      </c>
    </row>
    <row r="4" spans="1:31" x14ac:dyDescent="0.6">
      <c r="A4" s="1" t="s">
        <v>36</v>
      </c>
      <c r="B4" s="1" t="s">
        <v>10</v>
      </c>
      <c r="D4" s="12">
        <v>1</v>
      </c>
      <c r="E4" s="14">
        <v>0.17421496876199999</v>
      </c>
      <c r="F4" s="14">
        <v>0.58472675712300004</v>
      </c>
      <c r="G4" s="10"/>
      <c r="H4" s="10"/>
      <c r="I4" s="10"/>
      <c r="J4" s="10"/>
      <c r="K4" s="15">
        <v>1652.5073373397199</v>
      </c>
      <c r="L4" s="14">
        <v>0.52079438556400004</v>
      </c>
      <c r="M4" s="15">
        <v>15.293322</v>
      </c>
      <c r="N4" s="14">
        <v>0.107944</v>
      </c>
      <c r="O4" s="10"/>
      <c r="P4" s="10"/>
      <c r="Q4" s="10"/>
      <c r="R4" s="10"/>
      <c r="S4" s="13">
        <f t="shared" si="0"/>
        <v>5.6101872729111733E-6</v>
      </c>
      <c r="T4" s="15">
        <v>-119.2183</v>
      </c>
      <c r="U4" s="14">
        <f>(LN(27)*3)-(2*T4)</f>
        <v>248.32411059801299</v>
      </c>
      <c r="V4" s="14">
        <f>U4-U2</f>
        <v>22.223612000000003</v>
      </c>
      <c r="W4" s="11"/>
      <c r="X4" s="11"/>
      <c r="Y4" s="11"/>
      <c r="Z4" s="11"/>
      <c r="AA4" s="11"/>
      <c r="AB4" s="11"/>
      <c r="AC4" s="11"/>
      <c r="AD4" s="11"/>
      <c r="AE4" s="11"/>
    </row>
    <row r="5" spans="1:31" x14ac:dyDescent="0.6">
      <c r="A5" s="1" t="s">
        <v>36</v>
      </c>
      <c r="B5" s="1" t="s">
        <v>38</v>
      </c>
      <c r="C5" s="1" t="s">
        <v>40</v>
      </c>
      <c r="D5" s="16">
        <v>9.9999999999999995E-7</v>
      </c>
      <c r="E5" s="14">
        <v>2.2977011165749999</v>
      </c>
      <c r="F5" s="14">
        <v>0.47846900690999999</v>
      </c>
      <c r="G5" s="15">
        <v>-7.9935029149189996</v>
      </c>
      <c r="H5" s="15">
        <v>0.171173647135</v>
      </c>
      <c r="I5" s="15">
        <v>-4.1263926295089997</v>
      </c>
      <c r="J5" s="15">
        <v>0.15232577403600001</v>
      </c>
      <c r="K5" s="11">
        <v>295.62817022438901</v>
      </c>
      <c r="L5" s="17">
        <v>0.63591412413199999</v>
      </c>
      <c r="M5" s="15">
        <v>7.5459110000000003</v>
      </c>
      <c r="N5" s="14">
        <v>0.137485</v>
      </c>
      <c r="O5" s="15">
        <v>12.467404</v>
      </c>
      <c r="P5" s="15">
        <v>0.219752</v>
      </c>
      <c r="Q5" s="15">
        <v>11.127316</v>
      </c>
      <c r="R5" s="15">
        <v>0.19586000000000001</v>
      </c>
      <c r="S5" s="13">
        <f t="shared" si="0"/>
        <v>8.9192893075516419E-4</v>
      </c>
      <c r="T5" s="15">
        <v>-107.544174</v>
      </c>
      <c r="U5" s="14">
        <f>(LN(27)*7)-(2*T5)</f>
        <v>238.15920606203031</v>
      </c>
      <c r="V5" s="14">
        <f>U5-U2</f>
        <v>12.058707464017317</v>
      </c>
      <c r="W5" s="11"/>
      <c r="X5" s="11"/>
      <c r="Y5" s="11"/>
      <c r="Z5" s="11"/>
      <c r="AA5" s="11"/>
      <c r="AB5" s="11"/>
      <c r="AC5" s="11"/>
      <c r="AD5" s="11"/>
      <c r="AE5" s="11"/>
    </row>
    <row r="6" spans="1:31" x14ac:dyDescent="0.6">
      <c r="A6" s="1" t="s">
        <v>36</v>
      </c>
      <c r="B6" s="1" t="s">
        <v>38</v>
      </c>
      <c r="C6" s="1" t="s">
        <v>41</v>
      </c>
      <c r="D6" s="16">
        <v>9.9999999999999995E-7</v>
      </c>
      <c r="E6" s="14">
        <v>-5.6958017983440001</v>
      </c>
      <c r="F6" s="14">
        <v>0.64964265404499999</v>
      </c>
      <c r="G6" s="15">
        <v>7.9935029149189996</v>
      </c>
      <c r="H6" s="15">
        <v>-0.171173647135</v>
      </c>
      <c r="I6" s="15">
        <v>3.8671102854099999</v>
      </c>
      <c r="J6" s="15">
        <v>-1.8847873099E-2</v>
      </c>
      <c r="K6" s="11">
        <v>295.62817022438901</v>
      </c>
      <c r="L6" s="17">
        <v>0.63591412413199999</v>
      </c>
      <c r="M6" s="11">
        <v>9.9244880000000002</v>
      </c>
      <c r="N6" s="14">
        <v>0.171432</v>
      </c>
      <c r="O6" s="15">
        <v>12.467404</v>
      </c>
      <c r="P6" s="15">
        <v>0.219752</v>
      </c>
      <c r="Q6" s="15">
        <v>12.859698</v>
      </c>
      <c r="R6" s="15">
        <v>0.22101499999999999</v>
      </c>
      <c r="S6" s="13">
        <f t="shared" si="0"/>
        <v>4.03764151178714E-4</v>
      </c>
      <c r="T6" s="15">
        <v>-107.544174</v>
      </c>
      <c r="U6" s="14">
        <f t="shared" ref="U6:U10" si="1">(LN(27)*7)-(2*T6)</f>
        <v>238.15920606203031</v>
      </c>
      <c r="V6" s="14">
        <f>U6-U2</f>
        <v>12.058707464017317</v>
      </c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6">
      <c r="A7" s="1" t="s">
        <v>36</v>
      </c>
      <c r="B7" s="1" t="s">
        <v>38</v>
      </c>
      <c r="C7" s="1" t="s">
        <v>42</v>
      </c>
      <c r="D7" s="16">
        <v>9.9999999999999995E-7</v>
      </c>
      <c r="E7" s="14">
        <v>-1.828691512934</v>
      </c>
      <c r="F7" s="14">
        <v>0.63079478094600006</v>
      </c>
      <c r="G7" s="15">
        <v>4.1263926295089997</v>
      </c>
      <c r="H7" s="15">
        <v>-0.15232577403600001</v>
      </c>
      <c r="I7" s="15">
        <v>-3.8671102854099999</v>
      </c>
      <c r="J7" s="15">
        <v>1.8847873099E-2</v>
      </c>
      <c r="K7" s="11">
        <v>295.62817022438901</v>
      </c>
      <c r="L7" s="17">
        <v>0.63591412413199999</v>
      </c>
      <c r="M7" s="11">
        <v>8.1777979999999992</v>
      </c>
      <c r="N7" s="14">
        <v>0.13949500000000001</v>
      </c>
      <c r="O7" s="15">
        <v>11.127316</v>
      </c>
      <c r="P7" s="15">
        <v>0.19586000000000001</v>
      </c>
      <c r="Q7" s="15">
        <v>12.859698</v>
      </c>
      <c r="R7" s="15">
        <v>0.22101499999999999</v>
      </c>
      <c r="S7" s="13">
        <f t="shared" si="0"/>
        <v>5.9355518825499513E-5</v>
      </c>
      <c r="T7" s="15">
        <v>-107.544174</v>
      </c>
      <c r="U7" s="14">
        <f t="shared" si="1"/>
        <v>238.15920606203031</v>
      </c>
      <c r="V7" s="14">
        <f>U7-U2</f>
        <v>12.058707464017317</v>
      </c>
      <c r="W7" s="11"/>
      <c r="X7" s="11"/>
      <c r="Y7" s="11"/>
      <c r="Z7" s="11"/>
      <c r="AA7" s="11"/>
      <c r="AB7" s="11"/>
      <c r="AC7" s="11"/>
      <c r="AD7" s="11"/>
      <c r="AE7" s="11"/>
    </row>
    <row r="8" spans="1:31" x14ac:dyDescent="0.6">
      <c r="A8" s="1" t="s">
        <v>36</v>
      </c>
      <c r="B8" s="1" t="s">
        <v>38</v>
      </c>
      <c r="C8" s="1" t="s">
        <v>40</v>
      </c>
      <c r="D8" s="12">
        <v>1</v>
      </c>
      <c r="E8" s="14">
        <v>6.5068657654440001</v>
      </c>
      <c r="F8" s="14">
        <v>0.42218049776799998</v>
      </c>
      <c r="G8" s="15">
        <v>-17.363419002383999</v>
      </c>
      <c r="H8" s="15">
        <v>0.37194173482300003</v>
      </c>
      <c r="I8" s="15">
        <v>-5.7968712641969997</v>
      </c>
      <c r="J8" s="15">
        <v>0.18387147535100001</v>
      </c>
      <c r="K8" s="15">
        <v>1522.7074675343899</v>
      </c>
      <c r="L8" s="17">
        <v>0.55843465799000003</v>
      </c>
      <c r="M8" s="15">
        <v>21.428531</v>
      </c>
      <c r="N8" s="14">
        <v>0.160937</v>
      </c>
      <c r="O8" s="15">
        <v>25.552398</v>
      </c>
      <c r="P8" s="15">
        <v>0.25071399999999999</v>
      </c>
      <c r="Q8" s="15">
        <v>31.91029</v>
      </c>
      <c r="R8" s="15">
        <v>0.24963099999999999</v>
      </c>
      <c r="S8" s="13">
        <f t="shared" si="0"/>
        <v>7.1886717728469433E-3</v>
      </c>
      <c r="T8" s="15">
        <v>-118.11395</v>
      </c>
      <c r="U8" s="14">
        <f t="shared" si="1"/>
        <v>259.29875806203029</v>
      </c>
      <c r="V8" s="14">
        <f>U8-U2</f>
        <v>33.198259464017298</v>
      </c>
    </row>
    <row r="9" spans="1:31" x14ac:dyDescent="0.6">
      <c r="A9" s="1" t="s">
        <v>36</v>
      </c>
      <c r="B9" s="1" t="s">
        <v>38</v>
      </c>
      <c r="C9" s="1" t="s">
        <v>41</v>
      </c>
      <c r="D9" s="12">
        <v>1</v>
      </c>
      <c r="E9" s="14">
        <v>-10.856553236939</v>
      </c>
      <c r="F9" s="14">
        <v>0.79412223259100001</v>
      </c>
      <c r="G9" s="15">
        <v>17.363419002383999</v>
      </c>
      <c r="H9" s="15">
        <v>-0.37194173482300003</v>
      </c>
      <c r="I9" s="15">
        <v>11.566547738185999</v>
      </c>
      <c r="J9" s="15">
        <v>-0.18807025947200001</v>
      </c>
      <c r="K9" s="15">
        <v>1522.7074675343899</v>
      </c>
      <c r="L9" s="17">
        <v>0.55843465799000003</v>
      </c>
      <c r="M9" s="15">
        <v>24.363157000000001</v>
      </c>
      <c r="N9" s="14">
        <v>0.192242</v>
      </c>
      <c r="O9" s="15">
        <v>25.552398</v>
      </c>
      <c r="P9" s="15">
        <v>0.25071399999999999</v>
      </c>
      <c r="Q9" s="15">
        <v>33.950671</v>
      </c>
      <c r="R9" s="15">
        <v>0.27087299999999997</v>
      </c>
      <c r="S9" s="13">
        <f t="shared" si="0"/>
        <v>1.6605234545772951E-4</v>
      </c>
      <c r="T9" s="15">
        <v>-118.11395</v>
      </c>
      <c r="U9" s="14">
        <f t="shared" si="1"/>
        <v>259.29875806203029</v>
      </c>
      <c r="V9" s="14">
        <f>U9-U2</f>
        <v>33.198259464017298</v>
      </c>
    </row>
    <row r="10" spans="1:31" x14ac:dyDescent="0.6">
      <c r="A10" s="1" t="s">
        <v>36</v>
      </c>
      <c r="B10" s="1" t="s">
        <v>38</v>
      </c>
      <c r="C10" s="1" t="s">
        <v>42</v>
      </c>
      <c r="D10" s="12">
        <v>1</v>
      </c>
      <c r="E10" s="14">
        <v>0.70999450124700003</v>
      </c>
      <c r="F10" s="14">
        <v>0.60605197311900005</v>
      </c>
      <c r="G10" s="15">
        <v>5.7968712641969997</v>
      </c>
      <c r="H10" s="15">
        <v>-0.18387147535100001</v>
      </c>
      <c r="I10" s="15">
        <v>-11.566547738186999</v>
      </c>
      <c r="J10" s="15">
        <v>0.18807025947200001</v>
      </c>
      <c r="K10" s="15">
        <v>1522.7074675343899</v>
      </c>
      <c r="L10" s="17">
        <v>0.55843465799000003</v>
      </c>
      <c r="M10" s="15">
        <v>23.644971000000002</v>
      </c>
      <c r="N10" s="14">
        <v>0.190827</v>
      </c>
      <c r="O10" s="15">
        <v>31.91029</v>
      </c>
      <c r="P10" s="15">
        <v>0.24963099999999999</v>
      </c>
      <c r="Q10" s="15">
        <v>33.950671</v>
      </c>
      <c r="R10" s="15">
        <v>0.27087299999999997</v>
      </c>
      <c r="S10" s="13">
        <f t="shared" si="0"/>
        <v>1.9120200555304051E-3</v>
      </c>
      <c r="T10" s="15">
        <v>-118.11395</v>
      </c>
      <c r="U10" s="14">
        <f t="shared" si="1"/>
        <v>259.29875806203029</v>
      </c>
      <c r="V10" s="14">
        <f>U10-U2</f>
        <v>33.198259464017298</v>
      </c>
    </row>
    <row r="11" spans="1:31" x14ac:dyDescent="0.6">
      <c r="A11" s="1" t="s">
        <v>37</v>
      </c>
      <c r="B11" s="1" t="s">
        <v>10</v>
      </c>
      <c r="D11" s="16">
        <v>9.9999999999999995E-7</v>
      </c>
      <c r="E11" s="17">
        <v>-1.9924497999999999</v>
      </c>
      <c r="F11" s="17">
        <v>0.57962809999999998</v>
      </c>
      <c r="G11" s="10"/>
      <c r="H11" s="10"/>
      <c r="I11" s="10"/>
      <c r="J11" s="10"/>
      <c r="K11" s="15">
        <v>200.87200000000001</v>
      </c>
      <c r="L11" s="17">
        <v>0.60399999999999998</v>
      </c>
      <c r="M11" s="15">
        <v>5.1191909999999998</v>
      </c>
      <c r="N11" s="14">
        <v>9.3797000000000005E-2</v>
      </c>
      <c r="O11" s="10"/>
      <c r="P11" s="10"/>
      <c r="Q11" s="10"/>
      <c r="R11" s="10"/>
      <c r="S11" s="13">
        <v>1.8379016305501801E-6</v>
      </c>
      <c r="T11" s="15">
        <v>-108.42270000000001</v>
      </c>
      <c r="U11" s="14">
        <v>226.50200000000001</v>
      </c>
      <c r="V11" s="14">
        <v>0</v>
      </c>
    </row>
    <row r="12" spans="1:31" x14ac:dyDescent="0.6">
      <c r="A12" s="1" t="s">
        <v>37</v>
      </c>
      <c r="B12" s="1" t="s">
        <v>10</v>
      </c>
      <c r="D12" s="16">
        <v>-0.256465</v>
      </c>
      <c r="E12" s="17">
        <v>-0.55628120000000003</v>
      </c>
      <c r="F12" s="17">
        <v>0.56301970000000001</v>
      </c>
      <c r="G12" s="10"/>
      <c r="H12" s="10"/>
      <c r="I12" s="10"/>
      <c r="J12" s="10"/>
      <c r="K12" s="15">
        <v>168.98</v>
      </c>
      <c r="L12" s="17">
        <v>0.60299999999999998</v>
      </c>
      <c r="M12" s="15">
        <v>4.3799390000000002</v>
      </c>
      <c r="N12" s="14">
        <v>8.8577000000000003E-2</v>
      </c>
      <c r="O12" s="10"/>
      <c r="P12" s="10"/>
      <c r="Q12" s="10"/>
      <c r="R12" s="10"/>
      <c r="S12" s="13">
        <v>1.18332672382817E-6</v>
      </c>
      <c r="T12" s="15">
        <v>-106.9393</v>
      </c>
      <c r="U12" s="14">
        <v>226.7542</v>
      </c>
      <c r="V12" s="14">
        <f>U12-U11</f>
        <v>0.25219999999998777</v>
      </c>
    </row>
    <row r="13" spans="1:31" x14ac:dyDescent="0.6">
      <c r="A13" s="1" t="s">
        <v>37</v>
      </c>
      <c r="B13" s="1" t="s">
        <v>10</v>
      </c>
      <c r="D13" s="12">
        <v>1</v>
      </c>
      <c r="E13" s="17">
        <v>-2.6435339999999998</v>
      </c>
      <c r="F13" s="17">
        <v>0.61829290000000003</v>
      </c>
      <c r="G13" s="10"/>
      <c r="H13" s="10"/>
      <c r="I13" s="10"/>
      <c r="J13" s="10"/>
      <c r="K13" s="15">
        <v>1031.201</v>
      </c>
      <c r="L13" s="17">
        <v>0.59899999999999998</v>
      </c>
      <c r="M13" s="15">
        <v>16.373792000000002</v>
      </c>
      <c r="N13" s="14">
        <v>0.11354499999999999</v>
      </c>
      <c r="O13" s="10"/>
      <c r="P13" s="10"/>
      <c r="Q13" s="10"/>
      <c r="R13" s="10"/>
      <c r="S13" s="13">
        <v>1.1827458031020999E-5</v>
      </c>
      <c r="T13" s="15">
        <v>-117.04949999999999</v>
      </c>
      <c r="U13" s="14">
        <v>243.75559999999999</v>
      </c>
      <c r="V13" s="14">
        <f>U13-U11</f>
        <v>17.253599999999977</v>
      </c>
    </row>
    <row r="14" spans="1:31" x14ac:dyDescent="0.6">
      <c r="A14" s="1" t="s">
        <v>37</v>
      </c>
      <c r="B14" s="1" t="s">
        <v>38</v>
      </c>
      <c r="C14" s="1" t="s">
        <v>40</v>
      </c>
      <c r="D14" s="16">
        <v>9.9999999999999995E-7</v>
      </c>
      <c r="E14" s="17">
        <v>1.8432360000000001</v>
      </c>
      <c r="F14" s="17">
        <v>0.48167900000000002</v>
      </c>
      <c r="G14" s="15">
        <v>-7.680161</v>
      </c>
      <c r="H14" s="11">
        <v>0.14937</v>
      </c>
      <c r="I14" s="15">
        <v>-3.657645</v>
      </c>
      <c r="J14" s="15">
        <v>0.135243</v>
      </c>
      <c r="K14" s="15">
        <v>232.16200000000001</v>
      </c>
      <c r="L14" s="17">
        <v>0.61599999999999999</v>
      </c>
      <c r="M14" s="15">
        <v>9.1113239999999998</v>
      </c>
      <c r="N14" s="14">
        <v>0.18069199999999999</v>
      </c>
      <c r="O14" s="15">
        <v>13.966571999999999</v>
      </c>
      <c r="P14" s="15">
        <v>0.26244000000000001</v>
      </c>
      <c r="Q14" s="15">
        <v>13.061026</v>
      </c>
      <c r="R14" s="15">
        <v>0.24068999999999999</v>
      </c>
      <c r="S14" s="13">
        <v>1.4465703749475201E-2</v>
      </c>
      <c r="T14" s="15">
        <v>-103.6541</v>
      </c>
      <c r="U14" s="14">
        <v>228.6199</v>
      </c>
      <c r="V14" s="14">
        <f>U14-U11</f>
        <v>2.1178999999999917</v>
      </c>
    </row>
    <row r="15" spans="1:31" x14ac:dyDescent="0.6">
      <c r="A15" s="1" t="s">
        <v>37</v>
      </c>
      <c r="B15" s="1" t="s">
        <v>38</v>
      </c>
      <c r="C15" s="1" t="s">
        <v>41</v>
      </c>
      <c r="D15" s="16">
        <v>9.9999999999999995E-7</v>
      </c>
      <c r="E15" s="17">
        <v>-5.8369200000000001</v>
      </c>
      <c r="F15" s="17">
        <v>0.63105900000000004</v>
      </c>
      <c r="G15" s="15">
        <v>7.680161</v>
      </c>
      <c r="H15" s="15">
        <v>-0.14937900000000001</v>
      </c>
      <c r="I15" s="15">
        <v>4.0225150000000003</v>
      </c>
      <c r="J15" s="15">
        <v>-1.4135999999999999E-2</v>
      </c>
      <c r="K15" s="15">
        <v>232.16200000000001</v>
      </c>
      <c r="L15" s="17">
        <v>0.61599999999999999</v>
      </c>
      <c r="M15" s="15">
        <v>10.585319999999999</v>
      </c>
      <c r="N15" s="14">
        <v>0.190329</v>
      </c>
      <c r="O15" s="15">
        <v>13.966571999999999</v>
      </c>
      <c r="P15" s="15">
        <v>0.26244000000000001</v>
      </c>
      <c r="Q15" s="15">
        <v>14.128807</v>
      </c>
      <c r="R15" s="15">
        <v>0.24800700000000001</v>
      </c>
      <c r="S15" s="13">
        <v>3.2876663171404002E-3</v>
      </c>
      <c r="T15" s="15">
        <v>-103.6541</v>
      </c>
      <c r="U15" s="14">
        <v>228.6199</v>
      </c>
      <c r="V15" s="14">
        <f>U15-U11</f>
        <v>2.1178999999999917</v>
      </c>
    </row>
    <row r="16" spans="1:31" x14ac:dyDescent="0.6">
      <c r="A16" s="1" t="s">
        <v>37</v>
      </c>
      <c r="B16" s="1" t="s">
        <v>38</v>
      </c>
      <c r="C16" s="1" t="s">
        <v>42</v>
      </c>
      <c r="D16" s="16">
        <v>9.9999999999999995E-7</v>
      </c>
      <c r="E16" s="17">
        <v>-1.8144089999999999</v>
      </c>
      <c r="F16" s="17">
        <v>0.616923</v>
      </c>
      <c r="G16" s="15">
        <v>3.657645</v>
      </c>
      <c r="H16" s="15">
        <v>-0.135243</v>
      </c>
      <c r="I16" s="15">
        <v>-4.0225150000000003</v>
      </c>
      <c r="J16" s="11">
        <v>1.4135999999999999E-2</v>
      </c>
      <c r="K16" s="15">
        <v>232.16200000000001</v>
      </c>
      <c r="L16" s="17">
        <v>0.61599999999999999</v>
      </c>
      <c r="M16" s="15">
        <v>9.3581079999999996</v>
      </c>
      <c r="N16" s="14">
        <v>0.15900300000000001</v>
      </c>
      <c r="O16" s="15">
        <v>13.061026</v>
      </c>
      <c r="P16" s="15">
        <v>0.24068999999999999</v>
      </c>
      <c r="Q16" s="15">
        <v>14.128807</v>
      </c>
      <c r="R16" s="15">
        <v>0.24800700000000001</v>
      </c>
      <c r="S16" s="13">
        <v>8.6537874145481799E-4</v>
      </c>
      <c r="T16" s="15">
        <v>-103.6541</v>
      </c>
      <c r="U16" s="14">
        <v>228.6199</v>
      </c>
      <c r="V16" s="14">
        <f>U16-U11</f>
        <v>2.1178999999999917</v>
      </c>
    </row>
    <row r="17" spans="1:22" x14ac:dyDescent="0.6">
      <c r="A17" s="1" t="s">
        <v>37</v>
      </c>
      <c r="B17" s="1" t="s">
        <v>38</v>
      </c>
      <c r="C17" s="1" t="s">
        <v>40</v>
      </c>
      <c r="D17" s="12">
        <v>1</v>
      </c>
      <c r="E17" s="17">
        <v>6.9384100000000002</v>
      </c>
      <c r="F17" s="17">
        <v>0.42271700000000001</v>
      </c>
      <c r="G17" s="15">
        <v>-19.962644000000001</v>
      </c>
      <c r="H17" s="15">
        <v>-8.6500819999999994</v>
      </c>
      <c r="I17" s="15">
        <v>-8.6500819999999994</v>
      </c>
      <c r="J17" s="11">
        <v>0.17652000000000001</v>
      </c>
      <c r="K17" s="15">
        <v>1134.433</v>
      </c>
      <c r="L17" s="17">
        <v>0.59199999999999997</v>
      </c>
      <c r="M17" s="15">
        <v>27.006930000000001</v>
      </c>
      <c r="N17" s="14">
        <v>0.21343000000000001</v>
      </c>
      <c r="O17" s="15">
        <v>30.355540000000001</v>
      </c>
      <c r="P17" s="15">
        <v>0.29060000000000002</v>
      </c>
      <c r="Q17" s="15">
        <v>38.372100000000003</v>
      </c>
      <c r="R17" s="15">
        <v>0.29981999999999998</v>
      </c>
      <c r="S17" s="13">
        <v>6.0883315365988601E-2</v>
      </c>
      <c r="T17" s="15">
        <v>-108.4552</v>
      </c>
      <c r="U17" s="14">
        <v>238.22210000000001</v>
      </c>
      <c r="V17" s="14">
        <f>U17-U11</f>
        <v>11.720100000000002</v>
      </c>
    </row>
    <row r="18" spans="1:22" x14ac:dyDescent="0.6">
      <c r="A18" s="1" t="s">
        <v>37</v>
      </c>
      <c r="B18" s="1" t="s">
        <v>38</v>
      </c>
      <c r="C18" s="1" t="s">
        <v>41</v>
      </c>
      <c r="D18" s="12">
        <v>1</v>
      </c>
      <c r="E18" s="17">
        <v>-13.024234</v>
      </c>
      <c r="F18" s="17">
        <v>0.80287799999999998</v>
      </c>
      <c r="G18" s="15">
        <v>19.962644000000001</v>
      </c>
      <c r="H18" s="15">
        <v>-0.38016100000000003</v>
      </c>
      <c r="I18" s="15">
        <v>11.312561000000001</v>
      </c>
      <c r="J18" s="15">
        <v>-0.20364099999999999</v>
      </c>
      <c r="K18" s="15">
        <v>1134.433</v>
      </c>
      <c r="L18" s="17">
        <v>0.59199999999999997</v>
      </c>
      <c r="M18" s="15">
        <v>27.424230000000001</v>
      </c>
      <c r="N18" s="14">
        <v>0.19752</v>
      </c>
      <c r="O18" s="15">
        <v>30.355540000000001</v>
      </c>
      <c r="P18" s="15">
        <v>0.29060000000000002</v>
      </c>
      <c r="Q18" s="15">
        <v>38.666939999999997</v>
      </c>
      <c r="R18" s="15">
        <v>0.28871000000000002</v>
      </c>
      <c r="S18" s="13">
        <v>5.5638827707120897E-4</v>
      </c>
      <c r="T18" s="15">
        <v>-108.4552</v>
      </c>
      <c r="U18" s="14">
        <v>238.22210000000001</v>
      </c>
      <c r="V18" s="14">
        <f>U18-U11</f>
        <v>11.720100000000002</v>
      </c>
    </row>
    <row r="19" spans="1:22" x14ac:dyDescent="0.6">
      <c r="A19" s="1" t="s">
        <v>37</v>
      </c>
      <c r="B19" s="1" t="s">
        <v>38</v>
      </c>
      <c r="C19" s="1" t="s">
        <v>42</v>
      </c>
      <c r="D19" s="12">
        <v>1</v>
      </c>
      <c r="E19" s="17">
        <v>-1.711673</v>
      </c>
      <c r="F19" s="17">
        <v>0.59923700000000002</v>
      </c>
      <c r="G19" s="15">
        <v>8.6500819999999994</v>
      </c>
      <c r="H19" s="15">
        <v>-0.17652000000000001</v>
      </c>
      <c r="I19" s="15">
        <v>-11.312561000000001</v>
      </c>
      <c r="J19" s="15">
        <v>0.20364099999999999</v>
      </c>
      <c r="K19" s="15">
        <v>1134.433</v>
      </c>
      <c r="L19" s="17">
        <v>0.59199999999999997</v>
      </c>
      <c r="M19" s="15">
        <v>27.25883</v>
      </c>
      <c r="N19" s="14">
        <v>0.21057000000000001</v>
      </c>
      <c r="O19" s="15">
        <v>38.372100000000003</v>
      </c>
      <c r="P19" s="15">
        <v>0.29981999999999998</v>
      </c>
      <c r="Q19" s="15">
        <v>38.666939999999997</v>
      </c>
      <c r="R19" s="15">
        <v>0.28871000000000002</v>
      </c>
      <c r="S19" s="13">
        <v>9.6800622465885305E-3</v>
      </c>
      <c r="T19" s="15">
        <v>-108.4552</v>
      </c>
      <c r="U19" s="14">
        <v>238.22210000000001</v>
      </c>
      <c r="V19" s="14">
        <f>U19-U11</f>
        <v>11.720100000000002</v>
      </c>
    </row>
    <row r="20" spans="1:22" x14ac:dyDescent="0.6">
      <c r="E20" s="8"/>
      <c r="F20" s="8"/>
      <c r="G20" s="10"/>
      <c r="H20" s="10"/>
      <c r="I20" s="10"/>
      <c r="J20" s="10"/>
      <c r="K20" s="10"/>
      <c r="L20" s="8"/>
      <c r="M20" s="10"/>
      <c r="N20" s="4"/>
      <c r="O20" s="10"/>
      <c r="P20" s="10"/>
      <c r="Q20" s="10"/>
      <c r="R20" s="10"/>
      <c r="S20" s="3"/>
    </row>
    <row r="21" spans="1:22" x14ac:dyDescent="0.6">
      <c r="E21" s="8"/>
      <c r="F21" s="8"/>
      <c r="G21" s="10"/>
      <c r="H21" s="10"/>
      <c r="I21" s="10"/>
      <c r="J21" s="10"/>
      <c r="K21" s="10"/>
      <c r="L21" s="8"/>
      <c r="M21" s="10"/>
      <c r="N21" s="4"/>
      <c r="O21" s="10"/>
      <c r="P21" s="10"/>
      <c r="Q21" s="10"/>
      <c r="R21" s="10"/>
      <c r="S21" s="3"/>
    </row>
  </sheetData>
  <pageMargins left="0.7" right="0.7" top="0.75" bottom="0.75" header="0.3" footer="0.3"/>
  <pageSetup orientation="portrait" r:id="rId1"/>
  <ignoredErrors>
    <ignoredError sqref="U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2020-04-17T18:56:53Z</dcterms:created>
  <dcterms:modified xsi:type="dcterms:W3CDTF">2020-04-30T16:52:26Z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