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71z662\Documents\Emergency\IZANAMI2\2_macroevolution\surya_punctuation_4_30\"/>
    </mc:Choice>
  </mc:AlternateContent>
  <bookViews>
    <workbookView xWindow="0" yWindow="0" windowWidth="25200" windowHeight="11850"/>
  </bookViews>
  <sheets>
    <sheet name="meta" sheetId="2" r:id="rId1"/>
    <sheet name="results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13" i="3" l="1"/>
  <c r="AM12" i="3"/>
  <c r="AM11" i="3"/>
  <c r="AM10" i="3"/>
  <c r="AM9" i="3"/>
  <c r="AM8" i="3"/>
  <c r="AM7" i="3"/>
  <c r="AM6" i="3"/>
  <c r="AM4" i="3"/>
  <c r="AM3" i="3"/>
  <c r="AM2" i="3"/>
  <c r="AM17" i="3" l="1"/>
  <c r="AM16" i="3"/>
  <c r="AM14" i="3"/>
  <c r="AL14" i="3"/>
  <c r="AL17" i="3" l="1"/>
  <c r="AL16" i="3"/>
  <c r="AL15" i="3"/>
</calcChain>
</file>

<file path=xl/comments1.xml><?xml version="1.0" encoding="utf-8"?>
<comments xmlns="http://schemas.openxmlformats.org/spreadsheetml/2006/main">
  <authors>
    <author>tc={595A8741-3CB8-4DC6-86A0-2ECD1F9D334B}</author>
    <author>tc={4992A8AF-FFDD-4965-952F-230D2384B795}</author>
    <author>tc={BC9D21DD-94F7-4123-B96E-4C0E22AAC288}</author>
    <author>tc={FA3F6A17-A51A-4CBD-8C41-34C871AE34C5}</author>
  </authors>
  <commentLis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  </r>
      </text>
    </comment>
    <comment ref="F1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  </r>
      </text>
    </comment>
    <comment ref="F16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  </r>
      </text>
    </comment>
    <comment ref="F17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  </r>
      </text>
    </comment>
  </commentList>
</comments>
</file>

<file path=xl/sharedStrings.xml><?xml version="1.0" encoding="utf-8"?>
<sst xmlns="http://schemas.openxmlformats.org/spreadsheetml/2006/main" count="158" uniqueCount="90">
  <si>
    <t>log_lik</t>
  </si>
  <si>
    <t>var</t>
  </si>
  <si>
    <t>author</t>
  </si>
  <si>
    <t>Kevin Surya</t>
  </si>
  <si>
    <t>date_created</t>
  </si>
  <si>
    <t>project</t>
  </si>
  <si>
    <t>coronavirus-macroevolution</t>
  </si>
  <si>
    <t>meta</t>
  </si>
  <si>
    <t>Metadata (this tab)</t>
  </si>
  <si>
    <t>results</t>
  </si>
  <si>
    <t>model</t>
  </si>
  <si>
    <t>1-group</t>
  </si>
  <si>
    <t>1-group: path ~ b0 + b1*node</t>
  </si>
  <si>
    <t>Log likelihood</t>
  </si>
  <si>
    <t>r_2</t>
  </si>
  <si>
    <t>R-squared</t>
  </si>
  <si>
    <t>Standard error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</si>
  <si>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</si>
  <si>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</si>
  <si>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</si>
  <si>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</si>
  <si>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</si>
  <si>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</si>
  <si>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</si>
  <si>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tree</t>
  </si>
  <si>
    <t>molecular</t>
  </si>
  <si>
    <t>Africa</t>
  </si>
  <si>
    <t>ref_continent</t>
  </si>
  <si>
    <t>Reference continent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</si>
  <si>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</si>
  <si>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</si>
  <si>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</si>
  <si>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</si>
  <si>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</si>
  <si>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</si>
  <si>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</si>
  <si>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</si>
  <si>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</si>
  <si>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</si>
  <si>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</si>
  <si>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</si>
  <si>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se0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</si>
  <si>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</si>
  <si>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</si>
  <si>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</si>
  <si>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</si>
  <si>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</si>
  <si>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</si>
  <si>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</si>
  <si>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</si>
  <si>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</si>
  <si>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s10</t>
  </si>
  <si>
    <t>s11</t>
  </si>
  <si>
    <t>Intercept of the fit line of the reference continent</t>
  </si>
  <si>
    <t>Intercept difference (relative to the reference; 2nd continent)</t>
  </si>
  <si>
    <t>Interaction between the number of nodes and a dummy variable (2nd continent)</t>
  </si>
  <si>
    <t>Intercept difference (relative to the reference; 3rd continent)</t>
  </si>
  <si>
    <t>Interaction between the number of nodes and a dummy variable (3rd continent)</t>
  </si>
  <si>
    <t>Intercept difference (relative to the reference; 4th continent)</t>
  </si>
  <si>
    <t>Intercept difference (relative to the reference; 5th continent)</t>
  </si>
  <si>
    <t>Interaction between the number of nodes and a dummy variable (5th continent)</t>
  </si>
  <si>
    <t>Intercept difference (relative to the reference; 6th continent)</t>
  </si>
  <si>
    <t>Interaction between the number of nodes and a dummy variable (6th continent)</t>
  </si>
  <si>
    <t>GLS and PGLS results</t>
  </si>
  <si>
    <t>program</t>
  </si>
  <si>
    <t>BayesTraits</t>
  </si>
  <si>
    <t>R</t>
  </si>
  <si>
    <t>lambda</t>
  </si>
  <si>
    <t>Pagel's λ</t>
  </si>
  <si>
    <t>Interaction between the number of nodes and a dummy variable (4th continent)</t>
  </si>
  <si>
    <t>intercept: path ~ 1</t>
  </si>
  <si>
    <t>intercept</t>
  </si>
  <si>
    <t>~0</t>
  </si>
  <si>
    <t>NA</t>
  </si>
  <si>
    <t>1-group + pop: path ~ b0 + b1*node + b2*pop_size</t>
  </si>
  <si>
    <t>1-group x pop: path ~ b0 + b1*node + b2*pop_size + b3*node*pop_size</t>
  </si>
  <si>
    <t>6-group (separate-slopes): path ~ b0 + b1*node + b2 + b2*node + b3 + b3*node + b4 + b4*node + b5 + b5*node</t>
  </si>
  <si>
    <t>6-group (equal-slopes): path ~ b0 + b1*node + b2 + b3 + b4 + b5</t>
  </si>
  <si>
    <t>6-group (separate-slopes)</t>
  </si>
  <si>
    <t>6-group (equal-slopes)</t>
  </si>
  <si>
    <t>1-group + pop</t>
  </si>
  <si>
    <t>1-group x pop</t>
  </si>
  <si>
    <t>b12</t>
  </si>
  <si>
    <t>b13</t>
  </si>
  <si>
    <t>Beta of population size</t>
  </si>
  <si>
    <t>Slope of the fit line of the reference continent OR beta of the reference continent when the model contains population size</t>
  </si>
  <si>
    <t>Interaction between the number of nodes and population size</t>
  </si>
  <si>
    <t>s12</t>
  </si>
  <si>
    <t>s13</t>
  </si>
  <si>
    <t>se[0-13]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</si>
</sst>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8"/>
      <name val="Calibri"/>
      <family val="2"/>
      <scheme val="minor"/>
    </font>
    <font>
      <sz val="10"/>
      <color theme="0" tint="-0.34998626667073579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7" fillId="0" borderId="0" xfId="0" applyFont="1"/>
    <xf numFmtId="2" fontId="6" fillId="0" borderId="0" xfId="0" applyNumberFormat="1" applyFont="1"/>
    <xf numFmtId="0" fontId="6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165" fontId="6" fillId="0" borderId="0" xfId="0" applyNumberFormat="1" applyFont="1"/>
    <xf numFmtId="164" fontId="1" fillId="0" borderId="0" xfId="0" applyNumberFormat="1" applyFont="1"/>
    <xf numFmtId="2" fontId="9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ya, Kevin" id="{A4AD773A-94BB-479A-B1B7-F1633C8B31ED}" userId="Surya, Kevi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4" dT="2020-05-07T02:06:54.41" personId="{A4AD773A-94BB-479A-B1B7-F1633C8B31ED}" id="{595A8741-3CB8-4DC6-86A0-2ECD1F9D334B}">
    <text>This intercept value is nonsensical.</text>
  </threadedComment>
  <threadedComment ref="F15" dT="2020-05-07T02:09:40.21" personId="{A4AD773A-94BB-479A-B1B7-F1633C8B31ED}" id="{4992A8AF-FFDD-4965-952F-230D2384B795}">
    <text>This intercept value is nonsensical.</text>
  </threadedComment>
  <threadedComment ref="F16" dT="2020-05-09T21:30:58.39" personId="{A4AD773A-94BB-479A-B1B7-F1633C8B31ED}" id="{BC9D21DD-94F7-4123-B96E-4C0E22AAC288}">
    <text>This intercept value is nonsensical.</text>
  </threadedComment>
  <threadedComment ref="F17" dT="2020-05-09T21:31:06.64" personId="{A4AD773A-94BB-479A-B1B7-F1633C8B31ED}" id="{FA3F6A17-A51A-4CBD-8C41-34C871AE34C5}">
    <text>This intercept value is nonsensical.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/>
  </sheetViews>
  <sheetFormatPr defaultColWidth="8.7109375" defaultRowHeight="12.75"/>
  <cols>
    <col min="1" max="1" width="12.85546875" style="2" bestFit="1" customWidth="1"/>
    <col min="2" max="2" width="103.85546875" style="1" bestFit="1" customWidth="1"/>
    <col min="3" max="16384" width="8.7109375" style="1"/>
  </cols>
  <sheetData>
    <row r="1" spans="1:2">
      <c r="A1" s="2" t="s">
        <v>2</v>
      </c>
      <c r="B1" s="1" t="s">
        <v>3</v>
      </c>
    </row>
    <row r="2" spans="1:2">
      <c r="A2" s="2" t="s">
        <v>4</v>
      </c>
      <c r="B2" s="4">
        <v>43961</v>
      </c>
    </row>
    <row r="3" spans="1:2">
      <c r="A3" s="2" t="s">
        <v>5</v>
      </c>
      <c r="B3" s="1" t="s">
        <v>6</v>
      </c>
    </row>
    <row r="5" spans="1:2">
      <c r="A5" s="2" t="s">
        <v>7</v>
      </c>
      <c r="B5" s="1" t="s">
        <v>8</v>
      </c>
    </row>
    <row r="6" spans="1:2">
      <c r="A6" s="2" t="s">
        <v>9</v>
      </c>
      <c r="B6" s="1" t="s">
        <v>63</v>
      </c>
    </row>
    <row r="8" spans="1:2">
      <c r="B8" s="2" t="s">
        <v>9</v>
      </c>
    </row>
    <row r="9" spans="1:2">
      <c r="A9" s="2" t="s">
        <v>10</v>
      </c>
      <c r="B9" s="1" t="s">
        <v>70</v>
      </c>
    </row>
    <row r="10" spans="1:2">
      <c r="B10" s="1" t="s">
        <v>12</v>
      </c>
    </row>
    <row r="11" spans="1:2">
      <c r="B11" s="1" t="s">
        <v>74</v>
      </c>
    </row>
    <row r="12" spans="1:2">
      <c r="B12" s="1" t="s">
        <v>75</v>
      </c>
    </row>
    <row r="13" spans="1:2">
      <c r="B13" s="1" t="s">
        <v>77</v>
      </c>
    </row>
    <row r="14" spans="1:2">
      <c r="B14" s="1" t="s">
        <v>76</v>
      </c>
    </row>
    <row r="15" spans="1:2">
      <c r="A15" s="2" t="s">
        <v>27</v>
      </c>
      <c r="B15" s="1" t="s">
        <v>28</v>
      </c>
    </row>
    <row r="16" spans="1:2">
      <c r="A16" s="2" t="s">
        <v>67</v>
      </c>
      <c r="B16" s="1" t="s">
        <v>68</v>
      </c>
    </row>
    <row r="17" spans="1:2">
      <c r="A17" s="2" t="s">
        <v>29</v>
      </c>
      <c r="B17" s="1" t="s">
        <v>53</v>
      </c>
    </row>
    <row r="18" spans="1:2">
      <c r="A18" s="2" t="s">
        <v>30</v>
      </c>
      <c r="B18" s="1" t="s">
        <v>85</v>
      </c>
    </row>
    <row r="19" spans="1:2">
      <c r="A19" s="2" t="s">
        <v>31</v>
      </c>
      <c r="B19" s="1" t="s">
        <v>54</v>
      </c>
    </row>
    <row r="20" spans="1:2">
      <c r="A20" s="2" t="s">
        <v>32</v>
      </c>
      <c r="B20" s="1" t="s">
        <v>55</v>
      </c>
    </row>
    <row r="21" spans="1:2">
      <c r="A21" s="2" t="s">
        <v>33</v>
      </c>
      <c r="B21" s="1" t="s">
        <v>56</v>
      </c>
    </row>
    <row r="22" spans="1:2">
      <c r="A22" s="2" t="s">
        <v>34</v>
      </c>
      <c r="B22" s="1" t="s">
        <v>57</v>
      </c>
    </row>
    <row r="23" spans="1:2">
      <c r="A23" s="2" t="s">
        <v>35</v>
      </c>
      <c r="B23" s="1" t="s">
        <v>58</v>
      </c>
    </row>
    <row r="24" spans="1:2">
      <c r="A24" s="2" t="s">
        <v>36</v>
      </c>
      <c r="B24" s="1" t="s">
        <v>69</v>
      </c>
    </row>
    <row r="25" spans="1:2">
      <c r="A25" s="2" t="s">
        <v>37</v>
      </c>
      <c r="B25" s="1" t="s">
        <v>59</v>
      </c>
    </row>
    <row r="26" spans="1:2">
      <c r="A26" s="2" t="s">
        <v>38</v>
      </c>
      <c r="B26" s="1" t="s">
        <v>60</v>
      </c>
    </row>
    <row r="27" spans="1:2">
      <c r="A27" s="2" t="s">
        <v>39</v>
      </c>
      <c r="B27" s="1" t="s">
        <v>61</v>
      </c>
    </row>
    <row r="28" spans="1:2">
      <c r="A28" s="2" t="s">
        <v>40</v>
      </c>
      <c r="B28" s="1" t="s">
        <v>62</v>
      </c>
    </row>
    <row r="29" spans="1:2">
      <c r="A29" s="2" t="s">
        <v>82</v>
      </c>
      <c r="B29" s="1" t="s">
        <v>84</v>
      </c>
    </row>
    <row r="30" spans="1:2">
      <c r="A30" s="2" t="s">
        <v>83</v>
      </c>
      <c r="B30" s="1" t="s">
        <v>86</v>
      </c>
    </row>
    <row r="31" spans="1:2">
      <c r="A31" s="2" t="s">
        <v>1</v>
      </c>
      <c r="B31" s="1" t="s">
        <v>17</v>
      </c>
    </row>
    <row r="32" spans="1:2">
      <c r="A32" s="2" t="s">
        <v>14</v>
      </c>
      <c r="B32" s="1" t="s">
        <v>15</v>
      </c>
    </row>
    <row r="33" spans="1:2">
      <c r="A33" s="2" t="s">
        <v>89</v>
      </c>
      <c r="B33" s="1" t="s">
        <v>16</v>
      </c>
    </row>
    <row r="34" spans="1:2">
      <c r="A34" s="2" t="s">
        <v>20</v>
      </c>
      <c r="B34" s="1" t="s">
        <v>21</v>
      </c>
    </row>
    <row r="35" spans="1:2">
      <c r="A35" s="2" t="s">
        <v>0</v>
      </c>
      <c r="B35" s="1" t="s">
        <v>13</v>
      </c>
    </row>
    <row r="36" spans="1:2">
      <c r="A36" s="2" t="s">
        <v>18</v>
      </c>
      <c r="B36" s="1" t="s">
        <v>22</v>
      </c>
    </row>
    <row r="37" spans="1:2">
      <c r="A37" s="2" t="s">
        <v>19</v>
      </c>
      <c r="B37" s="1" t="s">
        <v>23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7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ColWidth="8.7109375" defaultRowHeight="12.75"/>
  <cols>
    <col min="1" max="1" width="10.85546875" style="6" bestFit="1" customWidth="1"/>
    <col min="2" max="2" width="22.42578125" style="6" bestFit="1" customWidth="1"/>
    <col min="3" max="3" width="9" style="6" bestFit="1" customWidth="1"/>
    <col min="4" max="4" width="12.85546875" style="6" bestFit="1" customWidth="1"/>
    <col min="5" max="5" width="7.85546875" style="6" bestFit="1" customWidth="1"/>
    <col min="6" max="7" width="4.5703125" style="6" bestFit="1" customWidth="1"/>
    <col min="8" max="8" width="4.5703125" style="10" bestFit="1" customWidth="1"/>
    <col min="9" max="9" width="4.5703125" style="1" bestFit="1" customWidth="1"/>
    <col min="10" max="10" width="4.5703125" style="10" bestFit="1" customWidth="1"/>
    <col min="11" max="11" width="4.5703125" style="1" bestFit="1" customWidth="1"/>
    <col min="12" max="12" width="4.5703125" style="10" bestFit="1" customWidth="1"/>
    <col min="13" max="13" width="4.5703125" style="1" bestFit="1" customWidth="1"/>
    <col min="14" max="14" width="4.5703125" style="10" bestFit="1" customWidth="1"/>
    <col min="15" max="15" width="4.5703125" style="1" bestFit="1" customWidth="1"/>
    <col min="16" max="16" width="4.5703125" style="10" bestFit="1" customWidth="1"/>
    <col min="17" max="17" width="4.5703125" style="1" bestFit="1" customWidth="1"/>
    <col min="18" max="19" width="4.5703125" style="6" bestFit="1" customWidth="1"/>
    <col min="20" max="20" width="4.5703125" style="10" bestFit="1" customWidth="1"/>
    <col min="21" max="21" width="7.140625" style="6" bestFit="1" customWidth="1"/>
    <col min="22" max="22" width="5.5703125" style="10" bestFit="1" customWidth="1"/>
    <col min="23" max="23" width="5.5703125" style="6" bestFit="1" customWidth="1"/>
    <col min="24" max="35" width="5.5703125" style="10" bestFit="1" customWidth="1"/>
    <col min="36" max="36" width="7.5703125" style="6" bestFit="1" customWidth="1"/>
    <col min="37" max="37" width="9.5703125" style="10" bestFit="1" customWidth="1"/>
    <col min="38" max="38" width="10.140625" style="6" bestFit="1" customWidth="1"/>
    <col min="39" max="39" width="9.5703125" style="6" bestFit="1" customWidth="1"/>
    <col min="40" max="16384" width="8.7109375" style="1"/>
  </cols>
  <sheetData>
    <row r="1" spans="1:40" s="2" customFormat="1">
      <c r="A1" s="5" t="s">
        <v>64</v>
      </c>
      <c r="B1" s="5" t="s">
        <v>10</v>
      </c>
      <c r="C1" s="5" t="s">
        <v>24</v>
      </c>
      <c r="D1" s="5" t="s">
        <v>27</v>
      </c>
      <c r="E1" s="5" t="s">
        <v>67</v>
      </c>
      <c r="F1" s="5" t="s">
        <v>29</v>
      </c>
      <c r="G1" s="5" t="s">
        <v>30</v>
      </c>
      <c r="H1" s="8" t="s">
        <v>31</v>
      </c>
      <c r="I1" s="2" t="s">
        <v>32</v>
      </c>
      <c r="J1" s="8" t="s">
        <v>33</v>
      </c>
      <c r="K1" s="2" t="s">
        <v>34</v>
      </c>
      <c r="L1" s="8" t="s">
        <v>35</v>
      </c>
      <c r="M1" s="2" t="s">
        <v>36</v>
      </c>
      <c r="N1" s="8" t="s">
        <v>37</v>
      </c>
      <c r="O1" s="2" t="s">
        <v>38</v>
      </c>
      <c r="P1" s="8" t="s">
        <v>39</v>
      </c>
      <c r="Q1" s="2" t="s">
        <v>40</v>
      </c>
      <c r="R1" s="5" t="s">
        <v>82</v>
      </c>
      <c r="S1" s="5" t="s">
        <v>83</v>
      </c>
      <c r="T1" s="8" t="s">
        <v>1</v>
      </c>
      <c r="U1" s="5" t="s">
        <v>14</v>
      </c>
      <c r="V1" s="8" t="s">
        <v>41</v>
      </c>
      <c r="W1" s="5" t="s">
        <v>42</v>
      </c>
      <c r="X1" s="8" t="s">
        <v>43</v>
      </c>
      <c r="Y1" s="8" t="s">
        <v>44</v>
      </c>
      <c r="Z1" s="8" t="s">
        <v>45</v>
      </c>
      <c r="AA1" s="8" t="s">
        <v>46</v>
      </c>
      <c r="AB1" s="8" t="s">
        <v>47</v>
      </c>
      <c r="AC1" s="8" t="s">
        <v>48</v>
      </c>
      <c r="AD1" s="8" t="s">
        <v>49</v>
      </c>
      <c r="AE1" s="8" t="s">
        <v>50</v>
      </c>
      <c r="AF1" s="8" t="s">
        <v>51</v>
      </c>
      <c r="AG1" s="8" t="s">
        <v>52</v>
      </c>
      <c r="AH1" s="5" t="s">
        <v>87</v>
      </c>
      <c r="AI1" s="5" t="s">
        <v>88</v>
      </c>
      <c r="AJ1" s="5" t="s">
        <v>20</v>
      </c>
      <c r="AK1" s="8" t="s">
        <v>0</v>
      </c>
      <c r="AL1" s="5" t="s">
        <v>18</v>
      </c>
      <c r="AM1" s="5" t="s">
        <v>19</v>
      </c>
    </row>
    <row r="2" spans="1:40" s="10" customFormat="1">
      <c r="A2" s="10" t="s">
        <v>66</v>
      </c>
      <c r="B2" s="10" t="s">
        <v>71</v>
      </c>
      <c r="C2" s="10" t="s">
        <v>25</v>
      </c>
      <c r="E2" s="14">
        <v>0</v>
      </c>
      <c r="F2" s="9">
        <v>5.1716510000000002E-4</v>
      </c>
      <c r="I2" s="1"/>
      <c r="K2" s="1"/>
      <c r="M2" s="1"/>
      <c r="O2" s="1"/>
      <c r="Q2" s="1"/>
      <c r="R2" s="6"/>
      <c r="S2" s="6"/>
      <c r="T2" s="9">
        <v>0</v>
      </c>
      <c r="U2" s="13"/>
      <c r="V2" s="13">
        <v>1.9055129999999999E-6</v>
      </c>
      <c r="W2" s="13"/>
      <c r="AK2" s="9">
        <v>87253.41</v>
      </c>
      <c r="AL2" s="9">
        <v>-174488</v>
      </c>
      <c r="AM2" s="9">
        <f>AL2-AL5</f>
        <v>144316.40000000002</v>
      </c>
    </row>
    <row r="3" spans="1:40" s="6" customFormat="1">
      <c r="A3" s="6" t="s">
        <v>66</v>
      </c>
      <c r="B3" s="6" t="s">
        <v>71</v>
      </c>
      <c r="C3" s="6" t="s">
        <v>25</v>
      </c>
      <c r="E3" s="6">
        <v>1</v>
      </c>
      <c r="F3" s="7">
        <v>7.9332839999999996E-4</v>
      </c>
      <c r="I3" s="1"/>
      <c r="K3" s="1"/>
      <c r="M3" s="1"/>
      <c r="O3" s="1"/>
      <c r="Q3" s="1"/>
      <c r="T3" s="9">
        <v>0</v>
      </c>
      <c r="U3" s="11"/>
      <c r="V3" s="11">
        <v>7.4934670000000001E-6</v>
      </c>
      <c r="W3" s="11"/>
      <c r="AK3" s="9">
        <v>156002.79999999999</v>
      </c>
      <c r="AL3" s="7">
        <v>-311986.7</v>
      </c>
      <c r="AM3" s="7">
        <f>AL3-AL5</f>
        <v>6817.7000000000116</v>
      </c>
    </row>
    <row r="4" spans="1:40" s="10" customFormat="1">
      <c r="A4" s="10" t="s">
        <v>66</v>
      </c>
      <c r="B4" s="10" t="s">
        <v>11</v>
      </c>
      <c r="C4" s="10" t="s">
        <v>25</v>
      </c>
      <c r="E4" s="14">
        <v>0</v>
      </c>
      <c r="F4" s="9">
        <v>1.857657E-4</v>
      </c>
      <c r="G4" s="9">
        <v>2.4785300000000001E-6</v>
      </c>
      <c r="I4" s="1"/>
      <c r="K4" s="1"/>
      <c r="M4" s="1"/>
      <c r="O4" s="1"/>
      <c r="Q4" s="1"/>
      <c r="T4" s="9">
        <v>0</v>
      </c>
      <c r="U4" s="13">
        <v>0.69599999999999995</v>
      </c>
      <c r="V4" s="13">
        <v>2.2319499999999999E-6</v>
      </c>
      <c r="W4" s="13">
        <v>1.47251E-8</v>
      </c>
      <c r="AJ4" s="15">
        <v>0</v>
      </c>
      <c r="AK4" s="9">
        <v>94609.36</v>
      </c>
      <c r="AL4" s="9">
        <v>-189190.39999999999</v>
      </c>
      <c r="AM4" s="9">
        <f>AL4-AL5</f>
        <v>129614.00000000003</v>
      </c>
    </row>
    <row r="5" spans="1:40">
      <c r="A5" s="6" t="s">
        <v>66</v>
      </c>
      <c r="B5" s="6" t="s">
        <v>11</v>
      </c>
      <c r="C5" s="6" t="s">
        <v>25</v>
      </c>
      <c r="E5" s="6">
        <v>1</v>
      </c>
      <c r="F5" s="17">
        <v>3.7314044358449601E-4</v>
      </c>
      <c r="G5" s="7">
        <v>6.9967000000000003E-6</v>
      </c>
      <c r="T5" s="9">
        <v>0</v>
      </c>
      <c r="U5" s="11">
        <v>-15.534000000000001</v>
      </c>
      <c r="V5" s="13">
        <v>7.1813519999999999E-6</v>
      </c>
      <c r="W5" s="11">
        <v>7.3108999999999996E-8</v>
      </c>
      <c r="AJ5" s="12">
        <v>0</v>
      </c>
      <c r="AK5" s="17">
        <v>159416.29999999999</v>
      </c>
      <c r="AL5" s="7">
        <v>-318804.40000000002</v>
      </c>
      <c r="AM5" s="7">
        <v>0</v>
      </c>
    </row>
    <row r="6" spans="1:40" s="10" customFormat="1">
      <c r="A6" s="10" t="s">
        <v>66</v>
      </c>
      <c r="B6" s="10" t="s">
        <v>80</v>
      </c>
      <c r="C6" s="10" t="s">
        <v>25</v>
      </c>
      <c r="E6" s="14">
        <v>0</v>
      </c>
      <c r="F6" s="9">
        <v>2.0925039999999999E-4</v>
      </c>
      <c r="G6" s="9">
        <v>2.4066099999999998E-6</v>
      </c>
      <c r="I6" s="1"/>
      <c r="K6" s="1"/>
      <c r="M6" s="1"/>
      <c r="O6" s="1"/>
      <c r="Q6" s="1"/>
      <c r="R6" s="9">
        <v>0</v>
      </c>
      <c r="S6" s="9"/>
      <c r="T6" s="9">
        <v>0</v>
      </c>
      <c r="U6" s="13">
        <v>0.70199999999999996</v>
      </c>
      <c r="V6" s="13">
        <v>2.6502239999999999E-6</v>
      </c>
      <c r="W6" s="13">
        <v>1.5249E-8</v>
      </c>
      <c r="AH6" s="13">
        <v>0</v>
      </c>
      <c r="AJ6" s="15">
        <v>0</v>
      </c>
      <c r="AK6" s="9">
        <v>94703.13</v>
      </c>
      <c r="AL6" s="9">
        <v>-189368.6</v>
      </c>
      <c r="AM6" s="9">
        <f>AL6-AL5</f>
        <v>129435.80000000002</v>
      </c>
    </row>
    <row r="7" spans="1:40">
      <c r="A7" s="6" t="s">
        <v>66</v>
      </c>
      <c r="B7" s="6" t="s">
        <v>80</v>
      </c>
      <c r="C7" s="6" t="s">
        <v>25</v>
      </c>
      <c r="E7" s="6">
        <v>1</v>
      </c>
      <c r="F7" s="3">
        <v>3.7888089999999999E-4</v>
      </c>
      <c r="G7" s="3">
        <v>6.9750000000000001E-6</v>
      </c>
      <c r="H7" s="3"/>
      <c r="R7" s="7">
        <v>-2.209851E-15</v>
      </c>
      <c r="S7" s="7"/>
      <c r="T7" s="9">
        <v>0</v>
      </c>
      <c r="U7" s="16">
        <v>-15.554</v>
      </c>
      <c r="V7" s="13">
        <v>7.290656E-6</v>
      </c>
      <c r="W7" s="16">
        <v>7.3216039999999998E-8</v>
      </c>
      <c r="AH7" s="13">
        <v>4.9601269999999996E-16</v>
      </c>
      <c r="AJ7" s="12">
        <v>0</v>
      </c>
      <c r="AK7" s="9">
        <v>159391.9</v>
      </c>
      <c r="AL7" s="3">
        <v>-318746.09999999998</v>
      </c>
      <c r="AM7" s="7">
        <f>AL7-AL5</f>
        <v>58.300000000046566</v>
      </c>
      <c r="AN7" s="3"/>
    </row>
    <row r="8" spans="1:40" s="10" customFormat="1">
      <c r="A8" s="10" t="s">
        <v>66</v>
      </c>
      <c r="B8" s="10" t="s">
        <v>81</v>
      </c>
      <c r="C8" s="10" t="s">
        <v>25</v>
      </c>
      <c r="E8" s="14">
        <v>0</v>
      </c>
      <c r="F8" s="9">
        <v>2.2924800000000001E-4</v>
      </c>
      <c r="G8" s="9">
        <v>2.1807300000000001E-6</v>
      </c>
      <c r="I8" s="1"/>
      <c r="K8" s="1"/>
      <c r="M8" s="1"/>
      <c r="O8" s="1"/>
      <c r="Q8" s="1"/>
      <c r="R8" s="9">
        <v>-4.400099E-14</v>
      </c>
      <c r="S8" s="9">
        <v>3.6986490000000001E-16</v>
      </c>
      <c r="T8" s="9">
        <v>0</v>
      </c>
      <c r="U8" s="13">
        <v>0.71099999999999997</v>
      </c>
      <c r="V8" s="13">
        <v>2.7941570000000002E-6</v>
      </c>
      <c r="W8" s="13">
        <v>1.879261E-8</v>
      </c>
      <c r="AH8" s="13">
        <v>1.7094540000000001E-15</v>
      </c>
      <c r="AI8" s="13">
        <v>1.8515530000000001E-17</v>
      </c>
      <c r="AJ8" s="15">
        <v>0</v>
      </c>
      <c r="AK8" s="9">
        <v>94861.92</v>
      </c>
      <c r="AL8" s="9">
        <v>-189676.7</v>
      </c>
      <c r="AM8" s="9">
        <f>AL8-AL5</f>
        <v>129127.70000000001</v>
      </c>
    </row>
    <row r="9" spans="1:40">
      <c r="A9" s="6" t="s">
        <v>66</v>
      </c>
      <c r="B9" s="6" t="s">
        <v>81</v>
      </c>
      <c r="C9" s="6" t="s">
        <v>25</v>
      </c>
      <c r="E9" s="6">
        <v>1</v>
      </c>
      <c r="F9" s="3">
        <v>3.8814570000000003E-4</v>
      </c>
      <c r="G9" s="3">
        <v>6.9184419999999996E-6</v>
      </c>
      <c r="R9" s="7">
        <v>-6.7540999999999998E-15</v>
      </c>
      <c r="S9" s="7">
        <v>4.6845449999999999E-17</v>
      </c>
      <c r="T9" s="9">
        <v>0</v>
      </c>
      <c r="U9" s="16">
        <v>-15.602</v>
      </c>
      <c r="V9" s="13">
        <v>7.4348149999999997E-6</v>
      </c>
      <c r="W9" s="16">
        <v>7.3685779999999998E-8</v>
      </c>
      <c r="AH9" s="11">
        <v>8.9090329999999994E-16</v>
      </c>
      <c r="AI9" s="11">
        <v>7.6340710000000004E-18</v>
      </c>
      <c r="AJ9" s="12">
        <v>0</v>
      </c>
      <c r="AK9" s="9">
        <v>159372.20000000001</v>
      </c>
      <c r="AL9" s="3">
        <v>-318697.3</v>
      </c>
      <c r="AM9" s="7">
        <f>AL9-AL5</f>
        <v>107.10000000003492</v>
      </c>
      <c r="AN9" s="3"/>
    </row>
    <row r="10" spans="1:40" s="10" customFormat="1">
      <c r="A10" s="10" t="s">
        <v>66</v>
      </c>
      <c r="B10" s="10" t="s">
        <v>79</v>
      </c>
      <c r="C10" s="10" t="s">
        <v>25</v>
      </c>
      <c r="D10" s="10" t="s">
        <v>26</v>
      </c>
      <c r="E10" s="14">
        <v>0</v>
      </c>
      <c r="F10" s="9">
        <v>2.5980529999999999E-4</v>
      </c>
      <c r="G10" s="9">
        <v>2.5402030000000001E-6</v>
      </c>
      <c r="H10" s="9">
        <v>-1.4404629999999999E-4</v>
      </c>
      <c r="I10" s="3"/>
      <c r="J10" s="9">
        <v>-6.7508089999999998E-5</v>
      </c>
      <c r="K10" s="3"/>
      <c r="L10" s="9">
        <v>-1.1435510000000001E-4</v>
      </c>
      <c r="M10" s="3"/>
      <c r="N10" s="9">
        <v>-4.9816379999999998E-5</v>
      </c>
      <c r="O10" s="3"/>
      <c r="P10" s="9">
        <v>-2.3471800000000001E-5</v>
      </c>
      <c r="Q10" s="3"/>
      <c r="T10" s="9">
        <v>0</v>
      </c>
      <c r="U10" s="13">
        <v>0.71399999999999997</v>
      </c>
      <c r="V10" s="13">
        <v>1.1508439999999999E-5</v>
      </c>
      <c r="W10" s="13">
        <v>1.622706E-8</v>
      </c>
      <c r="X10" s="13">
        <v>1.2011510000000001E-5</v>
      </c>
      <c r="Z10" s="13">
        <v>1.142883E-5</v>
      </c>
      <c r="AB10" s="13">
        <v>1.156889E-5</v>
      </c>
      <c r="AD10" s="13">
        <v>1.176626E-5</v>
      </c>
      <c r="AE10" s="13"/>
      <c r="AF10" s="13">
        <v>1.5424799999999998E-5</v>
      </c>
      <c r="AJ10" s="15">
        <v>0</v>
      </c>
      <c r="AK10" s="9">
        <v>94943.1</v>
      </c>
      <c r="AL10" s="9">
        <v>-189810.8</v>
      </c>
      <c r="AM10" s="9">
        <f>AL10-AL5</f>
        <v>128993.60000000003</v>
      </c>
    </row>
    <row r="11" spans="1:40">
      <c r="A11" s="6" t="s">
        <v>66</v>
      </c>
      <c r="B11" s="6" t="s">
        <v>79</v>
      </c>
      <c r="C11" s="6" t="s">
        <v>25</v>
      </c>
      <c r="D11" s="6" t="s">
        <v>26</v>
      </c>
      <c r="E11" s="6">
        <v>1</v>
      </c>
      <c r="F11" s="7">
        <v>3.696956E-4</v>
      </c>
      <c r="G11" s="7">
        <v>6.9759800000000001E-6</v>
      </c>
      <c r="H11" s="9">
        <v>-1.8695169999999999E-7</v>
      </c>
      <c r="J11" s="9">
        <v>5.2161010000000002E-6</v>
      </c>
      <c r="K11" s="3"/>
      <c r="L11" s="9">
        <v>8.6255879999999997E-6</v>
      </c>
      <c r="M11" s="3"/>
      <c r="N11" s="9">
        <v>1.1238010000000001E-5</v>
      </c>
      <c r="O11" s="3"/>
      <c r="P11" s="9">
        <v>9.3781680000000002E-6</v>
      </c>
      <c r="T11" s="9">
        <v>0</v>
      </c>
      <c r="U11" s="16">
        <v>-15.532</v>
      </c>
      <c r="V11" s="13">
        <v>8.4223329999999992E-6</v>
      </c>
      <c r="W11" s="11">
        <v>7.3219669999999997E-8</v>
      </c>
      <c r="X11" s="13">
        <v>4.7235480000000002E-6</v>
      </c>
      <c r="Z11" s="13">
        <v>4.2843120000000001E-6</v>
      </c>
      <c r="AA11" s="13"/>
      <c r="AB11" s="13">
        <v>4.4174009999999997E-6</v>
      </c>
      <c r="AC11" s="13"/>
      <c r="AD11" s="13">
        <v>4.477709E-6</v>
      </c>
      <c r="AE11" s="13"/>
      <c r="AF11" s="13">
        <v>5.6532700000000002E-6</v>
      </c>
      <c r="AJ11" s="12">
        <v>0</v>
      </c>
      <c r="AK11" s="9">
        <v>159372.1</v>
      </c>
      <c r="AL11" s="7">
        <v>-318668.79999999999</v>
      </c>
      <c r="AM11" s="7">
        <f>AL11-AL5</f>
        <v>135.60000000003492</v>
      </c>
      <c r="AN11" s="3"/>
    </row>
    <row r="12" spans="1:40" s="10" customFormat="1">
      <c r="A12" s="10" t="s">
        <v>66</v>
      </c>
      <c r="B12" s="10" t="s">
        <v>78</v>
      </c>
      <c r="C12" s="10" t="s">
        <v>25</v>
      </c>
      <c r="D12" s="10" t="s">
        <v>26</v>
      </c>
      <c r="E12" s="14">
        <v>0</v>
      </c>
      <c r="F12" s="9">
        <v>2.59836E-4</v>
      </c>
      <c r="G12" s="9">
        <v>2.5399450000000002E-6</v>
      </c>
      <c r="H12" s="9">
        <v>-2.1081189999999999E-4</v>
      </c>
      <c r="I12" s="9">
        <v>9.642253000000001E-7</v>
      </c>
      <c r="J12" s="9">
        <v>-9.6016209999999998E-5</v>
      </c>
      <c r="K12" s="9">
        <v>2.422323E-7</v>
      </c>
      <c r="L12" s="9">
        <v>-4.1730400000000003E-5</v>
      </c>
      <c r="M12" s="9">
        <v>-3.9020700000000002E-7</v>
      </c>
      <c r="N12" s="9">
        <v>-2.212399E-5</v>
      </c>
      <c r="O12" s="9">
        <v>-2.1504050000000001E-7</v>
      </c>
      <c r="P12" s="9">
        <v>-8.0084030000000003E-5</v>
      </c>
      <c r="Q12" s="9">
        <v>3.971795E-7</v>
      </c>
      <c r="R12" s="9"/>
      <c r="S12" s="9"/>
      <c r="T12" s="9">
        <v>0</v>
      </c>
      <c r="U12" s="13">
        <v>0.72499999999999998</v>
      </c>
      <c r="V12" s="13">
        <v>2.4710249999999999E-5</v>
      </c>
      <c r="W12" s="13">
        <v>1.8516930000000001E-7</v>
      </c>
      <c r="X12" s="13">
        <v>2.5615580000000001E-5</v>
      </c>
      <c r="Y12" s="13">
        <v>2.019859E-7</v>
      </c>
      <c r="Z12" s="13">
        <v>2.4892290000000002E-5</v>
      </c>
      <c r="AA12" s="13">
        <v>1.865657E-7</v>
      </c>
      <c r="AB12" s="13">
        <v>2.530468E-5</v>
      </c>
      <c r="AC12" s="13">
        <v>1.871802E-7</v>
      </c>
      <c r="AD12" s="13">
        <v>2.5589149999999999E-5</v>
      </c>
      <c r="AE12" s="13">
        <v>1.9076139999999999E-7</v>
      </c>
      <c r="AF12" s="13">
        <v>3.9326529999999999E-5</v>
      </c>
      <c r="AG12" s="13">
        <v>2.7419069999999999E-7</v>
      </c>
      <c r="AI12" s="13"/>
      <c r="AJ12" s="15">
        <v>1.6445059999999999E-42</v>
      </c>
      <c r="AK12" s="9">
        <v>95104.48</v>
      </c>
      <c r="AL12" s="9">
        <v>-190086.39999999999</v>
      </c>
      <c r="AM12" s="9">
        <f>AL12-AL5</f>
        <v>128718.00000000003</v>
      </c>
    </row>
    <row r="13" spans="1:40">
      <c r="A13" s="6" t="s">
        <v>66</v>
      </c>
      <c r="B13" s="6" t="s">
        <v>78</v>
      </c>
      <c r="C13" s="6" t="s">
        <v>25</v>
      </c>
      <c r="D13" s="6" t="s">
        <v>26</v>
      </c>
      <c r="E13" s="6">
        <v>1</v>
      </c>
      <c r="F13" s="7">
        <v>3.6801960000000002E-4</v>
      </c>
      <c r="G13" s="7">
        <v>7.0125399999999996E-6</v>
      </c>
      <c r="H13" s="9">
        <v>-1.195471E-5</v>
      </c>
      <c r="I13" s="3">
        <v>1.4986420000000001E-7</v>
      </c>
      <c r="J13" s="9">
        <v>1.313986E-5</v>
      </c>
      <c r="K13" s="3">
        <v>-6.3262500000000002E-8</v>
      </c>
      <c r="L13" s="9">
        <v>2.2451439999999999E-5</v>
      </c>
      <c r="M13" s="3">
        <v>-9.6933969999999997E-8</v>
      </c>
      <c r="N13" s="9">
        <v>1.847579E-5</v>
      </c>
      <c r="O13" s="3">
        <v>-6.004741E-8</v>
      </c>
      <c r="P13" s="9">
        <v>1.432804E-5</v>
      </c>
      <c r="Q13" s="3">
        <v>-4.0595779999999998E-8</v>
      </c>
      <c r="R13" s="9"/>
      <c r="S13" s="9"/>
      <c r="T13" s="9">
        <v>0</v>
      </c>
      <c r="U13" s="11">
        <v>-15.581</v>
      </c>
      <c r="V13" s="13">
        <v>1.213824E-5</v>
      </c>
      <c r="W13" s="11">
        <v>1.010417E-7</v>
      </c>
      <c r="X13" s="13">
        <v>1.029756E-5</v>
      </c>
      <c r="Y13" s="13">
        <v>7.6788790000000006E-8</v>
      </c>
      <c r="Z13" s="13">
        <v>9.7273659999999997E-6</v>
      </c>
      <c r="AA13" s="13">
        <v>7.0272630000000004E-8</v>
      </c>
      <c r="AB13" s="13">
        <v>1.004215E-5</v>
      </c>
      <c r="AC13" s="13">
        <v>7.1318869999999997E-8</v>
      </c>
      <c r="AD13" s="13">
        <v>1.012207E-5</v>
      </c>
      <c r="AE13" s="13">
        <v>7.2757889999999993E-8</v>
      </c>
      <c r="AF13" s="13">
        <v>1.4120179999999999E-5</v>
      </c>
      <c r="AG13" s="13">
        <v>9.8312279999999997E-8</v>
      </c>
      <c r="AH13" s="13"/>
      <c r="AI13" s="13"/>
      <c r="AJ13" s="12">
        <v>0</v>
      </c>
      <c r="AK13" s="9">
        <v>159316.5</v>
      </c>
      <c r="AL13" s="3">
        <v>-318510.40000000002</v>
      </c>
      <c r="AM13" s="7">
        <f>AL13-AL5</f>
        <v>294</v>
      </c>
      <c r="AN13" s="3"/>
    </row>
    <row r="14" spans="1:40" s="10" customFormat="1">
      <c r="A14" s="10" t="s">
        <v>65</v>
      </c>
      <c r="B14" s="10" t="s">
        <v>71</v>
      </c>
      <c r="C14" s="10" t="s">
        <v>25</v>
      </c>
      <c r="E14" s="14" t="s">
        <v>72</v>
      </c>
      <c r="F14" s="9">
        <v>3.6169134999999999E-4</v>
      </c>
      <c r="I14" s="1"/>
      <c r="K14" s="1"/>
      <c r="M14" s="1"/>
      <c r="O14" s="1"/>
      <c r="Q14" s="1"/>
      <c r="R14" s="6"/>
      <c r="S14" s="6"/>
      <c r="T14" s="9">
        <v>1.5488472100000001E-4</v>
      </c>
      <c r="U14" s="13"/>
      <c r="AJ14" s="15"/>
      <c r="AK14" s="9">
        <v>84401.945001</v>
      </c>
      <c r="AL14" s="9">
        <f>(LN(12397)*2)-(2*AK14)</f>
        <v>-168785.03958242631</v>
      </c>
      <c r="AM14" s="9">
        <f>AL14-AL15</f>
        <v>81241.06065427119</v>
      </c>
    </row>
    <row r="15" spans="1:40" s="6" customFormat="1">
      <c r="A15" s="6" t="s">
        <v>65</v>
      </c>
      <c r="B15" s="6" t="s">
        <v>71</v>
      </c>
      <c r="C15" s="6" t="s">
        <v>25</v>
      </c>
      <c r="E15" s="6">
        <v>1</v>
      </c>
      <c r="F15" s="7">
        <v>1.705512E-5</v>
      </c>
      <c r="I15" s="1"/>
      <c r="K15" s="1"/>
      <c r="M15" s="1"/>
      <c r="O15" s="1"/>
      <c r="Q15" s="1"/>
      <c r="T15" s="9">
        <v>2.2825233E-5</v>
      </c>
      <c r="U15" s="11"/>
      <c r="AJ15" s="12"/>
      <c r="AK15" s="9">
        <v>125021.493665</v>
      </c>
      <c r="AL15" s="7">
        <f>(LN(4645)*2)-(2*AK15)</f>
        <v>-250026.1002366975</v>
      </c>
      <c r="AM15" s="7">
        <v>0</v>
      </c>
    </row>
    <row r="16" spans="1:40" s="10" customFormat="1">
      <c r="A16" s="10" t="s">
        <v>65</v>
      </c>
      <c r="B16" s="10" t="s">
        <v>11</v>
      </c>
      <c r="C16" s="10" t="s">
        <v>25</v>
      </c>
      <c r="E16" s="14" t="s">
        <v>72</v>
      </c>
      <c r="F16" s="9">
        <v>7.8969774000000006E-5</v>
      </c>
      <c r="G16" s="9">
        <v>3.0414900000000002E-6</v>
      </c>
      <c r="I16" s="1"/>
      <c r="K16" s="1"/>
      <c r="M16" s="1"/>
      <c r="O16" s="1"/>
      <c r="Q16" s="1"/>
      <c r="R16" s="6"/>
      <c r="S16" s="6"/>
      <c r="T16" s="9">
        <v>3.1393049000000003E-5</v>
      </c>
      <c r="U16" s="13">
        <v>0.79729710145499999</v>
      </c>
      <c r="V16" s="13">
        <v>1.9999999999999999E-6</v>
      </c>
      <c r="W16" s="13">
        <v>0</v>
      </c>
      <c r="AJ16" s="15" t="s">
        <v>73</v>
      </c>
      <c r="AK16" s="9">
        <v>94294.837320999999</v>
      </c>
      <c r="AL16" s="9">
        <f>(LN(4645)*3)-(2*AK16)</f>
        <v>-188564.34400204624</v>
      </c>
      <c r="AM16" s="9">
        <f>AL16-AL15</f>
        <v>61461.756234651257</v>
      </c>
    </row>
    <row r="17" spans="1:39">
      <c r="A17" s="6" t="s">
        <v>65</v>
      </c>
      <c r="B17" s="6" t="s">
        <v>11</v>
      </c>
      <c r="C17" s="6" t="s">
        <v>25</v>
      </c>
      <c r="E17" s="6">
        <v>1</v>
      </c>
      <c r="F17" s="3">
        <v>1.7055105999999998E-5</v>
      </c>
      <c r="G17" s="3">
        <v>3.9999999999999999E-12</v>
      </c>
      <c r="T17" s="9">
        <v>2.2823389999999998E-5</v>
      </c>
      <c r="U17" s="16">
        <v>7.0735000000000004E-8</v>
      </c>
      <c r="V17" s="13">
        <v>6.9999999999999999E-6</v>
      </c>
      <c r="W17" s="11">
        <v>0</v>
      </c>
      <c r="AJ17" s="12" t="s">
        <v>73</v>
      </c>
      <c r="AK17" s="9">
        <v>125021.49410900001</v>
      </c>
      <c r="AL17" s="3">
        <f>(LN(3958)*3)-(2*AK17)</f>
        <v>-250018.13773562154</v>
      </c>
      <c r="AM17" s="7">
        <f>AL17-AL15</f>
        <v>7.9625010759627912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Surya, Kevin</cp:lastModifiedBy>
  <dcterms:created xsi:type="dcterms:W3CDTF">2020-04-17T18:56:53Z</dcterms:created>
  <dcterms:modified xsi:type="dcterms:W3CDTF">2020-05-15T18:39:10Z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