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 Surya\Google Drive\Operation\IZANAMI\2_macroevolution\surya_punctuation_sars_like\"/>
    </mc:Choice>
  </mc:AlternateContent>
  <xr:revisionPtr revIDLastSave="0" documentId="13_ncr:1_{738A9421-7810-40BD-A513-B6B9BD92C2BB}" xr6:coauthVersionLast="44" xr6:coauthVersionMax="44" xr10:uidLastSave="{00000000-0000-0000-0000-000000000000}"/>
  <bookViews>
    <workbookView xWindow="-90" yWindow="-90" windowWidth="19380" windowHeight="10530" xr2:uid="{A29C0B7E-6BD4-4D3F-B20E-4D7D98D80CA9}"/>
  </bookViews>
  <sheets>
    <sheet name="meta" sheetId="2" r:id="rId1"/>
    <sheet name="resul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" i="3" l="1"/>
  <c r="T7" i="3"/>
  <c r="S7" i="3"/>
  <c r="U6" i="3"/>
  <c r="T6" i="3"/>
  <c r="S6" i="3"/>
  <c r="U4" i="3"/>
  <c r="U5" i="3"/>
  <c r="T4" i="3"/>
  <c r="S4" i="3"/>
  <c r="T5" i="3"/>
  <c r="U3" i="3"/>
  <c r="T3" i="3"/>
  <c r="T2" i="3"/>
  <c r="S5" i="3"/>
  <c r="S3" i="3"/>
  <c r="S2" i="3"/>
</calcChain>
</file>

<file path=xl/sharedStrings.xml><?xml version="1.0" encoding="utf-8"?>
<sst xmlns="http://schemas.openxmlformats.org/spreadsheetml/2006/main" count="77" uniqueCount="57">
  <si>
    <t>log_lik</t>
  </si>
  <si>
    <t>var</t>
  </si>
  <si>
    <t>lambda</t>
  </si>
  <si>
    <t>author</t>
  </si>
  <si>
    <t>Kevin Surya</t>
  </si>
  <si>
    <t>date_created</t>
  </si>
  <si>
    <t>project</t>
  </si>
  <si>
    <t>coronavirus-macroevolution</t>
  </si>
  <si>
    <t>meta</t>
  </si>
  <si>
    <t>Metadata (this tab)</t>
  </si>
  <si>
    <t>results</t>
  </si>
  <si>
    <t>PGLS results</t>
  </si>
  <si>
    <t>model</t>
  </si>
  <si>
    <t>1-group</t>
  </si>
  <si>
    <t>2-group</t>
  </si>
  <si>
    <t>3-group</t>
  </si>
  <si>
    <t>1-group: path ~ b0 + b1*node</t>
  </si>
  <si>
    <t>ref_group</t>
  </si>
  <si>
    <t>NA</t>
  </si>
  <si>
    <t>SARS-CoV</t>
  </si>
  <si>
    <t>SARS-like CoV</t>
  </si>
  <si>
    <t>SARS-CoV-2</t>
  </si>
  <si>
    <t>2-group: path ~ b0 + b1*node + b2 (0/1) + b2*node</t>
  </si>
  <si>
    <t>3-group: path ~ b0 + b1*node + b2 (1) + b3 (2) + b3*node</t>
  </si>
  <si>
    <t>SARS-CoVs</t>
  </si>
  <si>
    <t>Reference group</t>
  </si>
  <si>
    <t>Pagel's λ</t>
  </si>
  <si>
    <t>Log likelihood</t>
  </si>
  <si>
    <t>beta_0</t>
  </si>
  <si>
    <t>beta_1</t>
  </si>
  <si>
    <t>Intercept of the fit line of the reference group</t>
  </si>
  <si>
    <t>beta_2</t>
  </si>
  <si>
    <t>Slope of the fit line of the reference</t>
  </si>
  <si>
    <t>Intercept difference (relative to the reference)</t>
  </si>
  <si>
    <t>beta_3</t>
  </si>
  <si>
    <t>Interaction between the number of nodes and a dummy variable</t>
  </si>
  <si>
    <t>beta_3'</t>
  </si>
  <si>
    <t>beta_4</t>
  </si>
  <si>
    <t>Intercept difference (relative to the reference; third group)</t>
  </si>
  <si>
    <t>Interaction between the number of nodes and a dummy variable (third group)</t>
  </si>
  <si>
    <t>r_2</t>
  </si>
  <si>
    <t>R-squared</t>
  </si>
  <si>
    <t>Standard error</t>
  </si>
  <si>
    <t>se_b4</t>
  </si>
  <si>
    <t>se_b3'</t>
  </si>
  <si>
    <t>se_b3</t>
  </si>
  <si>
    <t>se_b2</t>
  </si>
  <si>
    <t>se_b1</t>
  </si>
  <si>
    <t>se_b0</t>
  </si>
  <si>
    <t>se_b[0-4]</t>
  </si>
  <si>
    <t>Variance</t>
  </si>
  <si>
    <t>BIC</t>
  </si>
  <si>
    <t>dBIC</t>
  </si>
  <si>
    <t>p_val</t>
  </si>
  <si>
    <r>
      <rPr>
        <i/>
        <sz val="10"/>
        <color theme="1"/>
        <rFont val="Arial"/>
        <family val="2"/>
      </rPr>
      <t>P</t>
    </r>
    <r>
      <rPr>
        <sz val="10"/>
        <color theme="1"/>
        <rFont val="Arial"/>
        <family val="2"/>
      </rPr>
      <t xml:space="preserve"> value of the slope of the reference</t>
    </r>
  </si>
  <si>
    <t>Bayesian Information Criterion</t>
  </si>
  <si>
    <t>Delta BIC (BIC of a model - BIC of the model with the lowest value)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</si>
</sst>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166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4" fillId="0" borderId="0" xfId="0" applyFont="1"/>
    <xf numFmtId="0" fontId="5" fillId="0" borderId="0" xfId="0" applyFont="1"/>
    <xf numFmtId="165" fontId="6" fillId="0" borderId="0" xfId="0" applyNumberFormat="1" applyFont="1"/>
    <xf numFmtId="0" fontId="7" fillId="0" borderId="0" xfId="0" applyFont="1"/>
    <xf numFmtId="0" fontId="6" fillId="0" borderId="0" xfId="0" applyFont="1"/>
    <xf numFmtId="2" fontId="6" fillId="0" borderId="0" xfId="0" applyNumberFormat="1" applyFont="1"/>
    <xf numFmtId="166" fontId="6" fillId="0" borderId="0" xfId="0" applyNumberFormat="1" applyFont="1"/>
    <xf numFmtId="16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25C74-E320-49C2-9041-7CC34A4B5CCC}">
  <dimension ref="A1:B26"/>
  <sheetViews>
    <sheetView tabSelected="1" workbookViewId="0"/>
  </sheetViews>
  <sheetFormatPr defaultRowHeight="13" x14ac:dyDescent="0.6"/>
  <cols>
    <col min="1" max="1" width="11.76953125" style="2" bestFit="1" customWidth="1"/>
    <col min="2" max="2" width="61.81640625" style="1" bestFit="1" customWidth="1"/>
    <col min="3" max="16384" width="8.7265625" style="1"/>
  </cols>
  <sheetData>
    <row r="1" spans="1:2" x14ac:dyDescent="0.6">
      <c r="A1" s="2" t="s">
        <v>3</v>
      </c>
      <c r="B1" s="1" t="s">
        <v>4</v>
      </c>
    </row>
    <row r="2" spans="1:2" x14ac:dyDescent="0.6">
      <c r="A2" s="2" t="s">
        <v>5</v>
      </c>
      <c r="B2" s="7">
        <v>43938</v>
      </c>
    </row>
    <row r="3" spans="1:2" x14ac:dyDescent="0.6">
      <c r="A3" s="2" t="s">
        <v>6</v>
      </c>
      <c r="B3" s="1" t="s">
        <v>7</v>
      </c>
    </row>
    <row r="5" spans="1:2" x14ac:dyDescent="0.6">
      <c r="A5" s="2" t="s">
        <v>8</v>
      </c>
      <c r="B5" s="1" t="s">
        <v>9</v>
      </c>
    </row>
    <row r="6" spans="1:2" x14ac:dyDescent="0.6">
      <c r="A6" s="2" t="s">
        <v>10</v>
      </c>
      <c r="B6" s="1" t="s">
        <v>11</v>
      </c>
    </row>
    <row r="8" spans="1:2" x14ac:dyDescent="0.6">
      <c r="B8" s="2" t="s">
        <v>10</v>
      </c>
    </row>
    <row r="9" spans="1:2" x14ac:dyDescent="0.6">
      <c r="A9" s="2" t="s">
        <v>12</v>
      </c>
      <c r="B9" s="1" t="s">
        <v>16</v>
      </c>
    </row>
    <row r="10" spans="1:2" x14ac:dyDescent="0.6">
      <c r="B10" s="1" t="s">
        <v>22</v>
      </c>
    </row>
    <row r="11" spans="1:2" x14ac:dyDescent="0.6">
      <c r="B11" s="1" t="s">
        <v>23</v>
      </c>
    </row>
    <row r="12" spans="1:2" x14ac:dyDescent="0.6">
      <c r="A12" s="2" t="s">
        <v>17</v>
      </c>
      <c r="B12" s="1" t="s">
        <v>25</v>
      </c>
    </row>
    <row r="13" spans="1:2" x14ac:dyDescent="0.6">
      <c r="A13" s="2" t="s">
        <v>2</v>
      </c>
      <c r="B13" s="1" t="s">
        <v>26</v>
      </c>
    </row>
    <row r="14" spans="1:2" x14ac:dyDescent="0.6">
      <c r="A14" s="2" t="s">
        <v>0</v>
      </c>
      <c r="B14" s="1" t="s">
        <v>27</v>
      </c>
    </row>
    <row r="15" spans="1:2" x14ac:dyDescent="0.6">
      <c r="A15" s="2" t="s">
        <v>28</v>
      </c>
      <c r="B15" s="1" t="s">
        <v>30</v>
      </c>
    </row>
    <row r="16" spans="1:2" x14ac:dyDescent="0.6">
      <c r="A16" s="2" t="s">
        <v>29</v>
      </c>
      <c r="B16" s="1" t="s">
        <v>32</v>
      </c>
    </row>
    <row r="17" spans="1:2" x14ac:dyDescent="0.6">
      <c r="A17" s="2" t="s">
        <v>31</v>
      </c>
      <c r="B17" s="1" t="s">
        <v>33</v>
      </c>
    </row>
    <row r="18" spans="1:2" x14ac:dyDescent="0.6">
      <c r="A18" s="2" t="s">
        <v>34</v>
      </c>
      <c r="B18" s="1" t="s">
        <v>35</v>
      </c>
    </row>
    <row r="19" spans="1:2" x14ac:dyDescent="0.6">
      <c r="A19" s="2" t="s">
        <v>36</v>
      </c>
      <c r="B19" s="1" t="s">
        <v>38</v>
      </c>
    </row>
    <row r="20" spans="1:2" x14ac:dyDescent="0.6">
      <c r="A20" s="2" t="s">
        <v>37</v>
      </c>
      <c r="B20" s="1" t="s">
        <v>39</v>
      </c>
    </row>
    <row r="21" spans="1:2" x14ac:dyDescent="0.6">
      <c r="A21" s="2" t="s">
        <v>1</v>
      </c>
      <c r="B21" s="1" t="s">
        <v>50</v>
      </c>
    </row>
    <row r="22" spans="1:2" x14ac:dyDescent="0.6">
      <c r="A22" s="2" t="s">
        <v>40</v>
      </c>
      <c r="B22" s="1" t="s">
        <v>41</v>
      </c>
    </row>
    <row r="23" spans="1:2" x14ac:dyDescent="0.6">
      <c r="A23" s="2" t="s">
        <v>49</v>
      </c>
      <c r="B23" s="1" t="s">
        <v>42</v>
      </c>
    </row>
    <row r="24" spans="1:2" x14ac:dyDescent="0.6">
      <c r="A24" s="2" t="s">
        <v>53</v>
      </c>
      <c r="B24" s="1" t="s">
        <v>54</v>
      </c>
    </row>
    <row r="25" spans="1:2" x14ac:dyDescent="0.6">
      <c r="A25" s="2" t="s">
        <v>51</v>
      </c>
      <c r="B25" s="1" t="s">
        <v>55</v>
      </c>
    </row>
    <row r="26" spans="1:2" x14ac:dyDescent="0.6">
      <c r="A26" s="2" t="s">
        <v>52</v>
      </c>
      <c r="B26" s="1" t="s">
        <v>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DFB8-7AE7-4540-B402-8A2C562F39AC}">
  <dimension ref="A1:V8"/>
  <sheetViews>
    <sheetView workbookViewId="0"/>
  </sheetViews>
  <sheetFormatPr defaultRowHeight="13" x14ac:dyDescent="0.6"/>
  <cols>
    <col min="1" max="1" width="6.81640625" style="1" bestFit="1" customWidth="1"/>
    <col min="2" max="2" width="13" style="1" bestFit="1" customWidth="1"/>
    <col min="3" max="3" width="7" style="12" bestFit="1" customWidth="1"/>
    <col min="4" max="5" width="6.36328125" style="12" bestFit="1" customWidth="1"/>
    <col min="6" max="6" width="9.76953125" style="1" bestFit="1" customWidth="1"/>
    <col min="7" max="7" width="6.76953125" style="12" bestFit="1" customWidth="1"/>
    <col min="8" max="8" width="9.76953125" style="12" bestFit="1" customWidth="1"/>
    <col min="9" max="9" width="6.81640625" style="12" bestFit="1" customWidth="1"/>
    <col min="10" max="10" width="6.76953125" style="12" bestFit="1" customWidth="1"/>
    <col min="11" max="11" width="6.1796875" style="12" bestFit="1" customWidth="1"/>
    <col min="12" max="12" width="7.1796875" style="1" bestFit="1" customWidth="1"/>
    <col min="13" max="13" width="6.1796875" style="12" bestFit="1" customWidth="1"/>
    <col min="14" max="14" width="8.6796875" style="9" bestFit="1" customWidth="1"/>
    <col min="15" max="16" width="6.1796875" style="12" bestFit="1" customWidth="1"/>
    <col min="17" max="17" width="6.2265625" style="12" bestFit="1" customWidth="1"/>
    <col min="18" max="18" width="6.1796875" style="12" bestFit="1" customWidth="1"/>
    <col min="19" max="19" width="5.2265625" style="1" bestFit="1" customWidth="1"/>
    <col min="20" max="20" width="6.76953125" style="1" bestFit="1" customWidth="1"/>
    <col min="21" max="21" width="4.86328125" style="1" bestFit="1" customWidth="1"/>
    <col min="22" max="16384" width="8.7265625" style="1"/>
  </cols>
  <sheetData>
    <row r="1" spans="1:22" s="2" customFormat="1" x14ac:dyDescent="0.6">
      <c r="A1" s="2" t="s">
        <v>12</v>
      </c>
      <c r="B1" s="2" t="s">
        <v>17</v>
      </c>
      <c r="C1" s="11" t="s">
        <v>2</v>
      </c>
      <c r="D1" s="11" t="s">
        <v>0</v>
      </c>
      <c r="E1" s="11" t="s">
        <v>28</v>
      </c>
      <c r="F1" s="2" t="s">
        <v>29</v>
      </c>
      <c r="G1" s="11" t="s">
        <v>31</v>
      </c>
      <c r="H1" s="11" t="s">
        <v>34</v>
      </c>
      <c r="I1" s="11" t="s">
        <v>36</v>
      </c>
      <c r="J1" s="11" t="s">
        <v>37</v>
      </c>
      <c r="K1" s="11" t="s">
        <v>1</v>
      </c>
      <c r="L1" s="2" t="s">
        <v>40</v>
      </c>
      <c r="M1" s="11" t="s">
        <v>48</v>
      </c>
      <c r="N1" s="8" t="s">
        <v>47</v>
      </c>
      <c r="O1" s="11" t="s">
        <v>46</v>
      </c>
      <c r="P1" s="11" t="s">
        <v>45</v>
      </c>
      <c r="Q1" s="11" t="s">
        <v>44</v>
      </c>
      <c r="R1" s="11" t="s">
        <v>43</v>
      </c>
      <c r="S1" s="2" t="s">
        <v>53</v>
      </c>
      <c r="T1" s="2" t="s">
        <v>51</v>
      </c>
      <c r="U1" s="2" t="s">
        <v>52</v>
      </c>
    </row>
    <row r="2" spans="1:22" x14ac:dyDescent="0.6">
      <c r="A2" s="1" t="s">
        <v>13</v>
      </c>
      <c r="B2" s="1" t="s">
        <v>18</v>
      </c>
      <c r="C2" s="12">
        <v>1</v>
      </c>
      <c r="D2" s="13">
        <v>261.20013499999999</v>
      </c>
      <c r="E2" s="14">
        <v>0.14696900487299999</v>
      </c>
      <c r="F2" s="6">
        <v>4.3973140000000002E-6</v>
      </c>
      <c r="K2" s="10">
        <v>1.436539847E-3</v>
      </c>
      <c r="L2" s="3">
        <v>4.8563396899999999E-4</v>
      </c>
      <c r="M2" s="10">
        <v>8.1620000000000009E-3</v>
      </c>
      <c r="N2" s="9">
        <v>2.8E-5</v>
      </c>
      <c r="S2" s="4">
        <f t="shared" ref="S2:S7" si="0">TDIST((ABS(F2)/N2),51,1)</f>
        <v>0.4379139769909966</v>
      </c>
      <c r="T2" s="5">
        <f>(LN(52)*3)-(2*D2)</f>
        <v>-510.54653884425568</v>
      </c>
      <c r="U2" s="5">
        <v>0</v>
      </c>
    </row>
    <row r="3" spans="1:22" x14ac:dyDescent="0.6">
      <c r="A3" s="1" t="s">
        <v>14</v>
      </c>
      <c r="B3" s="1" t="s">
        <v>24</v>
      </c>
      <c r="C3" s="12">
        <v>1</v>
      </c>
      <c r="D3" s="13">
        <v>262.48917699999998</v>
      </c>
      <c r="E3" s="14">
        <v>0.154389623748</v>
      </c>
      <c r="F3" s="6">
        <v>3.7572990000000002E-6</v>
      </c>
      <c r="G3" s="10">
        <v>-7.7635345860000001E-3</v>
      </c>
      <c r="H3" s="15">
        <v>-4.7662350000000001E-6</v>
      </c>
      <c r="K3" s="10">
        <v>1.3670550269999999E-3</v>
      </c>
      <c r="L3" s="3">
        <v>4.8831716262000002E-2</v>
      </c>
      <c r="M3" s="10">
        <v>9.5589999999999998E-3</v>
      </c>
      <c r="N3" s="9">
        <v>2.6999999999999999E-5</v>
      </c>
      <c r="O3" s="10">
        <v>8.1410000000000007E-3</v>
      </c>
      <c r="P3" s="10">
        <v>1.2080000000000001E-3</v>
      </c>
      <c r="S3" s="4">
        <f t="shared" si="0"/>
        <v>0.44493620345451584</v>
      </c>
      <c r="T3" s="5">
        <f>(LN(52)*5)-(2*D3)</f>
        <v>-505.22213540709282</v>
      </c>
      <c r="U3" s="5">
        <f>T3-T2</f>
        <v>5.3244034371628572</v>
      </c>
    </row>
    <row r="4" spans="1:22" x14ac:dyDescent="0.6">
      <c r="A4" s="1" t="s">
        <v>14</v>
      </c>
      <c r="B4" s="1" t="s">
        <v>20</v>
      </c>
      <c r="C4" s="12">
        <v>1</v>
      </c>
      <c r="D4" s="13">
        <v>262.48917699999998</v>
      </c>
      <c r="E4" s="14">
        <v>0.146626089174</v>
      </c>
      <c r="F4" s="6">
        <v>-1.0089340000000001E-6</v>
      </c>
      <c r="G4" s="10">
        <v>7.7635345949999997E-3</v>
      </c>
      <c r="H4" s="15">
        <v>4.7662339999999999E-6</v>
      </c>
      <c r="K4" s="10">
        <v>1.3670550279999999E-3</v>
      </c>
      <c r="L4" s="3">
        <v>4.8831716294000002E-2</v>
      </c>
      <c r="M4" s="10">
        <v>8.8789999999999997E-3</v>
      </c>
      <c r="N4" s="9">
        <v>1.2080000000000001E-3</v>
      </c>
      <c r="O4" s="10">
        <v>8.1410000000000007E-3</v>
      </c>
      <c r="P4" s="10">
        <v>1.2080000000000001E-3</v>
      </c>
      <c r="S4" s="4">
        <f t="shared" si="0"/>
        <v>0.49966842858747151</v>
      </c>
      <c r="T4" s="5">
        <f>(LN(52)*5)-(2*D4)</f>
        <v>-505.22213540709282</v>
      </c>
      <c r="U4" s="5">
        <f>T4-T2</f>
        <v>5.3244034371628572</v>
      </c>
      <c r="V4" s="5"/>
    </row>
    <row r="5" spans="1:22" x14ac:dyDescent="0.6">
      <c r="A5" s="1" t="s">
        <v>15</v>
      </c>
      <c r="B5" s="1" t="s">
        <v>19</v>
      </c>
      <c r="C5" s="12">
        <v>1</v>
      </c>
      <c r="D5" s="13">
        <v>264.96971100000002</v>
      </c>
      <c r="E5" s="14">
        <v>0.16857154706399999</v>
      </c>
      <c r="F5" s="6">
        <v>3.2462509999999999E-6</v>
      </c>
      <c r="G5" s="10">
        <v>-2.2673291046000001E-2</v>
      </c>
      <c r="I5" s="10">
        <v>-2.5188756287999998E-2</v>
      </c>
      <c r="J5" s="10">
        <v>1.121935733E-3</v>
      </c>
      <c r="K5" s="10">
        <v>1.2426592659999999E-3</v>
      </c>
      <c r="L5" s="3">
        <v>0.13538368665299999</v>
      </c>
      <c r="M5" s="10">
        <v>1.1030999999999999E-2</v>
      </c>
      <c r="N5" s="9">
        <v>2.5999999999999998E-5</v>
      </c>
      <c r="O5" s="10">
        <v>9.9380000000000007E-3</v>
      </c>
      <c r="Q5" s="10">
        <v>1.0888999999999999E-2</v>
      </c>
      <c r="R5" s="10">
        <v>1.2539999999999999E-3</v>
      </c>
      <c r="S5" s="4">
        <f t="shared" si="0"/>
        <v>0.45056427730471482</v>
      </c>
      <c r="T5" s="5">
        <f>(LN(52)*6)-(2*D5)</f>
        <v>-506.23195968851149</v>
      </c>
      <c r="U5" s="5">
        <f>T5-T2</f>
        <v>4.3145791557441839</v>
      </c>
    </row>
    <row r="6" spans="1:22" x14ac:dyDescent="0.6">
      <c r="A6" s="1" t="s">
        <v>15</v>
      </c>
      <c r="B6" s="1" t="s">
        <v>21</v>
      </c>
      <c r="C6" s="12">
        <v>1</v>
      </c>
      <c r="D6" s="13">
        <v>264.96971100000002</v>
      </c>
      <c r="E6" s="14">
        <v>0.14589825608900001</v>
      </c>
      <c r="F6" s="6">
        <v>3.2462509999999999E-6</v>
      </c>
      <c r="G6" s="10">
        <v>2.2673291019000001E-2</v>
      </c>
      <c r="I6" s="10">
        <v>-2.5188756294000001E-2</v>
      </c>
      <c r="J6" s="10">
        <v>1.121935734E-3</v>
      </c>
      <c r="K6" s="10">
        <v>1.2426592679999999E-3</v>
      </c>
      <c r="L6" s="3">
        <v>0.13538368535699999</v>
      </c>
      <c r="M6" s="10">
        <v>9.8440000000000003E-3</v>
      </c>
      <c r="N6" s="9">
        <v>2.5999999999999998E-5</v>
      </c>
      <c r="O6" s="10">
        <v>9.9380000000000007E-3</v>
      </c>
      <c r="Q6" s="10">
        <v>1.0888999999999999E-2</v>
      </c>
      <c r="R6" s="10">
        <v>1.2539999999999999E-3</v>
      </c>
      <c r="S6" s="4">
        <f t="shared" si="0"/>
        <v>0.45056427730471482</v>
      </c>
      <c r="T6" s="5">
        <f>(LN(52)*6)-(2*D6)</f>
        <v>-506.23195968851149</v>
      </c>
      <c r="U6" s="5">
        <f>T6-T2</f>
        <v>4.3145791557441839</v>
      </c>
    </row>
    <row r="7" spans="1:22" x14ac:dyDescent="0.6">
      <c r="A7" s="1" t="s">
        <v>15</v>
      </c>
      <c r="B7" s="1" t="s">
        <v>20</v>
      </c>
      <c r="C7" s="12">
        <v>1</v>
      </c>
      <c r="D7" s="13">
        <v>264.96971100000002</v>
      </c>
      <c r="E7" s="14">
        <v>0.14338279082800001</v>
      </c>
      <c r="F7" s="6">
        <v>1.125181986E-3</v>
      </c>
      <c r="G7" s="10">
        <v>2.5188756295999998E-2</v>
      </c>
      <c r="I7" s="10">
        <v>2.5154652869999999E-3</v>
      </c>
      <c r="J7" s="10">
        <v>-1.121935735E-3</v>
      </c>
      <c r="K7" s="10">
        <v>1.2426592649999999E-3</v>
      </c>
      <c r="L7" s="3">
        <v>0.13538368665299999</v>
      </c>
      <c r="M7" s="10">
        <v>8.5839999999999996E-3</v>
      </c>
      <c r="N7" s="9">
        <v>1.253E-3</v>
      </c>
      <c r="O7" s="10">
        <v>1.0888999999999999E-2</v>
      </c>
      <c r="Q7" s="10">
        <v>8.0949999999999998E-3</v>
      </c>
      <c r="R7" s="10">
        <v>1.2539999999999999E-3</v>
      </c>
      <c r="S7" s="4">
        <f t="shared" si="0"/>
        <v>0.18670530323040596</v>
      </c>
      <c r="T7" s="5">
        <f>(LN(52)*6)-(2*D7)</f>
        <v>-506.23195968851149</v>
      </c>
      <c r="U7" s="5">
        <f>T7-T2</f>
        <v>4.3145791557441839</v>
      </c>
    </row>
    <row r="8" spans="1:22" x14ac:dyDescent="0.6">
      <c r="E8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722399A7B5D4590DBCFF250182F33" ma:contentTypeVersion="8" ma:contentTypeDescription="Create a new document." ma:contentTypeScope="" ma:versionID="05807d8e6f97dd573643f350d0638d6f">
  <xsd:schema xmlns:xsd="http://www.w3.org/2001/XMLSchema" xmlns:xs="http://www.w3.org/2001/XMLSchema" xmlns:p="http://schemas.microsoft.com/office/2006/metadata/properties" xmlns:ns3="677f5592-671a-486f-9aac-5097e59069f9" targetNamespace="http://schemas.microsoft.com/office/2006/metadata/properties" ma:root="true" ma:fieldsID="6fa3647ed1dc35413e65d5d4278d9638" ns3:_="">
    <xsd:import namespace="677f5592-671a-486f-9aac-5097e59069f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7f5592-671a-486f-9aac-5097e5906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98F935-E50E-46DE-B412-A9D64960AB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EC47B0-AA78-47A5-9B79-6FFFCCC52CA9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677f5592-671a-486f-9aac-5097e59069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F14E613-146B-42BC-87DA-ED92786586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7f5592-671a-486f-9aac-5097e5906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Surya</dc:creator>
  <cp:lastModifiedBy>Kevin Surya</cp:lastModifiedBy>
  <dcterms:created xsi:type="dcterms:W3CDTF">2020-04-17T18:56:53Z</dcterms:created>
  <dcterms:modified xsi:type="dcterms:W3CDTF">2020-05-06T03:54:14Z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0x010100E46722399A7B5D4590DBCFF250182F33</vt:lpwstr>
  </property>
</Properties>
</file>