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71z662\Documents\Emergency\IZANAMI2\2_macroevolution\surya_punctuation_sars_like\"/>
    </mc:Choice>
  </mc:AlternateContent>
  <bookViews>
    <workbookView xWindow="0" yWindow="0" windowWidth="18870" windowHeight="7725"/>
  </bookViews>
  <sheets>
    <sheet name="meta" sheetId="2" r:id="rId1"/>
    <sheet name="result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2" i="3" l="1"/>
  <c r="V11" i="3"/>
  <c r="V10" i="3"/>
  <c r="V9" i="3"/>
  <c r="V7" i="3" l="1"/>
  <c r="U7" i="3"/>
  <c r="T7" i="3"/>
  <c r="V6" i="3"/>
  <c r="U6" i="3"/>
  <c r="T6" i="3"/>
  <c r="V4" i="3"/>
  <c r="V5" i="3"/>
  <c r="U4" i="3"/>
  <c r="T4" i="3"/>
  <c r="U5" i="3"/>
  <c r="V3" i="3"/>
  <c r="U3" i="3"/>
  <c r="U2" i="3"/>
  <c r="T5" i="3"/>
  <c r="T3" i="3"/>
  <c r="T2" i="3"/>
</calcChain>
</file>

<file path=xl/sharedStrings.xml><?xml version="1.0" encoding="utf-8"?>
<sst xmlns="http://schemas.openxmlformats.org/spreadsheetml/2006/main" count="99" uniqueCount="60">
  <si>
    <t>log_lik</t>
  </si>
  <si>
    <t>var</t>
  </si>
  <si>
    <t>lambda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</si>
  <si>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</si>
  <si>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</si>
  <si>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</si>
  <si>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</si>
  <si>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</si>
  <si>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</si>
  <si>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</si>
  <si>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</si>
  <si>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PGLS results</t>
  </si>
  <si>
    <t>model</t>
  </si>
  <si>
    <t>1-group</t>
  </si>
  <si>
    <t>2-group</t>
  </si>
  <si>
    <t>3-group</t>
  </si>
  <si>
    <t>1-group: path ~ b0 + b1*node</t>
  </si>
  <si>
    <t>ref_group</t>
  </si>
  <si>
    <t>NA</t>
  </si>
  <si>
    <t>SARS-CoV</t>
  </si>
  <si>
    <t>SARS-like CoV</t>
  </si>
  <si>
    <t>SARS-CoV-2</t>
  </si>
  <si>
    <t>2-group: path ~ b0 + b1*node + b2 (0/1) + b2*node</t>
  </si>
  <si>
    <t>3-group: path ~ b0 + b1*node + b2 (1) + b3 (2) + b3*node</t>
  </si>
  <si>
    <t>SARS-CoVs</t>
  </si>
  <si>
    <t>Reference group</t>
  </si>
  <si>
    <t>Pagel's λ</t>
  </si>
  <si>
    <t>Log likelihood</t>
  </si>
  <si>
    <t>beta_0</t>
  </si>
  <si>
    <t>beta_1</t>
  </si>
  <si>
    <t>Intercept of the fit line of the reference group</t>
  </si>
  <si>
    <t>beta_2</t>
  </si>
  <si>
    <t>Slope of the fit line of the reference</t>
  </si>
  <si>
    <t>Intercept difference (relative to the reference)</t>
  </si>
  <si>
    <t>beta_3</t>
  </si>
  <si>
    <t>Interaction between the number of nodes and a dummy variable</t>
  </si>
  <si>
    <t>beta_3'</t>
  </si>
  <si>
    <t>beta_4</t>
  </si>
  <si>
    <t>Intercept difference (relative to the reference; third group)</t>
  </si>
  <si>
    <t>Interaction between the number of nodes and a dummy variable (third group)</t>
  </si>
  <si>
    <t>r_2</t>
  </si>
  <si>
    <t>R-squared</t>
  </si>
  <si>
    <t>Standard error</t>
  </si>
  <si>
    <t>se_b4</t>
  </si>
  <si>
    <t>se_b3'</t>
  </si>
  <si>
    <t>se_b3</t>
  </si>
  <si>
    <t>se_b2</t>
  </si>
  <si>
    <t>se_b1</t>
  </si>
  <si>
    <t>se_b0</t>
  </si>
  <si>
    <t>se_b[0-4]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</si>
  <si>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</si>
  <si>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</si>
  <si>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</si>
  <si>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</si>
  <si>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</si>
  <si>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</si>
  <si>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</si>
  <si>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program</t>
  </si>
  <si>
    <t>BayesTraits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</si>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</sst>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"/>
    <numFmt numFmtId="165" formatCode="0.0000"/>
    <numFmt numFmtId="166" formatCode="0.000"/>
    <numFmt numFmtId="167" formatCode="0.0000000"/>
    <numFmt numFmtId="168" formatCode="0.000000"/>
    <numFmt numFmtId="169" formatCode="0.000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165" fontId="6" fillId="0" borderId="0" xfId="0" applyNumberFormat="1" applyFont="1"/>
    <xf numFmtId="0" fontId="7" fillId="0" borderId="0" xfId="0" applyFont="1"/>
    <xf numFmtId="0" fontId="6" fillId="0" borderId="0" xfId="0" applyFont="1"/>
    <xf numFmtId="2" fontId="6" fillId="0" borderId="0" xfId="0" applyNumberFormat="1" applyFont="1"/>
    <xf numFmtId="166" fontId="6" fillId="0" borderId="0" xfId="0" applyNumberFormat="1" applyFont="1"/>
    <xf numFmtId="167" fontId="6" fillId="0" borderId="0" xfId="0" applyNumberFormat="1" applyFont="1"/>
    <xf numFmtId="168" fontId="5" fillId="0" borderId="0" xfId="0" applyNumberFormat="1" applyFont="1"/>
    <xf numFmtId="164" fontId="6" fillId="0" borderId="0" xfId="0" applyNumberFormat="1" applyFont="1"/>
    <xf numFmtId="169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/>
  </sheetViews>
  <sheetFormatPr defaultColWidth="8.7109375" defaultRowHeight="12.75" x14ac:dyDescent="0.2"/>
  <cols>
    <col min="1" max="1" width="12.85546875" style="2" bestFit="1" customWidth="1"/>
    <col min="2" max="2" width="65.28515625" style="1" bestFit="1" customWidth="1"/>
    <col min="3" max="16384" width="8.7109375" style="1"/>
  </cols>
  <sheetData>
    <row r="1" spans="1:2" x14ac:dyDescent="0.2">
      <c r="A1" s="2" t="s">
        <v>3</v>
      </c>
      <c r="B1" s="1" t="s">
        <v>4</v>
      </c>
    </row>
    <row r="2" spans="1:2" x14ac:dyDescent="0.2">
      <c r="A2" s="2" t="s">
        <v>5</v>
      </c>
      <c r="B2" s="7">
        <v>43938</v>
      </c>
    </row>
    <row r="3" spans="1:2" x14ac:dyDescent="0.2">
      <c r="A3" s="2" t="s">
        <v>6</v>
      </c>
      <c r="B3" s="1" t="s">
        <v>7</v>
      </c>
    </row>
    <row r="5" spans="1:2" x14ac:dyDescent="0.2">
      <c r="A5" s="2" t="s">
        <v>8</v>
      </c>
      <c r="B5" s="1" t="s">
        <v>9</v>
      </c>
    </row>
    <row r="6" spans="1:2" x14ac:dyDescent="0.2">
      <c r="A6" s="2" t="s">
        <v>10</v>
      </c>
      <c r="B6" s="1" t="s">
        <v>11</v>
      </c>
    </row>
    <row r="8" spans="1:2" x14ac:dyDescent="0.2">
      <c r="B8" s="2" t="s">
        <v>10</v>
      </c>
    </row>
    <row r="9" spans="1:2" x14ac:dyDescent="0.2">
      <c r="A9" s="2" t="s">
        <v>12</v>
      </c>
      <c r="B9" s="1" t="s">
        <v>16</v>
      </c>
    </row>
    <row r="10" spans="1:2" x14ac:dyDescent="0.2">
      <c r="B10" s="1" t="s">
        <v>22</v>
      </c>
    </row>
    <row r="11" spans="1:2" x14ac:dyDescent="0.2">
      <c r="B11" s="1" t="s">
        <v>23</v>
      </c>
    </row>
    <row r="12" spans="1:2" x14ac:dyDescent="0.2">
      <c r="A12" s="2" t="s">
        <v>17</v>
      </c>
      <c r="B12" s="1" t="s">
        <v>25</v>
      </c>
    </row>
    <row r="13" spans="1:2" x14ac:dyDescent="0.2">
      <c r="A13" s="2" t="s">
        <v>2</v>
      </c>
      <c r="B13" s="1" t="s">
        <v>26</v>
      </c>
    </row>
    <row r="14" spans="1:2" x14ac:dyDescent="0.2">
      <c r="A14" s="2" t="s">
        <v>0</v>
      </c>
      <c r="B14" s="1" t="s">
        <v>27</v>
      </c>
    </row>
    <row r="15" spans="1:2" x14ac:dyDescent="0.2">
      <c r="A15" s="2" t="s">
        <v>28</v>
      </c>
      <c r="B15" s="1" t="s">
        <v>30</v>
      </c>
    </row>
    <row r="16" spans="1:2" x14ac:dyDescent="0.2">
      <c r="A16" s="2" t="s">
        <v>29</v>
      </c>
      <c r="B16" s="1" t="s">
        <v>32</v>
      </c>
    </row>
    <row r="17" spans="1:2" x14ac:dyDescent="0.2">
      <c r="A17" s="2" t="s">
        <v>31</v>
      </c>
      <c r="B17" s="1" t="s">
        <v>33</v>
      </c>
    </row>
    <row r="18" spans="1:2" x14ac:dyDescent="0.2">
      <c r="A18" s="2" t="s">
        <v>34</v>
      </c>
      <c r="B18" s="1" t="s">
        <v>35</v>
      </c>
    </row>
    <row r="19" spans="1:2" x14ac:dyDescent="0.2">
      <c r="A19" s="2" t="s">
        <v>36</v>
      </c>
      <c r="B19" s="1" t="s">
        <v>38</v>
      </c>
    </row>
    <row r="20" spans="1:2" x14ac:dyDescent="0.2">
      <c r="A20" s="2" t="s">
        <v>37</v>
      </c>
      <c r="B20" s="1" t="s">
        <v>39</v>
      </c>
    </row>
    <row r="21" spans="1:2" x14ac:dyDescent="0.2">
      <c r="A21" s="2" t="s">
        <v>1</v>
      </c>
      <c r="B21" s="1" t="s">
        <v>50</v>
      </c>
    </row>
    <row r="22" spans="1:2" x14ac:dyDescent="0.2">
      <c r="A22" s="2" t="s">
        <v>40</v>
      </c>
      <c r="B22" s="1" t="s">
        <v>41</v>
      </c>
    </row>
    <row r="23" spans="1:2" x14ac:dyDescent="0.2">
      <c r="A23" s="2" t="s">
        <v>49</v>
      </c>
      <c r="B23" s="1" t="s">
        <v>42</v>
      </c>
    </row>
    <row r="24" spans="1:2" x14ac:dyDescent="0.2">
      <c r="A24" s="2" t="s">
        <v>53</v>
      </c>
      <c r="B24" s="1" t="s">
        <v>54</v>
      </c>
    </row>
    <row r="25" spans="1:2" x14ac:dyDescent="0.2">
      <c r="A25" s="2" t="s">
        <v>51</v>
      </c>
      <c r="B25" s="1" t="s">
        <v>55</v>
      </c>
    </row>
    <row r="26" spans="1:2" x14ac:dyDescent="0.2">
      <c r="A26" s="2" t="s">
        <v>52</v>
      </c>
      <c r="B26" s="1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/>
  </sheetViews>
  <sheetFormatPr defaultColWidth="8.7109375" defaultRowHeight="12.75" x14ac:dyDescent="0.2"/>
  <cols>
    <col min="1" max="1" width="10.85546875" style="1" bestFit="1" customWidth="1"/>
    <col min="2" max="2" width="7.140625" style="1" bestFit="1" customWidth="1"/>
    <col min="3" max="3" width="13.85546875" style="1" bestFit="1" customWidth="1"/>
    <col min="4" max="4" width="7.85546875" style="12" bestFit="1" customWidth="1"/>
    <col min="5" max="6" width="7" style="12" bestFit="1" customWidth="1"/>
    <col min="7" max="7" width="10.140625" style="1" bestFit="1" customWidth="1"/>
    <col min="8" max="8" width="7.140625" style="12" bestFit="1" customWidth="1"/>
    <col min="9" max="9" width="10.140625" style="12" bestFit="1" customWidth="1"/>
    <col min="10" max="10" width="7.42578125" style="12" bestFit="1" customWidth="1"/>
    <col min="11" max="11" width="7.140625" style="12" bestFit="1" customWidth="1"/>
    <col min="12" max="12" width="7.5703125" style="12" bestFit="1" customWidth="1"/>
    <col min="13" max="13" width="8.140625" style="1" bestFit="1" customWidth="1"/>
    <col min="14" max="14" width="6.5703125" style="12" bestFit="1" customWidth="1"/>
    <col min="15" max="15" width="9" style="9" bestFit="1" customWidth="1"/>
    <col min="16" max="19" width="6.5703125" style="12" bestFit="1" customWidth="1"/>
    <col min="20" max="20" width="5.85546875" style="1" bestFit="1" customWidth="1"/>
    <col min="21" max="21" width="7.140625" style="1" bestFit="1" customWidth="1"/>
    <col min="22" max="22" width="5.5703125" style="1" bestFit="1" customWidth="1"/>
    <col min="23" max="16384" width="8.7109375" style="1"/>
  </cols>
  <sheetData>
    <row r="1" spans="1:23" s="2" customFormat="1" x14ac:dyDescent="0.2">
      <c r="A1" s="2" t="s">
        <v>57</v>
      </c>
      <c r="B1" s="2" t="s">
        <v>12</v>
      </c>
      <c r="C1" s="2" t="s">
        <v>17</v>
      </c>
      <c r="D1" s="11" t="s">
        <v>2</v>
      </c>
      <c r="E1" s="11" t="s">
        <v>0</v>
      </c>
      <c r="F1" s="11" t="s">
        <v>28</v>
      </c>
      <c r="G1" s="2" t="s">
        <v>29</v>
      </c>
      <c r="H1" s="11" t="s">
        <v>31</v>
      </c>
      <c r="I1" s="11" t="s">
        <v>34</v>
      </c>
      <c r="J1" s="11" t="s">
        <v>36</v>
      </c>
      <c r="K1" s="11" t="s">
        <v>37</v>
      </c>
      <c r="L1" s="11" t="s">
        <v>1</v>
      </c>
      <c r="M1" s="2" t="s">
        <v>40</v>
      </c>
      <c r="N1" s="11" t="s">
        <v>48</v>
      </c>
      <c r="O1" s="8" t="s">
        <v>47</v>
      </c>
      <c r="P1" s="11" t="s">
        <v>46</v>
      </c>
      <c r="Q1" s="11" t="s">
        <v>45</v>
      </c>
      <c r="R1" s="11" t="s">
        <v>44</v>
      </c>
      <c r="S1" s="11" t="s">
        <v>43</v>
      </c>
      <c r="T1" s="2" t="s">
        <v>53</v>
      </c>
      <c r="U1" s="2" t="s">
        <v>51</v>
      </c>
      <c r="V1" s="2" t="s">
        <v>52</v>
      </c>
    </row>
    <row r="2" spans="1:23" x14ac:dyDescent="0.2">
      <c r="A2" s="1" t="s">
        <v>58</v>
      </c>
      <c r="B2" s="1" t="s">
        <v>13</v>
      </c>
      <c r="C2" s="1" t="s">
        <v>18</v>
      </c>
      <c r="D2" s="12">
        <v>1</v>
      </c>
      <c r="E2" s="13">
        <v>261.20013499999999</v>
      </c>
      <c r="F2" s="14">
        <v>0.14696900487299999</v>
      </c>
      <c r="G2" s="6">
        <v>4.3973140000000002E-6</v>
      </c>
      <c r="L2" s="17">
        <v>1.436539847E-3</v>
      </c>
      <c r="M2" s="3">
        <v>4.8563396899999999E-4</v>
      </c>
      <c r="N2" s="10">
        <v>8.1620000000000009E-3</v>
      </c>
      <c r="O2" s="9">
        <v>2.8E-5</v>
      </c>
      <c r="T2" s="4">
        <f t="shared" ref="T2:T7" si="0">TDIST((ABS(G2)/O2),51,1)</f>
        <v>0.4379139769909966</v>
      </c>
      <c r="U2" s="5">
        <f>(LN(52)*3)-(2*E2)</f>
        <v>-510.54653884425568</v>
      </c>
      <c r="V2" s="5">
        <v>0</v>
      </c>
    </row>
    <row r="3" spans="1:23" x14ac:dyDescent="0.2">
      <c r="A3" s="1" t="s">
        <v>58</v>
      </c>
      <c r="B3" s="1" t="s">
        <v>14</v>
      </c>
      <c r="C3" s="1" t="s">
        <v>24</v>
      </c>
      <c r="D3" s="12">
        <v>1</v>
      </c>
      <c r="E3" s="13">
        <v>262.48917699999998</v>
      </c>
      <c r="F3" s="14">
        <v>0.154389623748</v>
      </c>
      <c r="G3" s="6">
        <v>3.7572990000000002E-6</v>
      </c>
      <c r="H3" s="10">
        <v>-7.7635345860000001E-3</v>
      </c>
      <c r="I3" s="15">
        <v>-4.7662350000000001E-6</v>
      </c>
      <c r="L3" s="17">
        <v>1.3670550269999999E-3</v>
      </c>
      <c r="M3" s="3">
        <v>4.8831716262000002E-2</v>
      </c>
      <c r="N3" s="10">
        <v>9.5589999999999998E-3</v>
      </c>
      <c r="O3" s="9">
        <v>2.6999999999999999E-5</v>
      </c>
      <c r="P3" s="10">
        <v>8.1410000000000007E-3</v>
      </c>
      <c r="Q3" s="10">
        <v>1.2080000000000001E-3</v>
      </c>
      <c r="T3" s="4">
        <f t="shared" si="0"/>
        <v>0.44493620345451584</v>
      </c>
      <c r="U3" s="5">
        <f>(LN(52)*5)-(2*E3)</f>
        <v>-505.22213540709282</v>
      </c>
      <c r="V3" s="5">
        <f>U3-U2</f>
        <v>5.3244034371628572</v>
      </c>
    </row>
    <row r="4" spans="1:23" x14ac:dyDescent="0.2">
      <c r="A4" s="1" t="s">
        <v>58</v>
      </c>
      <c r="B4" s="1" t="s">
        <v>14</v>
      </c>
      <c r="C4" s="1" t="s">
        <v>20</v>
      </c>
      <c r="D4" s="12">
        <v>1</v>
      </c>
      <c r="E4" s="13">
        <v>262.48917699999998</v>
      </c>
      <c r="F4" s="14">
        <v>0.146626089174</v>
      </c>
      <c r="G4" s="6">
        <v>-1.0089340000000001E-6</v>
      </c>
      <c r="H4" s="10">
        <v>7.7635345949999997E-3</v>
      </c>
      <c r="I4" s="15">
        <v>4.7662339999999999E-6</v>
      </c>
      <c r="L4" s="17">
        <v>1.3670550279999999E-3</v>
      </c>
      <c r="M4" s="3">
        <v>4.8831716294000002E-2</v>
      </c>
      <c r="N4" s="10">
        <v>8.8789999999999997E-3</v>
      </c>
      <c r="O4" s="9">
        <v>1.2080000000000001E-3</v>
      </c>
      <c r="P4" s="10">
        <v>8.1410000000000007E-3</v>
      </c>
      <c r="Q4" s="10">
        <v>1.2080000000000001E-3</v>
      </c>
      <c r="T4" s="4">
        <f t="shared" si="0"/>
        <v>0.49966842858747151</v>
      </c>
      <c r="U4" s="5">
        <f>(LN(52)*5)-(2*E4)</f>
        <v>-505.22213540709282</v>
      </c>
      <c r="V4" s="5">
        <f>U4-U2</f>
        <v>5.3244034371628572</v>
      </c>
      <c r="W4" s="5"/>
    </row>
    <row r="5" spans="1:23" x14ac:dyDescent="0.2">
      <c r="A5" s="1" t="s">
        <v>58</v>
      </c>
      <c r="B5" s="1" t="s">
        <v>15</v>
      </c>
      <c r="C5" s="1" t="s">
        <v>19</v>
      </c>
      <c r="D5" s="12">
        <v>1</v>
      </c>
      <c r="E5" s="13">
        <v>264.96971100000002</v>
      </c>
      <c r="F5" s="14">
        <v>0.16857154706399999</v>
      </c>
      <c r="G5" s="6">
        <v>3.2462509999999999E-6</v>
      </c>
      <c r="H5" s="10">
        <v>-2.2673291046000001E-2</v>
      </c>
      <c r="J5" s="10">
        <v>-2.5188756287999998E-2</v>
      </c>
      <c r="K5" s="10">
        <v>1.121935733E-3</v>
      </c>
      <c r="L5" s="17">
        <v>1.2426592659999999E-3</v>
      </c>
      <c r="M5" s="3">
        <v>0.13538368665299999</v>
      </c>
      <c r="N5" s="10">
        <v>1.1030999999999999E-2</v>
      </c>
      <c r="O5" s="9">
        <v>2.5999999999999998E-5</v>
      </c>
      <c r="P5" s="10">
        <v>9.9380000000000007E-3</v>
      </c>
      <c r="R5" s="10">
        <v>1.0888999999999999E-2</v>
      </c>
      <c r="S5" s="10">
        <v>1.2539999999999999E-3</v>
      </c>
      <c r="T5" s="4">
        <f t="shared" si="0"/>
        <v>0.45056427730471482</v>
      </c>
      <c r="U5" s="5">
        <f>(LN(52)*6)-(2*E5)</f>
        <v>-506.23195968851149</v>
      </c>
      <c r="V5" s="5">
        <f>U5-U2</f>
        <v>4.3145791557441839</v>
      </c>
    </row>
    <row r="6" spans="1:23" x14ac:dyDescent="0.2">
      <c r="A6" s="1" t="s">
        <v>58</v>
      </c>
      <c r="B6" s="1" t="s">
        <v>15</v>
      </c>
      <c r="C6" s="1" t="s">
        <v>21</v>
      </c>
      <c r="D6" s="12">
        <v>1</v>
      </c>
      <c r="E6" s="13">
        <v>264.96971100000002</v>
      </c>
      <c r="F6" s="14">
        <v>0.14589825608900001</v>
      </c>
      <c r="G6" s="6">
        <v>3.2462509999999999E-6</v>
      </c>
      <c r="H6" s="10">
        <v>2.2673291019000001E-2</v>
      </c>
      <c r="J6" s="10">
        <v>-2.5188756294000001E-2</v>
      </c>
      <c r="K6" s="10">
        <v>1.121935734E-3</v>
      </c>
      <c r="L6" s="17">
        <v>1.2426592679999999E-3</v>
      </c>
      <c r="M6" s="3">
        <v>0.13538368535699999</v>
      </c>
      <c r="N6" s="10">
        <v>9.8440000000000003E-3</v>
      </c>
      <c r="O6" s="9">
        <v>2.5999999999999998E-5</v>
      </c>
      <c r="P6" s="10">
        <v>9.9380000000000007E-3</v>
      </c>
      <c r="R6" s="10">
        <v>1.0888999999999999E-2</v>
      </c>
      <c r="S6" s="10">
        <v>1.2539999999999999E-3</v>
      </c>
      <c r="T6" s="4">
        <f t="shared" si="0"/>
        <v>0.45056427730471482</v>
      </c>
      <c r="U6" s="5">
        <f>(LN(52)*6)-(2*E6)</f>
        <v>-506.23195968851149</v>
      </c>
      <c r="V6" s="5">
        <f>U6-U2</f>
        <v>4.3145791557441839</v>
      </c>
    </row>
    <row r="7" spans="1:23" x14ac:dyDescent="0.2">
      <c r="A7" s="1" t="s">
        <v>58</v>
      </c>
      <c r="B7" s="1" t="s">
        <v>15</v>
      </c>
      <c r="C7" s="1" t="s">
        <v>20</v>
      </c>
      <c r="D7" s="12">
        <v>1</v>
      </c>
      <c r="E7" s="13">
        <v>264.96971100000002</v>
      </c>
      <c r="F7" s="14">
        <v>0.14338279082800001</v>
      </c>
      <c r="G7" s="6">
        <v>1.125181986E-3</v>
      </c>
      <c r="H7" s="10">
        <v>2.5188756295999998E-2</v>
      </c>
      <c r="J7" s="10">
        <v>2.5154652869999999E-3</v>
      </c>
      <c r="K7" s="10">
        <v>-1.121935735E-3</v>
      </c>
      <c r="L7" s="17">
        <v>1.2426592649999999E-3</v>
      </c>
      <c r="M7" s="3">
        <v>0.13538368665299999</v>
      </c>
      <c r="N7" s="10">
        <v>8.5839999999999996E-3</v>
      </c>
      <c r="O7" s="9">
        <v>1.253E-3</v>
      </c>
      <c r="P7" s="10">
        <v>1.0888999999999999E-2</v>
      </c>
      <c r="R7" s="10">
        <v>8.0949999999999998E-3</v>
      </c>
      <c r="S7" s="10">
        <v>1.2539999999999999E-3</v>
      </c>
      <c r="T7" s="4">
        <f t="shared" si="0"/>
        <v>0.18670530323040596</v>
      </c>
      <c r="U7" s="5">
        <f>(LN(52)*6)-(2*E7)</f>
        <v>-506.23195968851149</v>
      </c>
      <c r="V7" s="5">
        <f>U7-U2</f>
        <v>4.3145791557441839</v>
      </c>
    </row>
    <row r="8" spans="1:23" x14ac:dyDescent="0.2">
      <c r="A8" s="1" t="s">
        <v>59</v>
      </c>
      <c r="B8" s="1" t="s">
        <v>13</v>
      </c>
      <c r="C8" s="1" t="s">
        <v>18</v>
      </c>
      <c r="D8" s="12">
        <v>1</v>
      </c>
      <c r="E8" s="13">
        <v>258.1037</v>
      </c>
      <c r="F8" s="14">
        <v>0.16066730000000001</v>
      </c>
      <c r="G8" s="6">
        <v>2.166796E-5</v>
      </c>
      <c r="L8" s="17">
        <v>2.2065989795217499E-4</v>
      </c>
      <c r="M8" s="3">
        <v>-2.4691080800780502E-2</v>
      </c>
      <c r="N8" s="10">
        <v>8.6698790000000001E-3</v>
      </c>
      <c r="O8" s="16">
        <v>1.351584E-5</v>
      </c>
      <c r="T8" s="4">
        <v>0.1152001</v>
      </c>
      <c r="U8" s="5">
        <v>-504.47140000000002</v>
      </c>
      <c r="V8" s="1">
        <v>0</v>
      </c>
    </row>
    <row r="9" spans="1:23" x14ac:dyDescent="0.2">
      <c r="A9" s="1" t="s">
        <v>59</v>
      </c>
      <c r="B9" s="1" t="s">
        <v>14</v>
      </c>
      <c r="C9" s="1" t="s">
        <v>24</v>
      </c>
      <c r="D9" s="12">
        <v>1</v>
      </c>
      <c r="E9" s="12">
        <v>251.34780000000001</v>
      </c>
      <c r="F9" s="14">
        <v>0.16985040000000001</v>
      </c>
      <c r="G9" s="6">
        <v>1.282865E-5</v>
      </c>
      <c r="H9" s="10">
        <v>-2.664267E-2</v>
      </c>
      <c r="I9" s="15">
        <v>6.0077280000000004E-3</v>
      </c>
      <c r="L9" s="17">
        <v>2.0742635695666299E-4</v>
      </c>
      <c r="M9" s="3">
        <v>-0.44050961421255602</v>
      </c>
      <c r="N9" s="10">
        <v>1.0380454399999999E-2</v>
      </c>
      <c r="O9" s="16">
        <v>1.49023E-5</v>
      </c>
      <c r="P9" s="10">
        <v>1.25487676E-2</v>
      </c>
      <c r="Q9" s="10">
        <v>2.6459155000000002E-3</v>
      </c>
      <c r="T9" s="4">
        <v>0.39360030000000001</v>
      </c>
      <c r="U9" s="5">
        <v>-483.33949999999999</v>
      </c>
      <c r="V9" s="5">
        <f>U9-U8</f>
        <v>21.13190000000003</v>
      </c>
    </row>
    <row r="10" spans="1:23" x14ac:dyDescent="0.2">
      <c r="A10" s="1" t="s">
        <v>59</v>
      </c>
      <c r="B10" s="1" t="s">
        <v>15</v>
      </c>
      <c r="C10" s="1" t="s">
        <v>19</v>
      </c>
      <c r="D10" s="12">
        <v>1</v>
      </c>
      <c r="E10" s="12">
        <v>251.67259999999999</v>
      </c>
      <c r="F10" s="14">
        <v>0.2148313</v>
      </c>
      <c r="G10" s="6">
        <v>1.5454860000000001E-5</v>
      </c>
      <c r="H10" s="10">
        <v>-4.6112130000000001E-2</v>
      </c>
      <c r="J10" s="10">
        <v>-8.3196580000000006E-2</v>
      </c>
      <c r="K10" s="10">
        <v>1.0013050000000001E-2</v>
      </c>
      <c r="L10" s="17">
        <v>1.83209498555138E-4</v>
      </c>
      <c r="M10" s="3">
        <v>-2.0539814341886902</v>
      </c>
      <c r="N10" s="10">
        <v>1.9252229999999999E-2</v>
      </c>
      <c r="O10" s="16">
        <v>1.4038880000000001E-5</v>
      </c>
      <c r="P10" s="10">
        <v>1.7014850000000002E-2</v>
      </c>
      <c r="R10" s="10">
        <v>2.3969770000000001E-2</v>
      </c>
      <c r="S10" s="10">
        <v>2.8927089999999998E-3</v>
      </c>
      <c r="T10" s="4">
        <v>0.27656310000000001</v>
      </c>
      <c r="U10" s="5">
        <v>-480.24419999999998</v>
      </c>
      <c r="V10" s="5">
        <f>U10-U8</f>
        <v>24.227200000000039</v>
      </c>
    </row>
    <row r="11" spans="1:23" x14ac:dyDescent="0.2">
      <c r="A11" s="1" t="s">
        <v>59</v>
      </c>
      <c r="B11" s="1" t="s">
        <v>15</v>
      </c>
      <c r="C11" s="1" t="s">
        <v>21</v>
      </c>
      <c r="D11" s="12">
        <v>1</v>
      </c>
      <c r="E11" s="12">
        <v>251.67259999999999</v>
      </c>
      <c r="F11" s="14">
        <v>0.16871920000000001</v>
      </c>
      <c r="G11" s="6">
        <v>1.5454860000000001E-5</v>
      </c>
      <c r="H11" s="10">
        <v>4.6112130000000001E-2</v>
      </c>
      <c r="J11" s="10">
        <v>-3.7084449999999998E-2</v>
      </c>
      <c r="K11" s="10">
        <v>1.0013050000000001E-2</v>
      </c>
      <c r="L11" s="17">
        <v>1.83209498555138E-4</v>
      </c>
      <c r="M11" s="3">
        <v>-2.0539814341886999</v>
      </c>
      <c r="N11" s="10">
        <v>9.7646250000000007E-3</v>
      </c>
      <c r="O11" s="16">
        <v>1.4038880000000001E-5</v>
      </c>
      <c r="P11" s="10">
        <v>1.7014850000000002E-2</v>
      </c>
      <c r="R11" s="10">
        <v>1.240692E-2</v>
      </c>
      <c r="S11" s="10">
        <v>2.8927089999999998E-3</v>
      </c>
      <c r="T11" s="4">
        <v>0.27656310000000001</v>
      </c>
      <c r="U11" s="5">
        <v>-480.24419999999998</v>
      </c>
      <c r="V11" s="5">
        <f>U11-U8</f>
        <v>24.227200000000039</v>
      </c>
    </row>
    <row r="12" spans="1:23" x14ac:dyDescent="0.2">
      <c r="A12" s="1" t="s">
        <v>59</v>
      </c>
      <c r="B12" s="1" t="s">
        <v>15</v>
      </c>
      <c r="C12" s="1" t="s">
        <v>20</v>
      </c>
      <c r="D12" s="12">
        <v>1</v>
      </c>
      <c r="E12" s="12">
        <v>251.67259999999999</v>
      </c>
      <c r="F12" s="14">
        <v>0.13163472000000001</v>
      </c>
      <c r="G12" s="6">
        <v>1.0028509999999999E-2</v>
      </c>
      <c r="H12" s="10">
        <v>8.3196580000000006E-2</v>
      </c>
      <c r="J12" s="10">
        <v>3.7084449999999998E-2</v>
      </c>
      <c r="K12" s="10">
        <v>-1.0013050000000001E-2</v>
      </c>
      <c r="L12" s="17">
        <v>1.8320949855513599E-4</v>
      </c>
      <c r="M12" s="3">
        <v>-2.0539814341887901</v>
      </c>
      <c r="N12" s="10">
        <v>1.1511894E-2</v>
      </c>
      <c r="O12" s="16">
        <v>2.8905049999999998E-3</v>
      </c>
      <c r="P12" s="10">
        <v>2.3969770000000001E-2</v>
      </c>
      <c r="R12" s="10">
        <v>1.2406921E-2</v>
      </c>
      <c r="S12" s="10">
        <v>2.8927089999999998E-3</v>
      </c>
      <c r="T12" s="4">
        <v>1.12739E-3</v>
      </c>
      <c r="U12" s="5">
        <v>-480.24419999999998</v>
      </c>
      <c r="V12" s="5">
        <f>U12-U8</f>
        <v>24.227200000000039</v>
      </c>
    </row>
    <row r="14" spans="1:23" x14ac:dyDescent="0.2">
      <c r="H14" s="18"/>
      <c r="I14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Surya, Kevin</cp:lastModifiedBy>
  <dcterms:created xsi:type="dcterms:W3CDTF">2020-04-17T18:56:53Z</dcterms:created>
  <dcterms:modified xsi:type="dcterms:W3CDTF">2020-05-24T00:12:01Z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