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parendo/Documents/Lab_Notes_Files/Major_Projects/Allende/ManuscriptDraftandDocs_2024x11x16/Submit2025x10_inPrep/CAI_Model_2025_copyfrom2025x04/data/"/>
    </mc:Choice>
  </mc:AlternateContent>
  <xr:revisionPtr revIDLastSave="0" documentId="13_ncr:1_{7635EF23-9452-5044-8216-62EBA6238553}" xr6:coauthVersionLast="47" xr6:coauthVersionMax="47" xr10:uidLastSave="{00000000-0000-0000-0000-000000000000}"/>
  <bookViews>
    <workbookView xWindow="39180" yWindow="-13820" windowWidth="36960" windowHeight="24080" xr2:uid="{24A1D7EC-1B8C-CD42-BD24-D0CAA5947D57}"/>
  </bookViews>
  <sheets>
    <sheet name="NIST_Compiled" sheetId="7" r:id="rId1"/>
    <sheet name="NIST_Gas" sheetId="1" r:id="rId2"/>
    <sheet name="NIST_Solid" sheetId="3" r:id="rId3"/>
    <sheet name="NIST_Liqui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7" l="1"/>
  <c r="L17" i="7"/>
  <c r="K17" i="7"/>
  <c r="J17" i="7"/>
  <c r="A17" i="7"/>
  <c r="A6" i="7"/>
  <c r="A7" i="7" s="1"/>
  <c r="A8" i="7" s="1"/>
  <c r="A9" i="7" s="1"/>
  <c r="A10" i="7" s="1"/>
  <c r="A11" i="7" s="1"/>
  <c r="A12" i="7" s="1"/>
  <c r="A13" i="7" s="1"/>
  <c r="A14" i="7" s="1"/>
  <c r="M6" i="5"/>
  <c r="L6" i="5"/>
  <c r="K6" i="5"/>
  <c r="J6" i="5"/>
  <c r="A6" i="5"/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<sst xmlns="http://schemas.openxmlformats.org/spreadsheetml/2006/main" count="253" uniqueCount="68">
  <si>
    <t>Species</t>
  </si>
  <si>
    <t>Phase</t>
  </si>
  <si>
    <t>Enthalpy_f_0_298</t>
  </si>
  <si>
    <t>Entropy_0_298</t>
  </si>
  <si>
    <t>A1</t>
  </si>
  <si>
    <t>A2</t>
  </si>
  <si>
    <t>A3</t>
  </si>
  <si>
    <t>B1</t>
  </si>
  <si>
    <t>B2</t>
  </si>
  <si>
    <t>B3</t>
  </si>
  <si>
    <t>C1</t>
  </si>
  <si>
    <t>D1</t>
  </si>
  <si>
    <t>E1</t>
  </si>
  <si>
    <t>F1</t>
  </si>
  <si>
    <t>G1</t>
  </si>
  <si>
    <t>H1</t>
  </si>
  <si>
    <t>T_Int1_LowLim</t>
  </si>
  <si>
    <t>T_Int1_UpLim</t>
  </si>
  <si>
    <t>Gas</t>
  </si>
  <si>
    <t>T_Int2_LowLim</t>
  </si>
  <si>
    <t>T_Int2_UpLim</t>
  </si>
  <si>
    <t>C2</t>
  </si>
  <si>
    <t>D2</t>
  </si>
  <si>
    <t>E2</t>
  </si>
  <si>
    <t>F2</t>
  </si>
  <si>
    <t>G2</t>
  </si>
  <si>
    <t>H2</t>
  </si>
  <si>
    <t>(kJ/mol)</t>
  </si>
  <si>
    <t>(J*K/mol)</t>
  </si>
  <si>
    <t>T_Int3_LowLim</t>
  </si>
  <si>
    <t>T_Int3_UpLim</t>
  </si>
  <si>
    <t>C3</t>
  </si>
  <si>
    <t>D3</t>
  </si>
  <si>
    <t>E3</t>
  </si>
  <si>
    <t>F3</t>
  </si>
  <si>
    <t>G3</t>
  </si>
  <si>
    <t>H3</t>
  </si>
  <si>
    <t>Temperature Interval #2</t>
  </si>
  <si>
    <t>Gas Phase Heat Capacity Coefficients — Temperature Interval #1</t>
  </si>
  <si>
    <t>Temperature Interval #3</t>
  </si>
  <si>
    <t>H2O_g</t>
  </si>
  <si>
    <t>H2_g</t>
  </si>
  <si>
    <t>CO_g</t>
  </si>
  <si>
    <t>Ca_g</t>
  </si>
  <si>
    <t>SiO_g</t>
  </si>
  <si>
    <t>Al_g</t>
  </si>
  <si>
    <t>Mg_g</t>
  </si>
  <si>
    <t>TiO_g</t>
  </si>
  <si>
    <t>Solid</t>
  </si>
  <si>
    <t>ZrO2_s</t>
  </si>
  <si>
    <t>ZrO_g</t>
  </si>
  <si>
    <t>ZrO2_g</t>
  </si>
  <si>
    <t>4000. - 6000.</t>
  </si>
  <si>
    <t>Liquid</t>
  </si>
  <si>
    <t>TiO2_l</t>
  </si>
  <si>
    <t>ZrO2_l</t>
  </si>
  <si>
    <t>Si_g</t>
  </si>
  <si>
    <t>Ti_g</t>
  </si>
  <si>
    <t>Zr_g</t>
  </si>
  <si>
    <t>K_g</t>
  </si>
  <si>
    <t>K2O_s</t>
  </si>
  <si>
    <t>K2O_l</t>
  </si>
  <si>
    <t>Just using K2O_s</t>
  </si>
  <si>
    <t>O2_g</t>
  </si>
  <si>
    <t>AlOH_g</t>
  </si>
  <si>
    <t>AlO_g</t>
  </si>
  <si>
    <t>AlH_g</t>
  </si>
  <si>
    <t>Al2O_g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</si>
</sst>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Helvetica"/>
      <family val="2"/>
    </font>
    <font>
      <sz val="17"/>
      <color rgb="FF000000"/>
      <name val="Helvetica"/>
      <family val="2"/>
    </font>
    <font>
      <b/>
      <sz val="17"/>
      <color rgb="FF000000"/>
      <name val="Helvetica"/>
      <family val="2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BF01-9694-6141-A527-7AC89876720D}">
  <dimension ref="A2:AV28"/>
  <sheetViews>
    <sheetView tabSelected="1" zoomScaleNormal="100" workbookViewId="0">
      <selection activeCell="B26" sqref="B26"/>
    </sheetView>
  </sheetViews>
  <sheetFormatPr baseColWidth="10" defaultColWidth="16.6640625" defaultRowHeight="20" customHeight="1" x14ac:dyDescent="0.2"/>
  <cols>
    <col min="6" max="6" width="3.33203125" customWidth="1"/>
    <col min="17" max="17" width="3.33203125" customWidth="1"/>
    <col min="28" max="28" width="3.33203125" customWidth="1"/>
  </cols>
  <sheetData>
    <row r="2" spans="1:48" ht="20" customHeight="1" x14ac:dyDescent="0.2">
      <c r="D2" t="s">
        <v>27</v>
      </c>
      <c r="E2" t="s">
        <v>28</v>
      </c>
      <c r="G2" t="s">
        <v>38</v>
      </c>
      <c r="R2" t="s">
        <v>37</v>
      </c>
      <c r="AC2" t="s">
        <v>39</v>
      </c>
    </row>
    <row r="3" spans="1:48" ht="20" customHeight="1" x14ac:dyDescent="0.2">
      <c r="B3" t="s">
        <v>0</v>
      </c>
      <c r="C3" t="s">
        <v>1</v>
      </c>
      <c r="D3" t="s">
        <v>2</v>
      </c>
      <c r="E3" t="s">
        <v>3</v>
      </c>
      <c r="G3" t="s">
        <v>16</v>
      </c>
      <c r="H3" t="s">
        <v>17</v>
      </c>
      <c r="I3" t="s">
        <v>4</v>
      </c>
      <c r="J3" t="s">
        <v>7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R3" t="s">
        <v>19</v>
      </c>
      <c r="S3" t="s">
        <v>20</v>
      </c>
      <c r="T3" t="s">
        <v>5</v>
      </c>
      <c r="U3" t="s">
        <v>8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C3" t="s">
        <v>29</v>
      </c>
      <c r="AD3" t="s">
        <v>30</v>
      </c>
      <c r="AE3" t="s">
        <v>6</v>
      </c>
      <c r="AF3" t="s">
        <v>9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  <row r="5" spans="1:48" ht="20" customHeight="1" x14ac:dyDescent="0.2">
      <c r="A5">
        <v>1</v>
      </c>
      <c r="B5" s="1" t="s">
        <v>40</v>
      </c>
      <c r="C5" s="8" t="s">
        <v>18</v>
      </c>
      <c r="D5" s="1">
        <v>-241.83</v>
      </c>
      <c r="E5" s="1">
        <v>188.84</v>
      </c>
      <c r="F5" s="1"/>
      <c r="G5" s="1">
        <v>500</v>
      </c>
      <c r="H5" s="1">
        <v>1700</v>
      </c>
      <c r="I5" s="1">
        <v>30.091999999999999</v>
      </c>
      <c r="J5" s="1">
        <v>6.8325139999999998</v>
      </c>
      <c r="K5" s="1">
        <v>6.7934349999999997</v>
      </c>
      <c r="L5" s="1">
        <v>-2.5344799999999998</v>
      </c>
      <c r="M5" s="1">
        <v>8.2139000000000004E-2</v>
      </c>
      <c r="N5" s="1">
        <v>-250.881</v>
      </c>
      <c r="O5" s="1">
        <v>223.39670000000001</v>
      </c>
      <c r="P5" s="1">
        <v>-241.82640000000001</v>
      </c>
      <c r="Q5" s="1"/>
      <c r="R5" s="1">
        <v>1700</v>
      </c>
      <c r="S5" s="1">
        <v>6000</v>
      </c>
      <c r="T5" s="1">
        <v>41.964260000000003</v>
      </c>
      <c r="U5" s="1">
        <v>8.6220529999999993</v>
      </c>
      <c r="V5" s="1">
        <v>-1.4997799999999999</v>
      </c>
      <c r="W5" s="1">
        <v>9.8118999999999998E-2</v>
      </c>
      <c r="X5" s="1">
        <v>-11.157640000000001</v>
      </c>
      <c r="Y5" s="1">
        <v>-272.17970000000003</v>
      </c>
      <c r="Z5" s="1">
        <v>219.7809</v>
      </c>
      <c r="AA5" s="1">
        <v>-241.82640000000001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8" ht="20" customHeight="1" x14ac:dyDescent="0.2">
      <c r="A6">
        <f>A5+1</f>
        <v>2</v>
      </c>
      <c r="B6" s="1" t="s">
        <v>41</v>
      </c>
      <c r="C6" s="8" t="s">
        <v>18</v>
      </c>
      <c r="D6" s="1">
        <v>0</v>
      </c>
      <c r="E6" s="2">
        <v>130.68</v>
      </c>
      <c r="F6" s="1"/>
      <c r="G6" s="1">
        <v>298</v>
      </c>
      <c r="H6" s="1">
        <v>1000</v>
      </c>
      <c r="I6" s="1">
        <v>33.066178000000001</v>
      </c>
      <c r="J6" s="1">
        <v>-11.363417</v>
      </c>
      <c r="K6" s="1">
        <v>11.432816000000001</v>
      </c>
      <c r="L6" s="1">
        <v>-2.7728739999999998</v>
      </c>
      <c r="M6" s="1">
        <v>-0.158558</v>
      </c>
      <c r="N6" s="1">
        <v>-9.9807970000000008</v>
      </c>
      <c r="O6" s="1">
        <v>172.70797400000001</v>
      </c>
      <c r="P6" s="1">
        <v>0</v>
      </c>
      <c r="Q6" s="1"/>
      <c r="R6" s="1">
        <v>1000</v>
      </c>
      <c r="S6" s="1">
        <v>2500</v>
      </c>
      <c r="T6" s="1">
        <v>18.563082999999999</v>
      </c>
      <c r="U6" s="1">
        <v>12.257357000000001</v>
      </c>
      <c r="V6" s="1">
        <v>-2.8597860000000002</v>
      </c>
      <c r="W6" s="1">
        <v>0.26823799999999998</v>
      </c>
      <c r="X6" s="1">
        <v>1.9779899999999999</v>
      </c>
      <c r="Y6" s="1">
        <v>-1.147438</v>
      </c>
      <c r="Z6" s="1">
        <v>156.28813299999999</v>
      </c>
      <c r="AA6" s="1">
        <v>0</v>
      </c>
      <c r="AB6" s="1"/>
      <c r="AC6" s="1">
        <v>2500</v>
      </c>
      <c r="AD6" s="1">
        <v>6000</v>
      </c>
      <c r="AE6" s="1">
        <v>43.413559999999997</v>
      </c>
      <c r="AF6" s="1">
        <v>-4.2930789999999996</v>
      </c>
      <c r="AG6" s="1">
        <v>1.2724279999999999</v>
      </c>
      <c r="AH6" s="1">
        <v>-9.6876000000000004E-2</v>
      </c>
      <c r="AI6" s="1">
        <v>-20.533861999999999</v>
      </c>
      <c r="AJ6" s="1">
        <v>-38.515158</v>
      </c>
      <c r="AK6" s="1">
        <v>162.081354</v>
      </c>
      <c r="AL6" s="1">
        <v>0</v>
      </c>
    </row>
    <row r="7" spans="1:48" ht="20" customHeight="1" x14ac:dyDescent="0.2">
      <c r="A7">
        <f t="shared" ref="A7:A14" si="0">A6+1</f>
        <v>3</v>
      </c>
      <c r="B7" s="1" t="s">
        <v>42</v>
      </c>
      <c r="C7" s="8" t="s">
        <v>18</v>
      </c>
      <c r="D7" s="1">
        <v>-110.53</v>
      </c>
      <c r="E7" s="1">
        <v>197.66</v>
      </c>
      <c r="F7" s="1"/>
      <c r="G7" s="1">
        <v>298</v>
      </c>
      <c r="H7" s="1">
        <v>1300</v>
      </c>
      <c r="I7" s="1">
        <v>25.567589999999999</v>
      </c>
      <c r="J7" s="1">
        <v>6.0961299999999996</v>
      </c>
      <c r="K7" s="1">
        <v>4.0546559999999996</v>
      </c>
      <c r="L7" s="1">
        <v>-2.6713010000000001</v>
      </c>
      <c r="M7" s="1">
        <v>0.131021</v>
      </c>
      <c r="N7" s="1">
        <v>-118.0089</v>
      </c>
      <c r="O7" s="1">
        <v>227.3665</v>
      </c>
      <c r="P7" s="1">
        <v>-110.5271</v>
      </c>
      <c r="Q7" s="1"/>
      <c r="R7" s="1">
        <v>1300</v>
      </c>
      <c r="S7" s="1">
        <v>6000</v>
      </c>
      <c r="T7" s="1">
        <v>35.150700000000001</v>
      </c>
      <c r="U7" s="1">
        <v>1.300095</v>
      </c>
      <c r="V7" s="1">
        <v>-0.20592099999999999</v>
      </c>
      <c r="W7" s="1">
        <v>1.355E-2</v>
      </c>
      <c r="X7" s="1">
        <v>-3.2827799999999998</v>
      </c>
      <c r="Y7" s="1">
        <v>-127.83750000000001</v>
      </c>
      <c r="Z7" s="1">
        <v>231.71199999999999</v>
      </c>
      <c r="AA7" s="1">
        <v>-110.5271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8" ht="20" customHeight="1" x14ac:dyDescent="0.2">
      <c r="A8">
        <f t="shared" si="0"/>
        <v>4</v>
      </c>
      <c r="B8" s="1" t="s">
        <v>43</v>
      </c>
      <c r="C8" s="8" t="s">
        <v>18</v>
      </c>
      <c r="D8" s="1">
        <v>177.8</v>
      </c>
      <c r="E8" s="1">
        <v>154.88999999999999</v>
      </c>
      <c r="F8" s="1"/>
      <c r="G8" s="1">
        <v>1774</v>
      </c>
      <c r="H8" s="1">
        <v>6000</v>
      </c>
      <c r="I8" s="1">
        <v>121.547</v>
      </c>
      <c r="J8" s="1">
        <v>-74.953900000000004</v>
      </c>
      <c r="K8" s="1">
        <v>19.1723</v>
      </c>
      <c r="L8" s="1">
        <v>-1.4008210000000001</v>
      </c>
      <c r="M8" s="1">
        <v>-64.513400000000004</v>
      </c>
      <c r="N8" s="1">
        <v>42.235399999999998</v>
      </c>
      <c r="O8" s="1">
        <v>217.447</v>
      </c>
      <c r="P8" s="1">
        <v>177.8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8" ht="20" customHeight="1" x14ac:dyDescent="0.2">
      <c r="A9">
        <f t="shared" si="0"/>
        <v>5</v>
      </c>
      <c r="B9" s="1" t="s">
        <v>44</v>
      </c>
      <c r="C9" s="8" t="s">
        <v>18</v>
      </c>
      <c r="D9" s="2">
        <v>-100.42</v>
      </c>
      <c r="E9" s="1">
        <v>211.58</v>
      </c>
      <c r="F9" s="2"/>
      <c r="G9" s="1">
        <v>298</v>
      </c>
      <c r="H9" s="2">
        <v>1100</v>
      </c>
      <c r="I9" s="1">
        <v>19.52413</v>
      </c>
      <c r="J9" s="1">
        <v>37.463700000000003</v>
      </c>
      <c r="K9" s="1">
        <v>-30.518049999999999</v>
      </c>
      <c r="L9" s="1">
        <v>9.0940499999999993</v>
      </c>
      <c r="M9" s="1">
        <v>0.14893400000000001</v>
      </c>
      <c r="N9" s="1">
        <v>-107.1514</v>
      </c>
      <c r="O9" s="1">
        <v>226.1506</v>
      </c>
      <c r="P9" s="1">
        <v>-100.416</v>
      </c>
      <c r="Q9" s="1"/>
      <c r="R9" s="1">
        <v>1100</v>
      </c>
      <c r="S9" s="1">
        <v>6000</v>
      </c>
      <c r="T9" s="1">
        <v>35.698929999999997</v>
      </c>
      <c r="U9" s="1">
        <v>1.731252</v>
      </c>
      <c r="V9" s="1">
        <v>-0.50934800000000002</v>
      </c>
      <c r="W9" s="1">
        <v>5.9403999999999998E-2</v>
      </c>
      <c r="X9" s="1">
        <v>-1.2480549999999999</v>
      </c>
      <c r="Y9" s="1">
        <v>-114.6019</v>
      </c>
      <c r="Z9" s="1">
        <v>249.19110000000001</v>
      </c>
      <c r="AA9" s="1">
        <v>-100.416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8" ht="20" customHeight="1" x14ac:dyDescent="0.2">
      <c r="A10">
        <f t="shared" si="0"/>
        <v>6</v>
      </c>
      <c r="B10" s="1" t="s">
        <v>45</v>
      </c>
      <c r="C10" s="8" t="s">
        <v>18</v>
      </c>
      <c r="D10" s="2">
        <v>329.7</v>
      </c>
      <c r="E10" s="1">
        <v>164.57</v>
      </c>
      <c r="F10" s="1"/>
      <c r="G10" s="1">
        <v>2790.8119999999999</v>
      </c>
      <c r="H10" s="1">
        <v>6000</v>
      </c>
      <c r="I10" s="1">
        <v>20.376919999999998</v>
      </c>
      <c r="J10" s="1">
        <v>0.66081699999999999</v>
      </c>
      <c r="K10" s="1">
        <v>-0.31363099999999999</v>
      </c>
      <c r="L10" s="1">
        <v>4.5106E-2</v>
      </c>
      <c r="M10" s="1">
        <v>7.8173000000000006E-2</v>
      </c>
      <c r="N10" s="1">
        <v>323.85750000000002</v>
      </c>
      <c r="O10" s="1">
        <v>189.48079999999999</v>
      </c>
      <c r="P10" s="1">
        <v>329.69920000000002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8" ht="20" customHeight="1" x14ac:dyDescent="0.2">
      <c r="A11">
        <f t="shared" si="0"/>
        <v>7</v>
      </c>
      <c r="B11" s="1" t="s">
        <v>46</v>
      </c>
      <c r="C11" s="8" t="s">
        <v>18</v>
      </c>
      <c r="D11" s="2">
        <v>147.1</v>
      </c>
      <c r="E11" s="1">
        <v>148.65</v>
      </c>
      <c r="F11" s="1"/>
      <c r="G11" s="2">
        <v>1366.104</v>
      </c>
      <c r="H11" s="2">
        <v>2200</v>
      </c>
      <c r="I11" s="2">
        <v>20.773060000000001</v>
      </c>
      <c r="J11" s="2">
        <v>3.5591999999999999E-2</v>
      </c>
      <c r="K11" s="1">
        <v>-3.1917000000000001E-2</v>
      </c>
      <c r="L11" s="1">
        <v>9.1090000000000008E-3</v>
      </c>
      <c r="M11" s="1">
        <v>4.6099999999999998E-4</v>
      </c>
      <c r="N11" s="1">
        <v>140.90710000000001</v>
      </c>
      <c r="O11" s="1">
        <v>173.7799</v>
      </c>
      <c r="P11" s="1">
        <v>147.1002</v>
      </c>
      <c r="Q11" s="1"/>
      <c r="R11" s="1">
        <v>2200</v>
      </c>
      <c r="S11" s="1">
        <v>6000</v>
      </c>
      <c r="T11" s="1">
        <v>47.60848</v>
      </c>
      <c r="U11" s="1">
        <v>-15.40875</v>
      </c>
      <c r="V11" s="1">
        <v>2.8759649999999999</v>
      </c>
      <c r="W11" s="1">
        <v>-0.120806</v>
      </c>
      <c r="X11" s="1">
        <v>-27.01764</v>
      </c>
      <c r="Y11" s="1">
        <v>97.400170000000003</v>
      </c>
      <c r="Z11" s="1">
        <v>177.23050000000001</v>
      </c>
      <c r="AA11" s="1">
        <v>147.1002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8" ht="20" customHeight="1" x14ac:dyDescent="0.2">
      <c r="A12">
        <f t="shared" si="0"/>
        <v>8</v>
      </c>
      <c r="B12" s="1" t="s">
        <v>47</v>
      </c>
      <c r="C12" s="7" t="s">
        <v>18</v>
      </c>
      <c r="D12" s="3">
        <v>54.39</v>
      </c>
      <c r="E12" s="3">
        <v>233.46</v>
      </c>
      <c r="G12" s="3">
        <v>4500</v>
      </c>
      <c r="H12" s="3">
        <v>6000</v>
      </c>
      <c r="I12" s="3">
        <v>36.257399999999997</v>
      </c>
      <c r="J12" s="3">
        <v>-2.7045409999999999</v>
      </c>
      <c r="K12" s="3">
        <v>1.6914499999999999</v>
      </c>
      <c r="L12" s="3">
        <v>-0.151753</v>
      </c>
      <c r="M12" s="3">
        <v>9.8057009999999991</v>
      </c>
      <c r="N12" s="3">
        <v>51.835799999999999</v>
      </c>
      <c r="O12" s="3">
        <v>281.43799999999999</v>
      </c>
      <c r="P12" s="3">
        <v>54.392000000000003</v>
      </c>
    </row>
    <row r="13" spans="1:48" ht="20" customHeight="1" x14ac:dyDescent="0.2">
      <c r="A13">
        <f t="shared" si="0"/>
        <v>9</v>
      </c>
      <c r="B13" s="1" t="s">
        <v>51</v>
      </c>
      <c r="C13" s="7" t="s">
        <v>18</v>
      </c>
      <c r="D13" s="3">
        <v>-286.19</v>
      </c>
      <c r="E13" s="3">
        <v>273.74</v>
      </c>
      <c r="G13" s="3">
        <v>5000</v>
      </c>
      <c r="H13">
        <v>6000</v>
      </c>
      <c r="I13">
        <v>57.966389999999997</v>
      </c>
      <c r="J13">
        <v>0.136432</v>
      </c>
      <c r="K13">
        <v>-2.8427999999999998E-2</v>
      </c>
      <c r="L13">
        <v>2.0100000000000001E-3</v>
      </c>
      <c r="M13">
        <v>-1.8408389999999999</v>
      </c>
      <c r="N13">
        <v>-308.80349999999999</v>
      </c>
      <c r="O13">
        <v>335.72160000000002</v>
      </c>
      <c r="P13">
        <v>-286.18639999999999</v>
      </c>
    </row>
    <row r="14" spans="1:48" ht="20" customHeight="1" x14ac:dyDescent="0.2">
      <c r="A14">
        <f t="shared" si="0"/>
        <v>10</v>
      </c>
      <c r="B14" s="1" t="s">
        <v>50</v>
      </c>
      <c r="C14" s="8" t="s">
        <v>18</v>
      </c>
      <c r="D14" s="3">
        <v>58.58</v>
      </c>
      <c r="E14" s="3">
        <v>227.62</v>
      </c>
      <c r="G14">
        <v>298</v>
      </c>
      <c r="H14">
        <v>1000</v>
      </c>
      <c r="I14">
        <v>28.024100000000001</v>
      </c>
      <c r="J14">
        <v>17.752700000000001</v>
      </c>
      <c r="K14">
        <v>-17.905000000000001</v>
      </c>
      <c r="L14">
        <v>13.887499999999999</v>
      </c>
      <c r="M14">
        <v>-0.112231</v>
      </c>
      <c r="N14">
        <v>49.184699999999999</v>
      </c>
      <c r="O14">
        <v>256.286</v>
      </c>
      <c r="P14">
        <v>58.576000000000001</v>
      </c>
      <c r="R14">
        <v>1000</v>
      </c>
      <c r="S14">
        <v>2000</v>
      </c>
      <c r="T14">
        <v>-131.17099999999999</v>
      </c>
      <c r="U14">
        <v>234.57599999999999</v>
      </c>
      <c r="V14">
        <v>-104.095</v>
      </c>
      <c r="W14">
        <v>15.5037</v>
      </c>
      <c r="X14">
        <v>26.9678</v>
      </c>
      <c r="Y14">
        <v>155.36799999999999</v>
      </c>
      <c r="Z14">
        <v>95.551900000000003</v>
      </c>
      <c r="AA14">
        <v>58.576000000000001</v>
      </c>
      <c r="AC14">
        <v>2000</v>
      </c>
      <c r="AD14">
        <v>4000</v>
      </c>
      <c r="AE14">
        <v>163.65700000000001</v>
      </c>
      <c r="AF14">
        <v>-72.703500000000005</v>
      </c>
      <c r="AG14">
        <v>16.0016</v>
      </c>
      <c r="AH14">
        <v>-1.207071</v>
      </c>
      <c r="AI14">
        <v>-80.686199999999999</v>
      </c>
      <c r="AJ14">
        <v>-126.97499999999999</v>
      </c>
      <c r="AK14">
        <v>296.66199999999998</v>
      </c>
      <c r="AL14">
        <v>58.576000000000001</v>
      </c>
      <c r="AN14" t="s">
        <v>52</v>
      </c>
      <c r="AO14">
        <v>2.2705510000000002</v>
      </c>
      <c r="AP14">
        <v>12.8042</v>
      </c>
      <c r="AQ14">
        <v>-1.179551</v>
      </c>
      <c r="AR14">
        <v>3.2294999999999997E-2</v>
      </c>
      <c r="AS14">
        <v>158.417</v>
      </c>
      <c r="AT14">
        <v>181.49600000000001</v>
      </c>
      <c r="AU14">
        <v>296.84100000000001</v>
      </c>
      <c r="AV14">
        <v>58.576000000000001</v>
      </c>
    </row>
    <row r="15" spans="1:48" ht="20" customHeight="1" x14ac:dyDescent="0.2">
      <c r="A15">
        <v>1</v>
      </c>
      <c r="B15" t="s">
        <v>49</v>
      </c>
      <c r="C15" s="9" t="s">
        <v>48</v>
      </c>
      <c r="D15" s="3">
        <v>-1097.46</v>
      </c>
      <c r="E15" s="3">
        <v>50.34</v>
      </c>
      <c r="G15" s="3">
        <v>298</v>
      </c>
      <c r="H15" s="3">
        <v>1478</v>
      </c>
      <c r="I15">
        <v>69.200010000000006</v>
      </c>
      <c r="J15">
        <v>8.5482899999999997</v>
      </c>
      <c r="K15">
        <v>-0.86292100000000005</v>
      </c>
      <c r="L15">
        <v>0.24637400000000001</v>
      </c>
      <c r="M15">
        <v>-1.3827670000000001</v>
      </c>
      <c r="N15">
        <v>-1123.115</v>
      </c>
      <c r="O15">
        <v>123.7954</v>
      </c>
      <c r="P15">
        <v>-1097.463</v>
      </c>
      <c r="R15" s="3">
        <v>1478</v>
      </c>
      <c r="S15">
        <v>2950</v>
      </c>
      <c r="T15">
        <v>74.475200000000001</v>
      </c>
      <c r="U15">
        <v>0</v>
      </c>
      <c r="V15">
        <v>0</v>
      </c>
      <c r="W15">
        <v>0</v>
      </c>
      <c r="X15">
        <v>0</v>
      </c>
      <c r="Y15">
        <v>-1115.3330000000001</v>
      </c>
      <c r="Z15">
        <v>138.0247</v>
      </c>
      <c r="AA15">
        <v>-1097.463</v>
      </c>
    </row>
    <row r="16" spans="1:48" ht="20" customHeight="1" x14ac:dyDescent="0.2">
      <c r="A16">
        <v>1</v>
      </c>
      <c r="B16" t="s">
        <v>55</v>
      </c>
      <c r="C16" s="10" t="s">
        <v>53</v>
      </c>
      <c r="D16" s="3">
        <v>-1023.16</v>
      </c>
      <c r="E16" s="3">
        <v>74.650000000000006</v>
      </c>
      <c r="G16" s="3">
        <v>2950</v>
      </c>
      <c r="H16" s="3">
        <v>5000</v>
      </c>
      <c r="I16">
        <v>87.863699999999994</v>
      </c>
      <c r="J16">
        <v>1.4100000000000001E-4</v>
      </c>
      <c r="K16">
        <v>-2.6999999999999999E-5</v>
      </c>
      <c r="L16">
        <v>1.9999999999999999E-6</v>
      </c>
      <c r="M16">
        <v>3.9300000000000001E-4</v>
      </c>
      <c r="N16">
        <v>-1067.8</v>
      </c>
      <c r="O16">
        <v>153.041</v>
      </c>
      <c r="P16">
        <v>-1023.16</v>
      </c>
      <c r="R16" s="3"/>
    </row>
    <row r="17" spans="1:38" ht="20" customHeight="1" x14ac:dyDescent="0.2">
      <c r="A17">
        <f>A16+1</f>
        <v>2</v>
      </c>
      <c r="B17" t="s">
        <v>54</v>
      </c>
      <c r="C17" s="10" t="s">
        <v>53</v>
      </c>
      <c r="D17" s="3">
        <v>-894.05</v>
      </c>
      <c r="E17" s="3">
        <v>72.319999999999993</v>
      </c>
      <c r="G17">
        <v>2130</v>
      </c>
      <c r="H17">
        <v>4000</v>
      </c>
      <c r="I17" s="3">
        <v>100.416</v>
      </c>
      <c r="J17">
        <f>0.00000005991573</f>
        <v>5.9915730000000005E-8</v>
      </c>
      <c r="K17" s="3">
        <f>-1.796728*10-8</f>
        <v>-25.967280000000002</v>
      </c>
      <c r="L17">
        <f>0.000000001839876</f>
        <v>1.839876E-9</v>
      </c>
      <c r="M17">
        <f>0.00000003592186</f>
        <v>3.5921859999999997E-8</v>
      </c>
      <c r="N17">
        <v>-955.67579999999998</v>
      </c>
      <c r="O17">
        <v>145.63579999999999</v>
      </c>
      <c r="P17">
        <v>-894.0539</v>
      </c>
    </row>
    <row r="18" spans="1:38" ht="20" customHeight="1" x14ac:dyDescent="0.2">
      <c r="A18" s="11">
        <v>11</v>
      </c>
      <c r="B18" s="1" t="s">
        <v>56</v>
      </c>
      <c r="C18" s="1" t="s">
        <v>18</v>
      </c>
      <c r="D18" s="3">
        <v>450</v>
      </c>
      <c r="E18" s="3">
        <v>167.98</v>
      </c>
      <c r="G18" s="3">
        <v>3504.616</v>
      </c>
      <c r="H18" s="3">
        <v>6000</v>
      </c>
      <c r="I18">
        <v>14.593209999999999</v>
      </c>
      <c r="J18">
        <v>5.2246439999999996</v>
      </c>
      <c r="K18">
        <v>-1.0788789999999999</v>
      </c>
      <c r="L18">
        <v>7.3999999999999996E-2</v>
      </c>
      <c r="M18">
        <v>2.3094049999999999</v>
      </c>
      <c r="N18">
        <v>450.3365</v>
      </c>
      <c r="O18">
        <v>190.24940000000001</v>
      </c>
      <c r="P18">
        <v>450.0018</v>
      </c>
    </row>
    <row r="19" spans="1:38" ht="20" customHeight="1" x14ac:dyDescent="0.2">
      <c r="A19" s="11">
        <v>12</v>
      </c>
      <c r="B19" s="1" t="s">
        <v>57</v>
      </c>
      <c r="C19" s="1" t="s">
        <v>18</v>
      </c>
      <c r="D19" s="3">
        <v>473.63</v>
      </c>
      <c r="E19" s="3">
        <v>180.3</v>
      </c>
      <c r="G19" s="3">
        <v>3630.9560000000001</v>
      </c>
      <c r="H19" s="3">
        <v>6000</v>
      </c>
      <c r="I19">
        <v>9.2742550000000001</v>
      </c>
      <c r="J19" s="3">
        <v>6.0921130000000003</v>
      </c>
      <c r="K19" s="3">
        <v>0.57709500000000002</v>
      </c>
      <c r="L19" s="3">
        <v>-0.110364</v>
      </c>
      <c r="M19">
        <v>6.5044050000000002</v>
      </c>
      <c r="N19">
        <v>483.0093</v>
      </c>
      <c r="O19">
        <v>204.1566</v>
      </c>
      <c r="P19">
        <v>473.62880000000001</v>
      </c>
    </row>
    <row r="20" spans="1:38" ht="20" customHeight="1" x14ac:dyDescent="0.2">
      <c r="A20" s="11">
        <v>13</v>
      </c>
      <c r="B20" s="1" t="s">
        <v>58</v>
      </c>
      <c r="C20" s="1" t="s">
        <v>18</v>
      </c>
      <c r="D20" s="3">
        <v>610.03</v>
      </c>
      <c r="E20" s="3">
        <v>183.02</v>
      </c>
      <c r="G20" s="3">
        <v>4702.6329999999998</v>
      </c>
      <c r="H20" s="3">
        <v>6000</v>
      </c>
      <c r="I20" s="3">
        <v>39.480640000000001</v>
      </c>
      <c r="J20" s="3">
        <v>-6.5183369999999998</v>
      </c>
      <c r="K20">
        <v>2.2613150000000002</v>
      </c>
      <c r="L20">
        <v>-0.19440199999999999</v>
      </c>
      <c r="M20">
        <v>-12.50577</v>
      </c>
      <c r="N20">
        <v>578.01959999999997</v>
      </c>
      <c r="O20">
        <v>212.2748</v>
      </c>
      <c r="P20">
        <v>610.02719999999999</v>
      </c>
    </row>
    <row r="21" spans="1:38" ht="20" customHeight="1" x14ac:dyDescent="0.2">
      <c r="A21" s="12">
        <v>14</v>
      </c>
      <c r="B21" s="1" t="s">
        <v>59</v>
      </c>
      <c r="C21" s="1" t="s">
        <v>18</v>
      </c>
      <c r="D21" s="3">
        <v>89</v>
      </c>
      <c r="E21" s="3">
        <v>160.34</v>
      </c>
      <c r="G21" s="3">
        <v>1039.54</v>
      </c>
      <c r="H21" s="3">
        <v>1800</v>
      </c>
      <c r="I21">
        <v>20.66122</v>
      </c>
      <c r="J21">
        <v>0.39186900000000002</v>
      </c>
      <c r="K21">
        <v>-0.41734399999999999</v>
      </c>
      <c r="L21">
        <v>0.14558199999999999</v>
      </c>
      <c r="M21">
        <v>3.764E-3</v>
      </c>
      <c r="N21">
        <v>82.8386</v>
      </c>
      <c r="O21">
        <v>185.26499999999999</v>
      </c>
      <c r="P21">
        <v>88.999960000000002</v>
      </c>
      <c r="R21">
        <v>1800</v>
      </c>
      <c r="S21">
        <v>6000</v>
      </c>
      <c r="T21">
        <v>58.7057</v>
      </c>
      <c r="U21">
        <v>-27.382770000000001</v>
      </c>
      <c r="V21">
        <v>6.7305089999999996</v>
      </c>
      <c r="W21">
        <v>-0.420844</v>
      </c>
      <c r="X21">
        <v>-25.87921</v>
      </c>
      <c r="Y21">
        <v>32.379309999999997</v>
      </c>
      <c r="Z21">
        <v>198.3777</v>
      </c>
      <c r="AA21">
        <v>88.999960000000002</v>
      </c>
    </row>
    <row r="22" spans="1:38" ht="20" customHeight="1" x14ac:dyDescent="0.25">
      <c r="A22">
        <v>2</v>
      </c>
      <c r="B22" s="12" t="s">
        <v>60</v>
      </c>
      <c r="C22" t="s">
        <v>48</v>
      </c>
      <c r="D22" s="5">
        <v>-363.17</v>
      </c>
      <c r="E22" s="5">
        <v>94.03</v>
      </c>
      <c r="G22">
        <v>298</v>
      </c>
      <c r="H22">
        <v>700</v>
      </c>
      <c r="I22">
        <v>245.0104</v>
      </c>
      <c r="J22">
        <v>-567.04920000000004</v>
      </c>
      <c r="K22">
        <v>778.72190000000001</v>
      </c>
      <c r="L22">
        <v>-346.26409999999998</v>
      </c>
      <c r="M22">
        <v>-4.6533610000000003</v>
      </c>
      <c r="N22">
        <v>-432.85989999999998</v>
      </c>
      <c r="O22">
        <v>501.87079999999997</v>
      </c>
      <c r="P22">
        <v>-363.1712</v>
      </c>
      <c r="R22">
        <v>700</v>
      </c>
      <c r="S22">
        <v>2000</v>
      </c>
      <c r="T22">
        <v>72.550979999999996</v>
      </c>
      <c r="U22">
        <v>41.390970000000003</v>
      </c>
      <c r="V22">
        <v>-0.72849699999999995</v>
      </c>
      <c r="W22">
        <v>0.21856400000000001</v>
      </c>
      <c r="X22">
        <v>6.6026000000000001E-2</v>
      </c>
      <c r="Y22">
        <v>-386.161</v>
      </c>
      <c r="Z22">
        <v>170.56290000000001</v>
      </c>
      <c r="AA22">
        <v>-363.1712</v>
      </c>
    </row>
    <row r="23" spans="1:38" ht="20" customHeight="1" x14ac:dyDescent="0.25">
      <c r="A23" t="s">
        <v>62</v>
      </c>
      <c r="B23" s="12" t="s">
        <v>61</v>
      </c>
      <c r="C23" t="s">
        <v>53</v>
      </c>
      <c r="D23" s="5">
        <v>-363.17</v>
      </c>
      <c r="E23" s="5">
        <v>94.03</v>
      </c>
      <c r="G23">
        <v>298</v>
      </c>
      <c r="H23">
        <v>700</v>
      </c>
      <c r="I23">
        <v>245.0104</v>
      </c>
      <c r="J23">
        <v>-567.04920000000004</v>
      </c>
      <c r="K23">
        <v>778.72190000000001</v>
      </c>
      <c r="L23">
        <v>-346.26409999999998</v>
      </c>
      <c r="M23">
        <v>-4.6533610000000003</v>
      </c>
      <c r="N23">
        <v>-432.85989999999998</v>
      </c>
      <c r="O23">
        <v>501.87079999999997</v>
      </c>
      <c r="P23">
        <v>-363.1712</v>
      </c>
      <c r="R23">
        <v>700</v>
      </c>
      <c r="S23">
        <v>2000</v>
      </c>
      <c r="T23">
        <v>72.550979999999996</v>
      </c>
      <c r="U23">
        <v>41.390970000000003</v>
      </c>
      <c r="V23">
        <v>-0.72849699999999995</v>
      </c>
      <c r="W23">
        <v>0.21856400000000001</v>
      </c>
      <c r="X23">
        <v>6.6026000000000001E-2</v>
      </c>
      <c r="Y23">
        <v>-386.161</v>
      </c>
      <c r="Z23">
        <v>170.56290000000001</v>
      </c>
      <c r="AA23">
        <v>-363.1712</v>
      </c>
    </row>
    <row r="24" spans="1:38" ht="20" customHeight="1" x14ac:dyDescent="0.25">
      <c r="A24" s="11">
        <v>15</v>
      </c>
      <c r="B24" s="1" t="s">
        <v>63</v>
      </c>
      <c r="C24" s="1" t="s">
        <v>18</v>
      </c>
      <c r="D24" s="1">
        <v>0</v>
      </c>
      <c r="E24" s="13">
        <v>205.15</v>
      </c>
      <c r="G24">
        <v>100</v>
      </c>
      <c r="H24" s="5">
        <v>700</v>
      </c>
      <c r="I24">
        <v>31.322340000000001</v>
      </c>
      <c r="J24">
        <v>-20.235309999999998</v>
      </c>
      <c r="K24">
        <v>57.866439999999997</v>
      </c>
      <c r="L24">
        <v>-36.506239999999998</v>
      </c>
      <c r="M24">
        <v>-7.3740000000000003E-3</v>
      </c>
      <c r="N24">
        <v>-8.9034709999999997</v>
      </c>
      <c r="O24">
        <v>246.7945</v>
      </c>
      <c r="P24">
        <v>0</v>
      </c>
      <c r="R24">
        <v>700</v>
      </c>
      <c r="S24">
        <v>2000</v>
      </c>
      <c r="T24">
        <v>30.032350000000001</v>
      </c>
      <c r="U24">
        <v>8.7729719999999993</v>
      </c>
      <c r="V24">
        <v>-3.9881329999999999</v>
      </c>
      <c r="W24">
        <v>0.78831300000000004</v>
      </c>
      <c r="X24">
        <v>-0.74159900000000001</v>
      </c>
      <c r="Y24">
        <v>-11.324680000000001</v>
      </c>
      <c r="Z24">
        <v>236.16630000000001</v>
      </c>
      <c r="AA24">
        <v>0</v>
      </c>
      <c r="AC24">
        <v>2000</v>
      </c>
      <c r="AD24">
        <v>6000</v>
      </c>
      <c r="AE24">
        <v>20.911110000000001</v>
      </c>
      <c r="AF24">
        <v>10.72071</v>
      </c>
      <c r="AG24">
        <v>-2.0204979999999999</v>
      </c>
      <c r="AH24">
        <v>0.146449</v>
      </c>
      <c r="AI24">
        <v>9.2457220000000007</v>
      </c>
      <c r="AJ24">
        <v>5.3376510000000001</v>
      </c>
      <c r="AK24">
        <v>237.61850000000001</v>
      </c>
      <c r="AL24">
        <v>0</v>
      </c>
    </row>
    <row r="25" spans="1:38" ht="20" customHeight="1" x14ac:dyDescent="0.25">
      <c r="A25">
        <v>16</v>
      </c>
      <c r="B25" t="s">
        <v>64</v>
      </c>
      <c r="C25" t="s">
        <v>18</v>
      </c>
      <c r="D25" s="5">
        <v>-179.91</v>
      </c>
      <c r="E25" s="5">
        <v>216.43</v>
      </c>
      <c r="G25">
        <v>298</v>
      </c>
      <c r="H25">
        <v>1000</v>
      </c>
      <c r="I25" s="5">
        <v>2.9871910000000002</v>
      </c>
      <c r="J25" s="5">
        <v>107.087</v>
      </c>
      <c r="K25" s="5">
        <v>-89.557599999999994</v>
      </c>
      <c r="L25" s="5">
        <v>29.0322</v>
      </c>
      <c r="M25" s="5">
        <v>0.372525</v>
      </c>
      <c r="N25" s="5">
        <v>-183.57900000000001</v>
      </c>
      <c r="O25" s="5">
        <v>193.93600000000001</v>
      </c>
      <c r="P25" s="5">
        <v>-179.91200000000001</v>
      </c>
      <c r="R25" s="5">
        <v>1000</v>
      </c>
      <c r="S25" s="5">
        <v>3000</v>
      </c>
      <c r="T25" s="5">
        <v>42.964100000000002</v>
      </c>
      <c r="U25" s="5">
        <v>13.9239</v>
      </c>
      <c r="V25" s="5">
        <v>-3.9415309999999999</v>
      </c>
      <c r="W25" s="5">
        <v>0.40804800000000002</v>
      </c>
      <c r="X25" s="5">
        <v>-3.5429599999999999</v>
      </c>
      <c r="Y25" s="5">
        <v>-202.26499999999999</v>
      </c>
      <c r="Z25" s="5">
        <v>251.88200000000001</v>
      </c>
      <c r="AA25" s="5">
        <v>-179.91200000000001</v>
      </c>
      <c r="AC25" s="5">
        <v>3000</v>
      </c>
      <c r="AD25" s="5">
        <v>6000</v>
      </c>
      <c r="AE25" s="5">
        <v>60.361199999999997</v>
      </c>
      <c r="AF25" s="5">
        <v>0.705341</v>
      </c>
      <c r="AG25" s="5">
        <v>-9.6709000000000003E-2</v>
      </c>
      <c r="AH25" s="5">
        <v>4.8120000000000003E-3</v>
      </c>
      <c r="AI25" s="5">
        <v>-16.712499999999999</v>
      </c>
      <c r="AJ25" s="5">
        <v>-225.8</v>
      </c>
      <c r="AK25" s="5">
        <v>258.02</v>
      </c>
      <c r="AL25" s="5">
        <v>-179.91200000000001</v>
      </c>
    </row>
    <row r="26" spans="1:38" ht="20" customHeight="1" x14ac:dyDescent="0.25">
      <c r="A26">
        <v>17</v>
      </c>
      <c r="B26" t="s">
        <v>67</v>
      </c>
      <c r="C26" t="s">
        <v>18</v>
      </c>
      <c r="D26" s="5">
        <v>-145.19</v>
      </c>
      <c r="E26" s="5">
        <v>252.24</v>
      </c>
      <c r="G26">
        <v>298</v>
      </c>
      <c r="H26">
        <v>6000</v>
      </c>
      <c r="I26" s="5">
        <v>58.990220000000001</v>
      </c>
      <c r="J26" s="5">
        <v>2.9455119999999999</v>
      </c>
      <c r="K26" s="5">
        <v>-0.86162399999999995</v>
      </c>
      <c r="L26" s="5">
        <v>8.5153000000000006E-2</v>
      </c>
      <c r="M26" s="5">
        <v>-0.72528400000000004</v>
      </c>
      <c r="N26" s="5">
        <v>-165.327</v>
      </c>
      <c r="O26" s="5">
        <v>318.70949999999999</v>
      </c>
      <c r="P26" s="5">
        <v>-145.18520000000001</v>
      </c>
    </row>
    <row r="27" spans="1:38" ht="20" customHeight="1" x14ac:dyDescent="0.25">
      <c r="A27">
        <v>18</v>
      </c>
      <c r="B27" t="s">
        <v>65</v>
      </c>
      <c r="C27" t="s">
        <v>18</v>
      </c>
      <c r="D27" s="5">
        <v>66.94</v>
      </c>
      <c r="E27" s="5">
        <v>218.33</v>
      </c>
      <c r="F27" s="5"/>
      <c r="G27">
        <v>298</v>
      </c>
      <c r="H27" s="5">
        <v>2000</v>
      </c>
      <c r="I27" s="5">
        <v>35.535719999999998</v>
      </c>
      <c r="J27" s="5">
        <v>-3.9479820000000001</v>
      </c>
      <c r="K27" s="5">
        <v>7.6846699999999997</v>
      </c>
      <c r="L27" s="5">
        <v>-1.626841</v>
      </c>
      <c r="M27" s="5">
        <v>-0.37144899999999997</v>
      </c>
      <c r="N27" s="5">
        <v>55.198259999999998</v>
      </c>
      <c r="O27" s="5">
        <v>260.09750000000003</v>
      </c>
      <c r="P27" s="5">
        <v>66.944000000000003</v>
      </c>
      <c r="R27" s="5">
        <v>2000</v>
      </c>
      <c r="S27" s="5">
        <v>6000</v>
      </c>
      <c r="T27">
        <v>74.713269999999994</v>
      </c>
      <c r="U27">
        <v>-9.4268459999999994</v>
      </c>
      <c r="V27">
        <v>0.73978999999999995</v>
      </c>
      <c r="W27">
        <v>1.1018999999999999E-2</v>
      </c>
      <c r="X27">
        <v>-55.394069999999999</v>
      </c>
      <c r="Y27">
        <v>-27.743390000000002</v>
      </c>
      <c r="Z27">
        <v>246.5393</v>
      </c>
      <c r="AA27">
        <v>66.944000000000003</v>
      </c>
    </row>
    <row r="28" spans="1:38" ht="20" customHeight="1" x14ac:dyDescent="0.25">
      <c r="A28">
        <v>19</v>
      </c>
      <c r="B28" t="s">
        <v>66</v>
      </c>
      <c r="C28" t="s">
        <v>18</v>
      </c>
      <c r="D28" s="5">
        <v>259.41000000000003</v>
      </c>
      <c r="E28" s="5">
        <v>187.87</v>
      </c>
      <c r="G28">
        <v>298</v>
      </c>
      <c r="H28">
        <v>1800</v>
      </c>
      <c r="I28">
        <v>20.892130000000002</v>
      </c>
      <c r="J28">
        <v>24.733840000000001</v>
      </c>
      <c r="K28">
        <v>-13.511939999999999</v>
      </c>
      <c r="L28">
        <v>2.7111580000000002</v>
      </c>
      <c r="M28">
        <v>0.199155</v>
      </c>
      <c r="N28">
        <v>252.863</v>
      </c>
      <c r="O28">
        <v>207.4716</v>
      </c>
      <c r="P28">
        <v>259.40839999999997</v>
      </c>
      <c r="R28">
        <v>1800</v>
      </c>
      <c r="S28">
        <v>6000</v>
      </c>
      <c r="T28">
        <v>37.01999</v>
      </c>
      <c r="U28">
        <v>0.84943999999999997</v>
      </c>
      <c r="V28">
        <v>-3.1019000000000001E-2</v>
      </c>
      <c r="W28">
        <v>1.884E-3</v>
      </c>
      <c r="X28">
        <v>-3.1646320000000001</v>
      </c>
      <c r="Y28">
        <v>241.5616</v>
      </c>
      <c r="Z28">
        <v>223.89340000000001</v>
      </c>
      <c r="AA28">
        <v>259.40839999999997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5647-613D-E440-AE1F-21874678BE54}">
  <dimension ref="A2:AV46"/>
  <sheetViews>
    <sheetView zoomScaleNormal="100" workbookViewId="0">
      <selection activeCell="B22" sqref="B22"/>
    </sheetView>
  </sheetViews>
  <sheetFormatPr baseColWidth="10" defaultColWidth="16.6640625" defaultRowHeight="20" customHeight="1" x14ac:dyDescent="0.2"/>
  <cols>
    <col min="6" max="6" width="3.33203125" customWidth="1"/>
    <col min="17" max="17" width="3.33203125" customWidth="1"/>
    <col min="28" max="28" width="3.33203125" customWidth="1"/>
  </cols>
  <sheetData>
    <row r="2" spans="1:48" ht="20" customHeight="1" x14ac:dyDescent="0.2">
      <c r="D2" t="s">
        <v>27</v>
      </c>
      <c r="E2" t="s">
        <v>28</v>
      </c>
      <c r="G2" t="s">
        <v>38</v>
      </c>
      <c r="R2" t="s">
        <v>37</v>
      </c>
      <c r="AC2" t="s">
        <v>39</v>
      </c>
    </row>
    <row r="3" spans="1:48" ht="20" customHeight="1" x14ac:dyDescent="0.2">
      <c r="B3" t="s">
        <v>0</v>
      </c>
      <c r="C3" t="s">
        <v>1</v>
      </c>
      <c r="D3" t="s">
        <v>2</v>
      </c>
      <c r="E3" t="s">
        <v>3</v>
      </c>
      <c r="G3" t="s">
        <v>16</v>
      </c>
      <c r="H3" t="s">
        <v>17</v>
      </c>
      <c r="I3" t="s">
        <v>4</v>
      </c>
      <c r="J3" t="s">
        <v>7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R3" t="s">
        <v>19</v>
      </c>
      <c r="S3" t="s">
        <v>20</v>
      </c>
      <c r="T3" t="s">
        <v>5</v>
      </c>
      <c r="U3" t="s">
        <v>8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C3" t="s">
        <v>29</v>
      </c>
      <c r="AD3" t="s">
        <v>30</v>
      </c>
      <c r="AE3" t="s">
        <v>6</v>
      </c>
      <c r="AF3" t="s">
        <v>9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  <row r="5" spans="1:48" ht="20" customHeight="1" x14ac:dyDescent="0.2">
      <c r="A5">
        <v>1</v>
      </c>
      <c r="B5" s="1" t="s">
        <v>40</v>
      </c>
      <c r="C5" s="1" t="s">
        <v>18</v>
      </c>
      <c r="D5" s="1">
        <v>-241.83</v>
      </c>
      <c r="E5" s="1">
        <v>188.84</v>
      </c>
      <c r="F5" s="1"/>
      <c r="G5" s="1">
        <v>500</v>
      </c>
      <c r="H5" s="1">
        <v>1700</v>
      </c>
      <c r="I5" s="1">
        <v>30.091999999999999</v>
      </c>
      <c r="J5" s="1">
        <v>6.8325139999999998</v>
      </c>
      <c r="K5" s="1">
        <v>6.7934349999999997</v>
      </c>
      <c r="L5" s="1">
        <v>-2.5344799999999998</v>
      </c>
      <c r="M5" s="1">
        <v>8.2139000000000004E-2</v>
      </c>
      <c r="N5" s="1">
        <v>-250.881</v>
      </c>
      <c r="O5" s="1">
        <v>223.39670000000001</v>
      </c>
      <c r="P5" s="1">
        <v>-241.82640000000001</v>
      </c>
      <c r="Q5" s="1"/>
      <c r="R5" s="1">
        <v>1700</v>
      </c>
      <c r="S5" s="1">
        <v>6000</v>
      </c>
      <c r="T5" s="1">
        <v>41.964260000000003</v>
      </c>
      <c r="U5" s="1">
        <v>8.6220529999999993</v>
      </c>
      <c r="V5" s="1">
        <v>-1.4997799999999999</v>
      </c>
      <c r="W5" s="1">
        <v>9.8118999999999998E-2</v>
      </c>
      <c r="X5" s="1">
        <v>-11.157640000000001</v>
      </c>
      <c r="Y5" s="1">
        <v>-272.17970000000003</v>
      </c>
      <c r="Z5" s="1">
        <v>219.7809</v>
      </c>
      <c r="AA5" s="1">
        <v>-241.82640000000001</v>
      </c>
      <c r="AB5" s="1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48" ht="20" customHeight="1" x14ac:dyDescent="0.2">
      <c r="A6">
        <f>A5+1</f>
        <v>2</v>
      </c>
      <c r="B6" s="1" t="s">
        <v>41</v>
      </c>
      <c r="C6" s="1" t="s">
        <v>18</v>
      </c>
      <c r="D6" s="1">
        <v>0</v>
      </c>
      <c r="E6" s="2">
        <v>130.68</v>
      </c>
      <c r="F6" s="1"/>
      <c r="G6" s="1">
        <v>298</v>
      </c>
      <c r="H6" s="1">
        <v>1000</v>
      </c>
      <c r="I6" s="1">
        <v>33.066178000000001</v>
      </c>
      <c r="J6" s="1">
        <v>-11.363417</v>
      </c>
      <c r="K6" s="1">
        <v>11.432816000000001</v>
      </c>
      <c r="L6" s="1">
        <v>-2.7728739999999998</v>
      </c>
      <c r="M6" s="1">
        <v>-0.158558</v>
      </c>
      <c r="N6" s="1">
        <v>-9.9807970000000008</v>
      </c>
      <c r="O6" s="1">
        <v>172.70797400000001</v>
      </c>
      <c r="P6" s="1">
        <v>0</v>
      </c>
      <c r="Q6" s="1"/>
      <c r="R6" s="1">
        <v>1000</v>
      </c>
      <c r="S6" s="1">
        <v>2500</v>
      </c>
      <c r="T6" s="1">
        <v>18.563082999999999</v>
      </c>
      <c r="U6" s="1">
        <v>12.257357000000001</v>
      </c>
      <c r="V6" s="1">
        <v>-2.8597860000000002</v>
      </c>
      <c r="W6" s="1">
        <v>0.26823799999999998</v>
      </c>
      <c r="X6" s="1">
        <v>1.9779899999999999</v>
      </c>
      <c r="Y6" s="1">
        <v>-1.147438</v>
      </c>
      <c r="Z6" s="1">
        <v>156.28813299999999</v>
      </c>
      <c r="AA6" s="1">
        <v>0</v>
      </c>
      <c r="AB6" s="1"/>
      <c r="AC6" s="1">
        <v>2500</v>
      </c>
      <c r="AD6" s="1">
        <v>6000</v>
      </c>
      <c r="AE6" s="1">
        <v>43.413559999999997</v>
      </c>
      <c r="AF6" s="1">
        <v>-4.2930789999999996</v>
      </c>
      <c r="AG6" s="1">
        <v>1.2724279999999999</v>
      </c>
      <c r="AH6" s="1">
        <v>-9.6876000000000004E-2</v>
      </c>
      <c r="AI6" s="1">
        <v>-20.533861999999999</v>
      </c>
      <c r="AJ6" s="1">
        <v>-38.515158</v>
      </c>
      <c r="AK6" s="1">
        <v>162.081354</v>
      </c>
      <c r="AL6" s="1">
        <v>0</v>
      </c>
    </row>
    <row r="7" spans="1:48" ht="20" customHeight="1" x14ac:dyDescent="0.2">
      <c r="A7">
        <f t="shared" ref="A7:A14" si="0">A6+1</f>
        <v>3</v>
      </c>
      <c r="B7" s="1" t="s">
        <v>42</v>
      </c>
      <c r="C7" s="1" t="s">
        <v>18</v>
      </c>
      <c r="D7" s="1">
        <v>-110.53</v>
      </c>
      <c r="E7" s="1">
        <v>197.66</v>
      </c>
      <c r="F7" s="1"/>
      <c r="G7" s="1">
        <v>298</v>
      </c>
      <c r="H7" s="1">
        <v>1300</v>
      </c>
      <c r="I7" s="1">
        <v>25.567589999999999</v>
      </c>
      <c r="J7" s="1">
        <v>6.0961299999999996</v>
      </c>
      <c r="K7" s="1">
        <v>4.0546559999999996</v>
      </c>
      <c r="L7" s="1">
        <v>-2.6713010000000001</v>
      </c>
      <c r="M7" s="1">
        <v>0.131021</v>
      </c>
      <c r="N7" s="1">
        <v>-118.0089</v>
      </c>
      <c r="O7" s="1">
        <v>227.3665</v>
      </c>
      <c r="P7" s="1">
        <v>-110.5271</v>
      </c>
      <c r="Q7" s="1"/>
      <c r="R7" s="1">
        <v>1300</v>
      </c>
      <c r="S7" s="1">
        <v>6000</v>
      </c>
      <c r="T7" s="1">
        <v>35.150700000000001</v>
      </c>
      <c r="U7" s="1">
        <v>1.300095</v>
      </c>
      <c r="V7" s="1">
        <v>-0.20592099999999999</v>
      </c>
      <c r="W7" s="1">
        <v>1.355E-2</v>
      </c>
      <c r="X7" s="1">
        <v>-3.2827799999999998</v>
      </c>
      <c r="Y7" s="1">
        <v>-127.83750000000001</v>
      </c>
      <c r="Z7" s="1">
        <v>231.71199999999999</v>
      </c>
      <c r="AA7" s="1">
        <v>-110.5271</v>
      </c>
      <c r="AB7" s="1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48" ht="20" customHeight="1" x14ac:dyDescent="0.2">
      <c r="A8">
        <f t="shared" si="0"/>
        <v>4</v>
      </c>
      <c r="B8" s="1" t="s">
        <v>43</v>
      </c>
      <c r="C8" s="1" t="s">
        <v>18</v>
      </c>
      <c r="D8" s="1">
        <v>177.8</v>
      </c>
      <c r="E8" s="1">
        <v>154.88999999999999</v>
      </c>
      <c r="F8" s="1"/>
      <c r="G8" s="1">
        <v>1774</v>
      </c>
      <c r="H8" s="1">
        <v>6000</v>
      </c>
      <c r="I8" s="1">
        <v>121.547</v>
      </c>
      <c r="J8" s="1">
        <v>-74.953900000000004</v>
      </c>
      <c r="K8" s="1">
        <v>19.1723</v>
      </c>
      <c r="L8" s="1">
        <v>-1.4008210000000001</v>
      </c>
      <c r="M8" s="1">
        <v>-64.513400000000004</v>
      </c>
      <c r="N8" s="1">
        <v>42.235399999999998</v>
      </c>
      <c r="O8" s="1">
        <v>217.447</v>
      </c>
      <c r="P8" s="1">
        <v>177.8</v>
      </c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1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48" ht="20" customHeight="1" x14ac:dyDescent="0.2">
      <c r="A9">
        <f t="shared" si="0"/>
        <v>5</v>
      </c>
      <c r="B9" s="1" t="s">
        <v>44</v>
      </c>
      <c r="C9" s="1" t="s">
        <v>18</v>
      </c>
      <c r="D9" s="2">
        <v>-100.42</v>
      </c>
      <c r="E9" s="1">
        <v>211.58</v>
      </c>
      <c r="F9" s="2"/>
      <c r="G9" s="1">
        <v>298</v>
      </c>
      <c r="H9" s="2">
        <v>1100</v>
      </c>
      <c r="I9" s="1">
        <v>19.52413</v>
      </c>
      <c r="J9" s="1">
        <v>37.463700000000003</v>
      </c>
      <c r="K9" s="1">
        <v>-30.518049999999999</v>
      </c>
      <c r="L9" s="1">
        <v>9.0940499999999993</v>
      </c>
      <c r="M9" s="1">
        <v>0.14893400000000001</v>
      </c>
      <c r="N9" s="1">
        <v>-107.1514</v>
      </c>
      <c r="O9" s="1">
        <v>226.1506</v>
      </c>
      <c r="P9" s="1">
        <v>-100.416</v>
      </c>
      <c r="Q9" s="1"/>
      <c r="R9" s="1">
        <v>1100</v>
      </c>
      <c r="S9" s="1">
        <v>6000</v>
      </c>
      <c r="T9" s="1">
        <v>35.698929999999997</v>
      </c>
      <c r="U9" s="1">
        <v>1.731252</v>
      </c>
      <c r="V9" s="1">
        <v>-0.50934800000000002</v>
      </c>
      <c r="W9" s="1">
        <v>5.9403999999999998E-2</v>
      </c>
      <c r="X9" s="1">
        <v>-1.2480549999999999</v>
      </c>
      <c r="Y9" s="1">
        <v>-114.6019</v>
      </c>
      <c r="Z9" s="1">
        <v>249.19110000000001</v>
      </c>
      <c r="AA9" s="1">
        <v>-100.416</v>
      </c>
      <c r="AB9" s="1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48" ht="20" customHeight="1" x14ac:dyDescent="0.2">
      <c r="A10">
        <f t="shared" si="0"/>
        <v>6</v>
      </c>
      <c r="B10" s="1" t="s">
        <v>45</v>
      </c>
      <c r="C10" s="1" t="s">
        <v>18</v>
      </c>
      <c r="D10" s="2">
        <v>329.7</v>
      </c>
      <c r="E10" s="1">
        <v>164.57</v>
      </c>
      <c r="F10" s="1"/>
      <c r="G10" s="1">
        <v>2790.8119999999999</v>
      </c>
      <c r="H10" s="1">
        <v>6000</v>
      </c>
      <c r="I10" s="1">
        <v>20.376919999999998</v>
      </c>
      <c r="J10" s="1">
        <v>0.66081699999999999</v>
      </c>
      <c r="K10" s="1">
        <v>-0.31363099999999999</v>
      </c>
      <c r="L10" s="1">
        <v>4.5106E-2</v>
      </c>
      <c r="M10" s="1">
        <v>7.8173000000000006E-2</v>
      </c>
      <c r="N10" s="1">
        <v>323.85750000000002</v>
      </c>
      <c r="O10" s="1">
        <v>189.48079999999999</v>
      </c>
      <c r="P10" s="1">
        <v>329.69920000000002</v>
      </c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1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48" ht="20" customHeight="1" x14ac:dyDescent="0.2">
      <c r="A11">
        <f t="shared" si="0"/>
        <v>7</v>
      </c>
      <c r="B11" s="1" t="s">
        <v>46</v>
      </c>
      <c r="C11" s="1" t="s">
        <v>18</v>
      </c>
      <c r="D11" s="2">
        <v>147.1</v>
      </c>
      <c r="E11" s="1">
        <v>148.65</v>
      </c>
      <c r="F11" s="1"/>
      <c r="G11" s="2">
        <v>1366.104</v>
      </c>
      <c r="H11" s="2">
        <v>2200</v>
      </c>
      <c r="I11" s="2">
        <v>20.773060000000001</v>
      </c>
      <c r="J11" s="2">
        <v>3.5591999999999999E-2</v>
      </c>
      <c r="K11" s="1">
        <v>-3.1917000000000001E-2</v>
      </c>
      <c r="L11" s="1">
        <v>9.1090000000000008E-3</v>
      </c>
      <c r="M11" s="1">
        <v>4.6099999999999998E-4</v>
      </c>
      <c r="N11" s="1">
        <v>140.90710000000001</v>
      </c>
      <c r="O11" s="1">
        <v>173.7799</v>
      </c>
      <c r="P11" s="1">
        <v>147.1002</v>
      </c>
      <c r="Q11" s="1"/>
      <c r="R11" s="1">
        <v>2200</v>
      </c>
      <c r="S11" s="1">
        <v>6000</v>
      </c>
      <c r="T11" s="1">
        <v>47.60848</v>
      </c>
      <c r="U11" s="1">
        <v>-15.40875</v>
      </c>
      <c r="V11" s="1">
        <v>2.8759649999999999</v>
      </c>
      <c r="W11" s="1">
        <v>-0.120806</v>
      </c>
      <c r="X11" s="1">
        <v>-27.01764</v>
      </c>
      <c r="Y11" s="1">
        <v>97.400170000000003</v>
      </c>
      <c r="Z11" s="1">
        <v>177.23050000000001</v>
      </c>
      <c r="AA11" s="1">
        <v>147.1002</v>
      </c>
      <c r="AB11" s="1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48" ht="20" customHeight="1" x14ac:dyDescent="0.2">
      <c r="A12">
        <f t="shared" si="0"/>
        <v>8</v>
      </c>
      <c r="B12" s="1" t="s">
        <v>47</v>
      </c>
      <c r="C12" s="3" t="s">
        <v>18</v>
      </c>
      <c r="D12" s="3">
        <v>54.39</v>
      </c>
      <c r="E12" s="3">
        <v>233.46</v>
      </c>
      <c r="G12" s="3">
        <v>4500</v>
      </c>
      <c r="H12" s="3">
        <v>6000</v>
      </c>
      <c r="I12" s="3">
        <v>36.257399999999997</v>
      </c>
      <c r="J12" s="3">
        <v>-2.7045409999999999</v>
      </c>
      <c r="K12" s="3">
        <v>1.6914499999999999</v>
      </c>
      <c r="L12" s="3">
        <v>-0.151753</v>
      </c>
      <c r="M12" s="3">
        <v>9.8057009999999991</v>
      </c>
      <c r="N12" s="3">
        <v>51.835799999999999</v>
      </c>
      <c r="O12" s="3">
        <v>281.43799999999999</v>
      </c>
      <c r="P12" s="3">
        <v>54.392000000000003</v>
      </c>
    </row>
    <row r="13" spans="1:48" ht="20" customHeight="1" x14ac:dyDescent="0.2">
      <c r="A13">
        <f t="shared" si="0"/>
        <v>9</v>
      </c>
      <c r="B13" s="1" t="s">
        <v>51</v>
      </c>
      <c r="C13" s="3" t="s">
        <v>18</v>
      </c>
      <c r="D13" s="3">
        <v>-286.19</v>
      </c>
      <c r="E13" s="3">
        <v>273.74</v>
      </c>
      <c r="G13" s="3">
        <v>5000</v>
      </c>
      <c r="H13">
        <v>6000</v>
      </c>
      <c r="I13">
        <v>57.966389999999997</v>
      </c>
      <c r="J13">
        <v>0.136432</v>
      </c>
      <c r="K13">
        <v>-2.8427999999999998E-2</v>
      </c>
      <c r="L13">
        <v>2.0100000000000001E-3</v>
      </c>
      <c r="M13">
        <v>-1.8408389999999999</v>
      </c>
      <c r="N13">
        <v>-308.80349999999999</v>
      </c>
      <c r="O13">
        <v>335.72160000000002</v>
      </c>
      <c r="P13">
        <v>-286.18639999999999</v>
      </c>
    </row>
    <row r="14" spans="1:48" ht="20" customHeight="1" x14ac:dyDescent="0.2">
      <c r="A14">
        <f t="shared" si="0"/>
        <v>10</v>
      </c>
      <c r="B14" s="1" t="s">
        <v>50</v>
      </c>
      <c r="C14" s="1" t="s">
        <v>18</v>
      </c>
      <c r="D14" s="3">
        <v>58.58</v>
      </c>
      <c r="E14" s="3">
        <v>227.62</v>
      </c>
      <c r="G14">
        <v>298</v>
      </c>
      <c r="H14">
        <v>1000</v>
      </c>
      <c r="I14">
        <v>28.024100000000001</v>
      </c>
      <c r="J14">
        <v>17.752700000000001</v>
      </c>
      <c r="K14">
        <v>-17.905000000000001</v>
      </c>
      <c r="L14">
        <v>13.887499999999999</v>
      </c>
      <c r="M14">
        <v>-0.112231</v>
      </c>
      <c r="N14">
        <v>49.184699999999999</v>
      </c>
      <c r="O14">
        <v>256.286</v>
      </c>
      <c r="P14">
        <v>58.576000000000001</v>
      </c>
      <c r="R14">
        <v>1000</v>
      </c>
      <c r="S14">
        <v>2000</v>
      </c>
      <c r="T14">
        <v>-131.17099999999999</v>
      </c>
      <c r="U14">
        <v>234.57599999999999</v>
      </c>
      <c r="V14">
        <v>-104.095</v>
      </c>
      <c r="W14">
        <v>15.5037</v>
      </c>
      <c r="X14">
        <v>26.9678</v>
      </c>
      <c r="Y14">
        <v>155.36799999999999</v>
      </c>
      <c r="Z14">
        <v>95.551900000000003</v>
      </c>
      <c r="AA14">
        <v>58.576000000000001</v>
      </c>
      <c r="AC14">
        <v>2000</v>
      </c>
      <c r="AD14">
        <v>4000</v>
      </c>
      <c r="AE14">
        <v>163.65700000000001</v>
      </c>
      <c r="AF14">
        <v>-72.703500000000005</v>
      </c>
      <c r="AG14">
        <v>16.0016</v>
      </c>
      <c r="AH14">
        <v>-1.207071</v>
      </c>
      <c r="AI14">
        <v>-80.686199999999999</v>
      </c>
      <c r="AJ14">
        <v>-126.97499999999999</v>
      </c>
      <c r="AK14">
        <v>296.66199999999998</v>
      </c>
      <c r="AL14">
        <v>58.576000000000001</v>
      </c>
      <c r="AN14" t="s">
        <v>52</v>
      </c>
      <c r="AO14">
        <v>2.2705510000000002</v>
      </c>
      <c r="AP14">
        <v>12.8042</v>
      </c>
      <c r="AQ14">
        <v>-1.179551</v>
      </c>
      <c r="AR14">
        <v>3.2294999999999997E-2</v>
      </c>
      <c r="AS14">
        <v>158.417</v>
      </c>
      <c r="AT14">
        <v>181.49600000000001</v>
      </c>
      <c r="AU14">
        <v>296.84100000000001</v>
      </c>
      <c r="AV14">
        <v>58.576000000000001</v>
      </c>
    </row>
    <row r="15" spans="1:48" ht="20" customHeight="1" x14ac:dyDescent="0.2">
      <c r="A15" s="11">
        <v>11</v>
      </c>
      <c r="B15" s="1" t="s">
        <v>56</v>
      </c>
      <c r="C15" s="1" t="s">
        <v>18</v>
      </c>
      <c r="D15" s="3">
        <v>450</v>
      </c>
      <c r="E15" s="3">
        <v>167.98</v>
      </c>
      <c r="G15" s="3">
        <v>3504.616</v>
      </c>
      <c r="H15" s="3">
        <v>6000</v>
      </c>
      <c r="I15">
        <v>14.593209999999999</v>
      </c>
      <c r="J15">
        <v>5.2246439999999996</v>
      </c>
      <c r="K15">
        <v>-1.0788789999999999</v>
      </c>
      <c r="L15">
        <v>7.3999999999999996E-2</v>
      </c>
      <c r="M15">
        <v>2.3094049999999999</v>
      </c>
      <c r="N15">
        <v>450.3365</v>
      </c>
      <c r="O15">
        <v>190.24940000000001</v>
      </c>
      <c r="P15">
        <v>450.0018</v>
      </c>
    </row>
    <row r="16" spans="1:48" ht="20" customHeight="1" x14ac:dyDescent="0.2">
      <c r="A16" s="11">
        <v>12</v>
      </c>
      <c r="B16" s="1" t="s">
        <v>57</v>
      </c>
      <c r="C16" s="1" t="s">
        <v>18</v>
      </c>
      <c r="D16" s="3">
        <v>473.63</v>
      </c>
      <c r="E16" s="3">
        <v>180.3</v>
      </c>
      <c r="G16" s="3">
        <v>3630.9560000000001</v>
      </c>
      <c r="H16" s="3">
        <v>6000</v>
      </c>
      <c r="I16">
        <v>9.2742550000000001</v>
      </c>
      <c r="J16" s="3">
        <v>6.0921130000000003</v>
      </c>
      <c r="K16" s="3">
        <v>0.57709500000000002</v>
      </c>
      <c r="L16" s="3">
        <v>-0.110364</v>
      </c>
      <c r="M16">
        <v>6.5044050000000002</v>
      </c>
      <c r="N16">
        <v>483.0093</v>
      </c>
      <c r="O16">
        <v>204.1566</v>
      </c>
      <c r="P16">
        <v>473.62880000000001</v>
      </c>
    </row>
    <row r="17" spans="1:38" ht="20" customHeight="1" x14ac:dyDescent="0.2">
      <c r="A17" s="11">
        <v>13</v>
      </c>
      <c r="B17" s="1" t="s">
        <v>58</v>
      </c>
      <c r="C17" s="1" t="s">
        <v>18</v>
      </c>
      <c r="D17" s="3">
        <v>610.03</v>
      </c>
      <c r="E17" s="3">
        <v>183.02</v>
      </c>
      <c r="G17" s="3">
        <v>4702.6329999999998</v>
      </c>
      <c r="H17" s="3">
        <v>6000</v>
      </c>
      <c r="I17" s="3">
        <v>39.480640000000001</v>
      </c>
      <c r="J17" s="3">
        <v>-6.5183369999999998</v>
      </c>
      <c r="K17">
        <v>2.2613150000000002</v>
      </c>
      <c r="L17">
        <v>-0.19440199999999999</v>
      </c>
      <c r="M17">
        <v>-12.50577</v>
      </c>
      <c r="N17">
        <v>578.01959999999997</v>
      </c>
      <c r="O17">
        <v>212.2748</v>
      </c>
      <c r="P17">
        <v>610.02719999999999</v>
      </c>
    </row>
    <row r="18" spans="1:38" ht="20" customHeight="1" x14ac:dyDescent="0.2">
      <c r="A18" s="12">
        <v>14</v>
      </c>
      <c r="B18" s="1" t="s">
        <v>59</v>
      </c>
      <c r="C18" s="1" t="s">
        <v>18</v>
      </c>
      <c r="D18" s="3">
        <v>89</v>
      </c>
      <c r="E18" s="3">
        <v>160.34</v>
      </c>
      <c r="G18" s="3">
        <v>1039.54</v>
      </c>
      <c r="H18" s="3">
        <v>1800</v>
      </c>
      <c r="I18">
        <v>20.66122</v>
      </c>
      <c r="J18">
        <v>0.39186900000000002</v>
      </c>
      <c r="K18">
        <v>-0.41734399999999999</v>
      </c>
      <c r="L18">
        <v>0.14558199999999999</v>
      </c>
      <c r="M18">
        <v>3.764E-3</v>
      </c>
      <c r="N18">
        <v>82.8386</v>
      </c>
      <c r="O18">
        <v>185.26499999999999</v>
      </c>
      <c r="P18">
        <v>88.999960000000002</v>
      </c>
      <c r="R18">
        <v>1800</v>
      </c>
      <c r="S18">
        <v>6000</v>
      </c>
      <c r="T18">
        <v>58.7057</v>
      </c>
      <c r="U18">
        <v>-27.382770000000001</v>
      </c>
      <c r="V18">
        <v>6.7305089999999996</v>
      </c>
      <c r="W18">
        <v>-0.420844</v>
      </c>
      <c r="X18">
        <v>-25.87921</v>
      </c>
      <c r="Y18">
        <v>32.379309999999997</v>
      </c>
      <c r="Z18">
        <v>198.3777</v>
      </c>
      <c r="AA18">
        <v>88.999960000000002</v>
      </c>
    </row>
    <row r="19" spans="1:38" ht="20" customHeight="1" x14ac:dyDescent="0.25">
      <c r="A19" s="11">
        <v>15</v>
      </c>
      <c r="B19" s="1" t="s">
        <v>63</v>
      </c>
      <c r="C19" s="1" t="s">
        <v>18</v>
      </c>
      <c r="D19" s="1">
        <v>0</v>
      </c>
      <c r="E19" s="13">
        <v>205.15</v>
      </c>
      <c r="G19">
        <v>100</v>
      </c>
      <c r="H19" s="5">
        <v>700</v>
      </c>
      <c r="I19">
        <v>31.322340000000001</v>
      </c>
      <c r="J19">
        <v>-20.235309999999998</v>
      </c>
      <c r="K19">
        <v>57.866439999999997</v>
      </c>
      <c r="L19">
        <v>-36.506239999999998</v>
      </c>
      <c r="M19">
        <v>-7.3740000000000003E-3</v>
      </c>
      <c r="N19">
        <v>-8.9034709999999997</v>
      </c>
      <c r="O19">
        <v>246.7945</v>
      </c>
      <c r="P19">
        <v>0</v>
      </c>
      <c r="R19">
        <v>700</v>
      </c>
      <c r="S19">
        <v>2000</v>
      </c>
      <c r="T19">
        <v>30.032350000000001</v>
      </c>
      <c r="U19">
        <v>8.7729719999999993</v>
      </c>
      <c r="V19">
        <v>-3.9881329999999999</v>
      </c>
      <c r="W19">
        <v>0.78831300000000004</v>
      </c>
      <c r="X19">
        <v>-0.74159900000000001</v>
      </c>
      <c r="Y19">
        <v>-11.324680000000001</v>
      </c>
      <c r="Z19">
        <v>236.16630000000001</v>
      </c>
      <c r="AA19">
        <v>0</v>
      </c>
      <c r="AC19">
        <v>2000</v>
      </c>
      <c r="AD19">
        <v>6000</v>
      </c>
      <c r="AE19">
        <v>20.911110000000001</v>
      </c>
      <c r="AF19">
        <v>10.72071</v>
      </c>
      <c r="AG19">
        <v>-2.0204979999999999</v>
      </c>
      <c r="AH19">
        <v>0.146449</v>
      </c>
      <c r="AI19">
        <v>9.2457220000000007</v>
      </c>
      <c r="AJ19">
        <v>5.3376510000000001</v>
      </c>
      <c r="AK19">
        <v>237.61850000000001</v>
      </c>
      <c r="AL19">
        <v>0</v>
      </c>
    </row>
    <row r="20" spans="1:38" ht="20" customHeight="1" x14ac:dyDescent="0.25">
      <c r="A20">
        <v>16</v>
      </c>
      <c r="B20" t="s">
        <v>64</v>
      </c>
      <c r="C20" t="s">
        <v>18</v>
      </c>
      <c r="D20" s="5">
        <v>-179.91</v>
      </c>
      <c r="E20" s="5">
        <v>216.43</v>
      </c>
      <c r="G20">
        <v>298</v>
      </c>
      <c r="H20">
        <v>1000</v>
      </c>
      <c r="I20" s="5">
        <v>2.9871910000000002</v>
      </c>
      <c r="J20" s="5">
        <v>107.087</v>
      </c>
      <c r="K20" s="5">
        <v>-89.557599999999994</v>
      </c>
      <c r="L20" s="5">
        <v>29.0322</v>
      </c>
      <c r="M20" s="5">
        <v>0.372525</v>
      </c>
      <c r="N20" s="5">
        <v>-183.57900000000001</v>
      </c>
      <c r="O20" s="5">
        <v>193.93600000000001</v>
      </c>
      <c r="P20" s="5">
        <v>-179.91200000000001</v>
      </c>
      <c r="R20" s="5">
        <v>1000</v>
      </c>
      <c r="S20" s="5">
        <v>3000</v>
      </c>
      <c r="T20" s="5">
        <v>42.964100000000002</v>
      </c>
      <c r="U20" s="5">
        <v>13.9239</v>
      </c>
      <c r="V20" s="5">
        <v>-3.9415309999999999</v>
      </c>
      <c r="W20" s="5">
        <v>0.40804800000000002</v>
      </c>
      <c r="X20" s="5">
        <v>-3.5429599999999999</v>
      </c>
      <c r="Y20" s="5">
        <v>-202.26499999999999</v>
      </c>
      <c r="Z20" s="5">
        <v>251.88200000000001</v>
      </c>
      <c r="AA20" s="5">
        <v>-179.91200000000001</v>
      </c>
      <c r="AC20" s="5">
        <v>3000</v>
      </c>
      <c r="AD20" s="5">
        <v>6000</v>
      </c>
      <c r="AE20" s="5">
        <v>60.361199999999997</v>
      </c>
      <c r="AF20" s="5">
        <v>0.705341</v>
      </c>
      <c r="AG20" s="5">
        <v>-9.6709000000000003E-2</v>
      </c>
      <c r="AH20" s="5">
        <v>4.8120000000000003E-3</v>
      </c>
      <c r="AI20" s="5">
        <v>-16.712499999999999</v>
      </c>
      <c r="AJ20" s="5">
        <v>-225.8</v>
      </c>
      <c r="AK20" s="5">
        <v>258.02</v>
      </c>
      <c r="AL20" s="5">
        <v>-179.91200000000001</v>
      </c>
    </row>
    <row r="21" spans="1:38" ht="20" customHeight="1" x14ac:dyDescent="0.25">
      <c r="A21">
        <v>17</v>
      </c>
      <c r="B21" t="s">
        <v>67</v>
      </c>
      <c r="C21" t="s">
        <v>18</v>
      </c>
      <c r="D21" s="5">
        <v>-145.19</v>
      </c>
      <c r="E21" s="5">
        <v>252.24</v>
      </c>
      <c r="G21">
        <v>298</v>
      </c>
      <c r="H21">
        <v>6000</v>
      </c>
      <c r="I21" s="5">
        <v>58.990220000000001</v>
      </c>
      <c r="J21" s="5">
        <v>2.9455119999999999</v>
      </c>
      <c r="K21" s="5">
        <v>-0.86162399999999995</v>
      </c>
      <c r="L21" s="5">
        <v>8.5153000000000006E-2</v>
      </c>
      <c r="M21" s="5">
        <v>-0.72528400000000004</v>
      </c>
      <c r="N21" s="5">
        <v>-165.327</v>
      </c>
      <c r="O21" s="5">
        <v>318.70949999999999</v>
      </c>
      <c r="P21" s="5">
        <v>-145.18520000000001</v>
      </c>
    </row>
    <row r="22" spans="1:38" ht="20" customHeight="1" x14ac:dyDescent="0.25">
      <c r="A22">
        <v>18</v>
      </c>
      <c r="B22" t="s">
        <v>65</v>
      </c>
      <c r="C22" t="s">
        <v>18</v>
      </c>
      <c r="D22" s="5">
        <v>66.94</v>
      </c>
      <c r="E22" s="5">
        <v>218.33</v>
      </c>
      <c r="F22" s="5"/>
      <c r="G22">
        <v>298</v>
      </c>
      <c r="H22" s="5">
        <v>2000</v>
      </c>
      <c r="I22" s="5">
        <v>35.535719999999998</v>
      </c>
      <c r="J22" s="5">
        <v>-3.9479820000000001</v>
      </c>
      <c r="K22" s="5">
        <v>7.6846699999999997</v>
      </c>
      <c r="L22" s="5">
        <v>-1.626841</v>
      </c>
      <c r="M22" s="5">
        <v>-0.37144899999999997</v>
      </c>
      <c r="N22" s="5">
        <v>55.198259999999998</v>
      </c>
      <c r="O22" s="5">
        <v>260.09750000000003</v>
      </c>
      <c r="P22" s="5">
        <v>66.944000000000003</v>
      </c>
      <c r="R22" s="5">
        <v>2000</v>
      </c>
      <c r="S22" s="5">
        <v>6000</v>
      </c>
      <c r="T22">
        <v>74.713269999999994</v>
      </c>
      <c r="U22">
        <v>-9.4268459999999994</v>
      </c>
      <c r="V22">
        <v>0.73978999999999995</v>
      </c>
      <c r="W22">
        <v>1.1018999999999999E-2</v>
      </c>
      <c r="X22">
        <v>-55.394069999999999</v>
      </c>
      <c r="Y22">
        <v>-27.743390000000002</v>
      </c>
      <c r="Z22">
        <v>246.5393</v>
      </c>
      <c r="AA22">
        <v>66.944000000000003</v>
      </c>
    </row>
    <row r="23" spans="1:38" ht="20" customHeight="1" x14ac:dyDescent="0.25">
      <c r="A23">
        <v>19</v>
      </c>
      <c r="B23" t="s">
        <v>66</v>
      </c>
      <c r="C23" t="s">
        <v>18</v>
      </c>
      <c r="D23" s="5">
        <v>259.41000000000003</v>
      </c>
      <c r="E23" s="5">
        <v>187.87</v>
      </c>
      <c r="G23">
        <v>298</v>
      </c>
      <c r="H23">
        <v>1800</v>
      </c>
      <c r="I23">
        <v>20.892130000000002</v>
      </c>
      <c r="J23">
        <v>24.733840000000001</v>
      </c>
      <c r="K23">
        <v>-13.511939999999999</v>
      </c>
      <c r="L23">
        <v>2.7111580000000002</v>
      </c>
      <c r="M23">
        <v>0.199155</v>
      </c>
      <c r="N23">
        <v>252.863</v>
      </c>
      <c r="O23">
        <v>207.4716</v>
      </c>
      <c r="P23">
        <v>259.40839999999997</v>
      </c>
      <c r="R23">
        <v>1800</v>
      </c>
      <c r="S23">
        <v>6000</v>
      </c>
      <c r="T23">
        <v>37.01999</v>
      </c>
      <c r="U23">
        <v>0.84943999999999997</v>
      </c>
      <c r="V23">
        <v>-3.1019000000000001E-2</v>
      </c>
      <c r="W23">
        <v>1.884E-3</v>
      </c>
      <c r="X23">
        <v>-3.1646320000000001</v>
      </c>
      <c r="Y23">
        <v>241.5616</v>
      </c>
      <c r="Z23">
        <v>223.89340000000001</v>
      </c>
      <c r="AA23">
        <v>259.40839999999997</v>
      </c>
    </row>
    <row r="24" spans="1:38" ht="20" customHeight="1" x14ac:dyDescent="0.25">
      <c r="D24" s="5"/>
      <c r="E24" s="5"/>
      <c r="I24" s="5"/>
      <c r="J24" s="5"/>
      <c r="K24" s="5"/>
      <c r="L24" s="5"/>
      <c r="M24" s="5"/>
      <c r="N24" s="5"/>
      <c r="O24" s="5"/>
      <c r="P24" s="5"/>
    </row>
    <row r="25" spans="1:38" ht="20" customHeight="1" x14ac:dyDescent="0.25">
      <c r="D25" s="5"/>
      <c r="E25" s="5"/>
      <c r="F25" s="5"/>
      <c r="H25" s="5"/>
      <c r="I25" s="5"/>
      <c r="J25" s="5"/>
      <c r="K25" s="5"/>
      <c r="L25" s="5"/>
      <c r="M25" s="5"/>
      <c r="N25" s="5"/>
      <c r="O25" s="5"/>
      <c r="P25" s="5"/>
      <c r="R25" s="5"/>
      <c r="S25" s="5"/>
    </row>
    <row r="26" spans="1:38" ht="20" customHeight="1" x14ac:dyDescent="0.25">
      <c r="D26" s="5"/>
      <c r="E26" s="5"/>
    </row>
    <row r="34" spans="8:16" ht="20" customHeight="1" x14ac:dyDescent="0.25">
      <c r="H34" s="6"/>
      <c r="I34" s="5"/>
      <c r="J34" s="5"/>
      <c r="K34" s="5"/>
    </row>
    <row r="35" spans="8:16" ht="20" customHeight="1" x14ac:dyDescent="0.25">
      <c r="H35" s="6"/>
      <c r="I35" s="5"/>
      <c r="J35" s="5"/>
      <c r="K35" s="5"/>
    </row>
    <row r="36" spans="8:16" ht="20" customHeight="1" x14ac:dyDescent="0.25">
      <c r="H36" s="6"/>
      <c r="I36" s="5"/>
      <c r="J36" s="5"/>
      <c r="K36" s="5"/>
    </row>
    <row r="37" spans="8:16" ht="20" customHeight="1" x14ac:dyDescent="0.25">
      <c r="H37" s="6"/>
      <c r="I37" s="5"/>
      <c r="J37" s="5"/>
      <c r="K37" s="5"/>
    </row>
    <row r="38" spans="8:16" ht="20" customHeight="1" x14ac:dyDescent="0.25">
      <c r="H38" s="6"/>
      <c r="I38" s="5"/>
      <c r="J38" s="5"/>
      <c r="K38" s="5"/>
    </row>
    <row r="39" spans="8:16" ht="20" customHeight="1" x14ac:dyDescent="0.25">
      <c r="H39" s="6"/>
      <c r="I39" s="5"/>
      <c r="J39" s="5"/>
      <c r="K39" s="13"/>
    </row>
    <row r="40" spans="8:16" ht="20" customHeight="1" x14ac:dyDescent="0.25">
      <c r="H40" s="6"/>
      <c r="I40" s="5"/>
      <c r="J40" s="5"/>
      <c r="K40" s="6"/>
      <c r="L40" s="6"/>
      <c r="M40" s="6"/>
      <c r="N40" s="6"/>
      <c r="O40" s="6"/>
      <c r="P40" s="6"/>
    </row>
    <row r="41" spans="8:16" ht="20" customHeight="1" x14ac:dyDescent="0.25">
      <c r="H41" s="6"/>
      <c r="I41" s="5"/>
      <c r="J41" s="5"/>
    </row>
    <row r="42" spans="8:16" ht="20" customHeight="1" x14ac:dyDescent="0.25">
      <c r="H42" s="6"/>
      <c r="I42" s="5"/>
      <c r="J42" s="5"/>
    </row>
    <row r="43" spans="8:16" ht="20" customHeight="1" x14ac:dyDescent="0.25">
      <c r="H43" s="6"/>
      <c r="I43" s="5"/>
      <c r="J43" s="5"/>
    </row>
    <row r="44" spans="8:16" ht="20" customHeight="1" x14ac:dyDescent="0.25">
      <c r="H44" s="6"/>
      <c r="I44" s="5"/>
      <c r="J44" s="5"/>
      <c r="K44" s="5"/>
    </row>
    <row r="45" spans="8:16" ht="20" customHeight="1" x14ac:dyDescent="0.25">
      <c r="H45" s="6"/>
      <c r="I45" s="5"/>
      <c r="J45" s="5"/>
    </row>
    <row r="46" spans="8:16" ht="20" customHeight="1" x14ac:dyDescent="0.25">
      <c r="H46" s="6"/>
      <c r="I46" s="5"/>
      <c r="J4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5396-D7C5-FA48-A307-7EF09503304D}">
  <dimension ref="A2:AL39"/>
  <sheetViews>
    <sheetView zoomScaleNormal="100" workbookViewId="0">
      <selection activeCell="A6" sqref="A6:XFD6"/>
    </sheetView>
  </sheetViews>
  <sheetFormatPr baseColWidth="10" defaultColWidth="16.6640625" defaultRowHeight="20" customHeight="1" x14ac:dyDescent="0.2"/>
  <cols>
    <col min="6" max="6" width="3.33203125" customWidth="1"/>
    <col min="17" max="17" width="3.33203125" customWidth="1"/>
    <col min="28" max="28" width="3.33203125" customWidth="1"/>
  </cols>
  <sheetData>
    <row r="2" spans="1:38" ht="20" customHeight="1" x14ac:dyDescent="0.2">
      <c r="D2" t="s">
        <v>27</v>
      </c>
      <c r="E2" t="s">
        <v>28</v>
      </c>
      <c r="G2" t="s">
        <v>38</v>
      </c>
      <c r="R2" t="s">
        <v>37</v>
      </c>
      <c r="AC2" t="s">
        <v>39</v>
      </c>
    </row>
    <row r="3" spans="1:38" ht="20" customHeight="1" x14ac:dyDescent="0.2">
      <c r="B3" t="s">
        <v>0</v>
      </c>
      <c r="C3" t="s">
        <v>1</v>
      </c>
      <c r="D3" t="s">
        <v>2</v>
      </c>
      <c r="E3" t="s">
        <v>3</v>
      </c>
      <c r="G3" t="s">
        <v>16</v>
      </c>
      <c r="H3" t="s">
        <v>17</v>
      </c>
      <c r="I3" t="s">
        <v>4</v>
      </c>
      <c r="J3" t="s">
        <v>7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R3" t="s">
        <v>19</v>
      </c>
      <c r="S3" t="s">
        <v>20</v>
      </c>
      <c r="T3" t="s">
        <v>5</v>
      </c>
      <c r="U3" t="s">
        <v>8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C3" t="s">
        <v>29</v>
      </c>
      <c r="AD3" t="s">
        <v>30</v>
      </c>
      <c r="AE3" t="s">
        <v>6</v>
      </c>
      <c r="AF3" t="s">
        <v>9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  <row r="5" spans="1:38" ht="20" customHeight="1" x14ac:dyDescent="0.2">
      <c r="A5">
        <v>1</v>
      </c>
      <c r="B5" t="s">
        <v>49</v>
      </c>
      <c r="C5" t="s">
        <v>48</v>
      </c>
      <c r="D5" s="3">
        <v>-1097.46</v>
      </c>
      <c r="E5" s="3">
        <v>50.34</v>
      </c>
      <c r="G5" s="3">
        <v>298</v>
      </c>
      <c r="H5" s="3">
        <v>1478</v>
      </c>
      <c r="I5">
        <v>69.200010000000006</v>
      </c>
      <c r="J5">
        <v>8.5482899999999997</v>
      </c>
      <c r="K5">
        <v>-0.86292100000000005</v>
      </c>
      <c r="L5">
        <v>0.24637400000000001</v>
      </c>
      <c r="M5">
        <v>-1.3827670000000001</v>
      </c>
      <c r="N5">
        <v>-1123.115</v>
      </c>
      <c r="O5">
        <v>123.7954</v>
      </c>
      <c r="P5">
        <v>-1097.463</v>
      </c>
      <c r="R5" s="3">
        <v>1478</v>
      </c>
      <c r="S5">
        <v>2950</v>
      </c>
      <c r="T5">
        <v>74.475200000000001</v>
      </c>
      <c r="U5">
        <v>0</v>
      </c>
      <c r="V5">
        <v>0</v>
      </c>
      <c r="W5">
        <v>0</v>
      </c>
      <c r="X5">
        <v>0</v>
      </c>
      <c r="Y5">
        <v>-1115.3330000000001</v>
      </c>
      <c r="Z5">
        <v>138.0247</v>
      </c>
      <c r="AA5">
        <v>-1097.463</v>
      </c>
    </row>
    <row r="6" spans="1:38" ht="20" customHeight="1" x14ac:dyDescent="0.25">
      <c r="A6">
        <v>2</v>
      </c>
      <c r="B6" s="12" t="s">
        <v>60</v>
      </c>
      <c r="C6" t="s">
        <v>48</v>
      </c>
      <c r="D6" s="5">
        <v>-363.17</v>
      </c>
      <c r="E6" s="5">
        <v>94.03</v>
      </c>
      <c r="G6">
        <v>298</v>
      </c>
      <c r="H6">
        <v>700</v>
      </c>
      <c r="I6">
        <v>245.0104</v>
      </c>
      <c r="J6">
        <v>-567.04920000000004</v>
      </c>
      <c r="K6">
        <v>778.72190000000001</v>
      </c>
      <c r="L6">
        <v>-346.26409999999998</v>
      </c>
      <c r="M6">
        <v>-4.6533610000000003</v>
      </c>
      <c r="N6">
        <v>-432.85989999999998</v>
      </c>
      <c r="O6">
        <v>501.87079999999997</v>
      </c>
      <c r="P6">
        <v>-363.1712</v>
      </c>
      <c r="R6">
        <v>700</v>
      </c>
      <c r="S6">
        <v>2000</v>
      </c>
      <c r="T6">
        <v>72.550979999999996</v>
      </c>
      <c r="U6">
        <v>41.390970000000003</v>
      </c>
      <c r="V6">
        <v>-0.72849699999999995</v>
      </c>
      <c r="W6">
        <v>0.21856400000000001</v>
      </c>
      <c r="X6">
        <v>6.6026000000000001E-2</v>
      </c>
      <c r="Y6">
        <v>-386.161</v>
      </c>
      <c r="Z6">
        <v>170.56290000000001</v>
      </c>
      <c r="AA6">
        <v>-363.1712</v>
      </c>
    </row>
    <row r="12" spans="1:38" ht="20" customHeight="1" x14ac:dyDescent="0.25">
      <c r="I12" s="6"/>
      <c r="J12" s="5"/>
    </row>
    <row r="13" spans="1:38" ht="20" customHeight="1" x14ac:dyDescent="0.25">
      <c r="I13" s="6"/>
      <c r="J13" s="5"/>
    </row>
    <row r="14" spans="1:38" ht="20" customHeight="1" x14ac:dyDescent="0.25">
      <c r="I14" s="6"/>
      <c r="J14" s="5"/>
    </row>
    <row r="15" spans="1:38" ht="20" customHeight="1" x14ac:dyDescent="0.25">
      <c r="I15" s="6"/>
      <c r="J15" s="5"/>
    </row>
    <row r="16" spans="1:38" ht="20" customHeight="1" x14ac:dyDescent="0.25">
      <c r="I16" s="6"/>
      <c r="J16" s="5"/>
    </row>
    <row r="31" spans="9:11" ht="20" customHeight="1" x14ac:dyDescent="0.25">
      <c r="I31" s="6"/>
      <c r="J31" s="5"/>
      <c r="K31" s="5"/>
    </row>
    <row r="32" spans="9:11" ht="20" customHeight="1" x14ac:dyDescent="0.25">
      <c r="I32" s="6"/>
      <c r="J32" s="5"/>
      <c r="K32" s="5"/>
    </row>
    <row r="33" spans="9:11" ht="20" customHeight="1" x14ac:dyDescent="0.25">
      <c r="I33" s="6"/>
      <c r="J33" s="5"/>
      <c r="K33" s="5"/>
    </row>
    <row r="34" spans="9:11" ht="20" customHeight="1" x14ac:dyDescent="0.25">
      <c r="I34" s="6"/>
      <c r="J34" s="5"/>
      <c r="K34" s="5"/>
    </row>
    <row r="35" spans="9:11" ht="20" customHeight="1" x14ac:dyDescent="0.25">
      <c r="I35" s="6"/>
      <c r="J35" s="5"/>
      <c r="K35" s="5"/>
    </row>
    <row r="36" spans="9:11" ht="20" customHeight="1" x14ac:dyDescent="0.25">
      <c r="I36" s="6"/>
      <c r="J36" s="5"/>
      <c r="K36" s="5"/>
    </row>
    <row r="37" spans="9:11" ht="20" customHeight="1" x14ac:dyDescent="0.25">
      <c r="I37" s="6"/>
      <c r="J37" s="5"/>
      <c r="K37" s="5"/>
    </row>
    <row r="38" spans="9:11" ht="20" customHeight="1" x14ac:dyDescent="0.25">
      <c r="I38" s="6"/>
      <c r="J38" s="5"/>
      <c r="K38" s="5"/>
    </row>
    <row r="39" spans="9:11" ht="20" customHeight="1" x14ac:dyDescent="0.25">
      <c r="I39" s="6"/>
      <c r="J39" s="5"/>
      <c r="K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EC1A-2D58-2342-B0F4-9931749F0181}">
  <dimension ref="A2:AL16"/>
  <sheetViews>
    <sheetView zoomScaleNormal="100" workbookViewId="0">
      <selection activeCell="A5" sqref="A5:XFD6"/>
    </sheetView>
  </sheetViews>
  <sheetFormatPr baseColWidth="10" defaultColWidth="16.6640625" defaultRowHeight="20" customHeight="1" x14ac:dyDescent="0.2"/>
  <cols>
    <col min="6" max="6" width="3.33203125" customWidth="1"/>
    <col min="17" max="17" width="3.33203125" customWidth="1"/>
    <col min="28" max="28" width="3.33203125" customWidth="1"/>
  </cols>
  <sheetData>
    <row r="2" spans="1:38" ht="20" customHeight="1" x14ac:dyDescent="0.2">
      <c r="D2" t="s">
        <v>27</v>
      </c>
      <c r="E2" t="s">
        <v>28</v>
      </c>
      <c r="G2" t="s">
        <v>38</v>
      </c>
      <c r="R2" t="s">
        <v>37</v>
      </c>
      <c r="AC2" t="s">
        <v>39</v>
      </c>
    </row>
    <row r="3" spans="1:38" ht="20" customHeight="1" x14ac:dyDescent="0.2">
      <c r="B3" t="s">
        <v>0</v>
      </c>
      <c r="C3" t="s">
        <v>1</v>
      </c>
      <c r="D3" t="s">
        <v>2</v>
      </c>
      <c r="E3" t="s">
        <v>3</v>
      </c>
      <c r="G3" t="s">
        <v>16</v>
      </c>
      <c r="H3" t="s">
        <v>17</v>
      </c>
      <c r="I3" t="s">
        <v>4</v>
      </c>
      <c r="J3" t="s">
        <v>7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R3" t="s">
        <v>19</v>
      </c>
      <c r="S3" t="s">
        <v>20</v>
      </c>
      <c r="T3" t="s">
        <v>5</v>
      </c>
      <c r="U3" t="s">
        <v>8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C3" t="s">
        <v>29</v>
      </c>
      <c r="AD3" t="s">
        <v>30</v>
      </c>
      <c r="AE3" t="s">
        <v>6</v>
      </c>
      <c r="AF3" t="s">
        <v>9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  <row r="5" spans="1:38" ht="20" customHeight="1" x14ac:dyDescent="0.2">
      <c r="A5">
        <v>1</v>
      </c>
      <c r="B5" t="s">
        <v>55</v>
      </c>
      <c r="C5" t="s">
        <v>53</v>
      </c>
      <c r="D5" s="3">
        <v>-1023.16</v>
      </c>
      <c r="E5" s="3">
        <v>74.650000000000006</v>
      </c>
      <c r="G5" s="3">
        <v>2950</v>
      </c>
      <c r="H5" s="3">
        <v>5000</v>
      </c>
      <c r="I5">
        <v>87.863699999999994</v>
      </c>
      <c r="J5">
        <v>1.4100000000000001E-4</v>
      </c>
      <c r="K5">
        <v>-2.6999999999999999E-5</v>
      </c>
      <c r="L5">
        <v>1.9999999999999999E-6</v>
      </c>
      <c r="M5">
        <v>3.9300000000000001E-4</v>
      </c>
      <c r="N5">
        <v>-1067.8</v>
      </c>
      <c r="O5">
        <v>153.041</v>
      </c>
      <c r="P5">
        <v>-1023.16</v>
      </c>
      <c r="R5" s="3"/>
    </row>
    <row r="6" spans="1:38" ht="20" customHeight="1" x14ac:dyDescent="0.2">
      <c r="A6">
        <f>A5+1</f>
        <v>2</v>
      </c>
      <c r="B6" t="s">
        <v>54</v>
      </c>
      <c r="C6" t="s">
        <v>53</v>
      </c>
      <c r="D6" s="3">
        <v>-894.05</v>
      </c>
      <c r="E6" s="3">
        <v>72.319999999999993</v>
      </c>
      <c r="G6">
        <v>2130</v>
      </c>
      <c r="H6">
        <v>4000</v>
      </c>
      <c r="I6" s="3">
        <v>100.416</v>
      </c>
      <c r="J6">
        <f>0.00000005991573</f>
        <v>5.9915730000000005E-8</v>
      </c>
      <c r="K6" s="3">
        <f>-1.796728*10-8</f>
        <v>-25.967280000000002</v>
      </c>
      <c r="L6">
        <f>0.000000001839876</f>
        <v>1.839876E-9</v>
      </c>
      <c r="M6">
        <f>0.00000003592186</f>
        <v>3.5921859999999997E-8</v>
      </c>
      <c r="N6">
        <v>-955.67579999999998</v>
      </c>
      <c r="O6">
        <v>145.63579999999999</v>
      </c>
      <c r="P6">
        <v>-894.0539</v>
      </c>
    </row>
    <row r="12" spans="1:38" ht="20" customHeight="1" x14ac:dyDescent="0.25">
      <c r="H12" s="5"/>
    </row>
    <row r="13" spans="1:38" ht="20" customHeight="1" x14ac:dyDescent="0.25">
      <c r="H13" s="5"/>
    </row>
    <row r="14" spans="1:38" ht="20" customHeight="1" x14ac:dyDescent="0.25">
      <c r="H14" s="5"/>
    </row>
    <row r="15" spans="1:38" ht="20" customHeight="1" x14ac:dyDescent="0.25">
      <c r="H15" s="5"/>
    </row>
    <row r="16" spans="1:38" ht="20" customHeight="1" x14ac:dyDescent="0.25">
      <c r="H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NIST_Compiled</vt:lpstr>
      <vt:lpstr>NIST_Gas</vt:lpstr>
      <vt:lpstr>NIST_Solid</vt:lpstr>
      <vt:lpstr>NIST_Liquid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Parendo, Christopher Allen</dc:creator>
  <cp:lastModifiedBy>Parendo, Christopher Allen</cp:lastModifiedBy>
  <dcterms:created xsi:type="dcterms:W3CDTF">2023-04-12T20:29:04Z</dcterms:created>
  <dcterms:modified xsi:type="dcterms:W3CDTF">2025-09-28T19:54:56Z</dcterms:modified>
</cp:coreProperties>
</file>