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1572739f6e00b/GitHub/azure-toolkit/"/>
    </mc:Choice>
  </mc:AlternateContent>
  <xr:revisionPtr revIDLastSave="185" documentId="8_{2C2B027A-2FC7-40AE-905F-EADC78D7983D}" xr6:coauthVersionLast="45" xr6:coauthVersionMax="45" xr10:uidLastSave="{1C6BE6A7-6902-4FD2-B66E-E913E2CA3BBA}"/>
  <bookViews>
    <workbookView xWindow="-120" yWindow="-120" windowWidth="29040" windowHeight="15525" xr2:uid="{5B858E41-E614-45B4-816A-887CAADA5A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" l="1"/>
  <c r="D31" i="1" s="1"/>
  <c r="D35" i="1" s="1"/>
  <c r="C30" i="1"/>
  <c r="C31" i="1" s="1"/>
  <c r="C35" i="1" s="1"/>
  <c r="B30" i="1"/>
  <c r="B31" i="1" s="1"/>
  <c r="B35" i="1" s="1"/>
  <c r="D17" i="1"/>
  <c r="D18" i="1" s="1"/>
  <c r="D22" i="1" s="1"/>
  <c r="C17" i="1"/>
  <c r="C18" i="1" s="1"/>
  <c r="C22" i="1" s="1"/>
  <c r="B17" i="1"/>
  <c r="B18" i="1" s="1"/>
  <c r="B22" i="1" s="1"/>
  <c r="B33" i="1" l="1"/>
  <c r="B32" i="1"/>
  <c r="B34" i="1"/>
  <c r="C32" i="1"/>
  <c r="C34" i="1"/>
  <c r="C33" i="1"/>
  <c r="D32" i="1"/>
  <c r="D33" i="1"/>
  <c r="D34" i="1"/>
  <c r="C19" i="1"/>
  <c r="C21" i="1"/>
  <c r="C20" i="1"/>
  <c r="B20" i="1"/>
  <c r="B19" i="1"/>
  <c r="B21" i="1"/>
  <c r="D19" i="1"/>
  <c r="D21" i="1"/>
  <c r="D20" i="1"/>
  <c r="O43" i="1"/>
  <c r="O44" i="1" s="1"/>
  <c r="O48" i="1" s="1"/>
  <c r="N43" i="1"/>
  <c r="N44" i="1" s="1"/>
  <c r="M43" i="1"/>
  <c r="M44" i="1" s="1"/>
  <c r="L43" i="1"/>
  <c r="L44" i="1" s="1"/>
  <c r="K43" i="1"/>
  <c r="K44" i="1" s="1"/>
  <c r="J43" i="1"/>
  <c r="J44" i="1" s="1"/>
  <c r="J48" i="1" s="1"/>
  <c r="I43" i="1"/>
  <c r="I44" i="1" s="1"/>
  <c r="I48" i="1" s="1"/>
  <c r="H43" i="1"/>
  <c r="H44" i="1" s="1"/>
  <c r="G43" i="1"/>
  <c r="G44" i="1" s="1"/>
  <c r="G48" i="1" s="1"/>
  <c r="F43" i="1"/>
  <c r="F44" i="1" s="1"/>
  <c r="E43" i="1"/>
  <c r="E44" i="1" s="1"/>
  <c r="E48" i="1" s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J35" i="1" s="1"/>
  <c r="I30" i="1"/>
  <c r="I31" i="1" s="1"/>
  <c r="I35" i="1" s="1"/>
  <c r="H30" i="1"/>
  <c r="H31" i="1" s="1"/>
  <c r="H35" i="1" s="1"/>
  <c r="G30" i="1"/>
  <c r="G31" i="1" s="1"/>
  <c r="F30" i="1"/>
  <c r="F31" i="1" s="1"/>
  <c r="E30" i="1"/>
  <c r="E31" i="1" s="1"/>
  <c r="E35" i="1" s="1"/>
  <c r="O17" i="1"/>
  <c r="O18" i="1" s="1"/>
  <c r="O22" i="1" s="1"/>
  <c r="N17" i="1"/>
  <c r="N18" i="1" s="1"/>
  <c r="N22" i="1" s="1"/>
  <c r="M17" i="1"/>
  <c r="M18" i="1" s="1"/>
  <c r="M22" i="1" s="1"/>
  <c r="L17" i="1"/>
  <c r="L18" i="1" s="1"/>
  <c r="L22" i="1" s="1"/>
  <c r="K17" i="1"/>
  <c r="K18" i="1" s="1"/>
  <c r="K22" i="1" s="1"/>
  <c r="J17" i="1"/>
  <c r="J18" i="1" s="1"/>
  <c r="J22" i="1" s="1"/>
  <c r="I17" i="1"/>
  <c r="I18" i="1" s="1"/>
  <c r="I22" i="1" s="1"/>
  <c r="H17" i="1"/>
  <c r="H18" i="1" s="1"/>
  <c r="H22" i="1" s="1"/>
  <c r="G17" i="1"/>
  <c r="G18" i="1" s="1"/>
  <c r="G22" i="1" s="1"/>
  <c r="F17" i="1"/>
  <c r="F18" i="1" s="1"/>
  <c r="F22" i="1" s="1"/>
  <c r="E17" i="1"/>
  <c r="M45" i="1" l="1"/>
  <c r="M48" i="1"/>
  <c r="F46" i="1"/>
  <c r="F48" i="1"/>
  <c r="N47" i="1"/>
  <c r="N48" i="1"/>
  <c r="K33" i="1"/>
  <c r="K35" i="1"/>
  <c r="H46" i="1"/>
  <c r="H48" i="1"/>
  <c r="L32" i="1"/>
  <c r="L35" i="1"/>
  <c r="M32" i="1"/>
  <c r="M35" i="1"/>
  <c r="F32" i="1"/>
  <c r="F35" i="1"/>
  <c r="N33" i="1"/>
  <c r="N35" i="1"/>
  <c r="K46" i="1"/>
  <c r="K48" i="1"/>
  <c r="G33" i="1"/>
  <c r="G35" i="1"/>
  <c r="O34" i="1"/>
  <c r="O35" i="1"/>
  <c r="L45" i="1"/>
  <c r="L48" i="1"/>
  <c r="F33" i="1"/>
  <c r="M19" i="1"/>
  <c r="M20" i="1"/>
  <c r="L20" i="1"/>
  <c r="L19" i="1"/>
  <c r="H47" i="1"/>
  <c r="O47" i="1"/>
  <c r="O45" i="1"/>
  <c r="I33" i="1"/>
  <c r="I32" i="1"/>
  <c r="I34" i="1"/>
  <c r="G19" i="1"/>
  <c r="G20" i="1"/>
  <c r="G21" i="1"/>
  <c r="J21" i="1"/>
  <c r="J20" i="1"/>
  <c r="J19" i="1"/>
  <c r="K20" i="1"/>
  <c r="K19" i="1"/>
  <c r="K21" i="1"/>
  <c r="F19" i="1"/>
  <c r="F21" i="1"/>
  <c r="N19" i="1"/>
  <c r="O20" i="1"/>
  <c r="O19" i="1"/>
  <c r="O21" i="1"/>
  <c r="H19" i="1"/>
  <c r="H20" i="1"/>
  <c r="H21" i="1"/>
  <c r="I19" i="1"/>
  <c r="I20" i="1"/>
  <c r="I21" i="1"/>
  <c r="M34" i="1"/>
  <c r="K45" i="1"/>
  <c r="M21" i="1"/>
  <c r="I47" i="1"/>
  <c r="I45" i="1"/>
  <c r="J46" i="1"/>
  <c r="J45" i="1"/>
  <c r="G45" i="1"/>
  <c r="G47" i="1"/>
  <c r="F45" i="1"/>
  <c r="N46" i="1"/>
  <c r="N45" i="1"/>
  <c r="G46" i="1"/>
  <c r="F47" i="1"/>
  <c r="H45" i="1"/>
  <c r="I46" i="1"/>
  <c r="H33" i="1"/>
  <c r="H32" i="1"/>
  <c r="H34" i="1"/>
  <c r="J33" i="1"/>
  <c r="J32" i="1"/>
  <c r="F34" i="1"/>
  <c r="N32" i="1"/>
  <c r="N34" i="1"/>
  <c r="G34" i="1"/>
  <c r="O32" i="1"/>
  <c r="O33" i="1"/>
  <c r="O46" i="1" s="1"/>
  <c r="G32" i="1"/>
  <c r="K47" i="1"/>
  <c r="J47" i="1"/>
  <c r="M47" i="1"/>
  <c r="L47" i="1"/>
  <c r="K32" i="1"/>
  <c r="L34" i="1"/>
  <c r="K34" i="1"/>
  <c r="M33" i="1"/>
  <c r="M46" i="1" s="1"/>
  <c r="J34" i="1"/>
  <c r="L33" i="1"/>
  <c r="L46" i="1" s="1"/>
  <c r="N21" i="1"/>
  <c r="N20" i="1"/>
  <c r="F20" i="1"/>
  <c r="L21" i="1"/>
  <c r="E45" i="1"/>
  <c r="E46" i="1"/>
  <c r="E47" i="1"/>
  <c r="E32" i="1"/>
  <c r="E33" i="1"/>
  <c r="E34" i="1"/>
  <c r="D8" i="1"/>
  <c r="D9" i="1"/>
  <c r="B8" i="1" l="1"/>
  <c r="B9" i="1"/>
  <c r="E18" i="1" l="1"/>
  <c r="E22" i="1" s="1"/>
  <c r="D7" i="1"/>
  <c r="B7" i="1" l="1"/>
  <c r="E20" i="1"/>
  <c r="E21" i="1"/>
  <c r="E19" i="1"/>
</calcChain>
</file>

<file path=xl/sharedStrings.xml><?xml version="1.0" encoding="utf-8"?>
<sst xmlns="http://schemas.openxmlformats.org/spreadsheetml/2006/main" count="83" uniqueCount="61">
  <si>
    <t>P4</t>
  </si>
  <si>
    <t>P6</t>
  </si>
  <si>
    <t>P10</t>
  </si>
  <si>
    <t>P15</t>
  </si>
  <si>
    <t>P20</t>
  </si>
  <si>
    <t>P30</t>
  </si>
  <si>
    <t>P40</t>
  </si>
  <si>
    <t>P50</t>
  </si>
  <si>
    <t>P60</t>
  </si>
  <si>
    <t>P70</t>
  </si>
  <si>
    <t>P80</t>
  </si>
  <si>
    <t>IOPS</t>
  </si>
  <si>
    <t>Total IOPS</t>
  </si>
  <si>
    <t>E4</t>
  </si>
  <si>
    <t>E6</t>
  </si>
  <si>
    <t>E10</t>
  </si>
  <si>
    <t>E15</t>
  </si>
  <si>
    <t>E20</t>
  </si>
  <si>
    <t>E30</t>
  </si>
  <si>
    <t>E40</t>
  </si>
  <si>
    <t>E50</t>
  </si>
  <si>
    <t>E60</t>
  </si>
  <si>
    <t>E70</t>
  </si>
  <si>
    <t>E80</t>
  </si>
  <si>
    <t>Min IOPS required</t>
  </si>
  <si>
    <t>Cost of disks</t>
  </si>
  <si>
    <t>Total Size (GB)</t>
  </si>
  <si>
    <t>Disk type</t>
  </si>
  <si>
    <t>Size</t>
  </si>
  <si>
    <t>Minimum disks required</t>
  </si>
  <si>
    <t>Price</t>
  </si>
  <si>
    <t>Min Size required (GB)</t>
  </si>
  <si>
    <t>Min monthly cost</t>
  </si>
  <si>
    <t>Premium SSD</t>
  </si>
  <si>
    <t>Standard SSD</t>
  </si>
  <si>
    <t>Standard HDD</t>
  </si>
  <si>
    <t>S4</t>
  </si>
  <si>
    <t>S6</t>
  </si>
  <si>
    <t>S10</t>
  </si>
  <si>
    <t>S15</t>
  </si>
  <si>
    <t>S20</t>
  </si>
  <si>
    <t>S30</t>
  </si>
  <si>
    <t>S40</t>
  </si>
  <si>
    <t>S50</t>
  </si>
  <si>
    <t>S60</t>
  </si>
  <si>
    <t>S70</t>
  </si>
  <si>
    <t>S80</t>
  </si>
  <si>
    <t>Input minimum size of data storage for your VM</t>
  </si>
  <si>
    <t>Input minimum amount of IOPS for your VM</t>
  </si>
  <si>
    <t>Min Throughput required (MB/s)</t>
  </si>
  <si>
    <t>Throughput (MB/sec)</t>
  </si>
  <si>
    <t>Total Throughput (MB/sec)</t>
  </si>
  <si>
    <r>
      <rPr>
        <b/>
        <sz val="9"/>
        <color rgb="FFFF0000"/>
        <rFont val="Calibri"/>
        <family val="2"/>
        <charset val="238"/>
        <scheme val="minor"/>
      </rPr>
      <t>Prices just to preview</t>
    </r>
    <r>
      <rPr>
        <sz val="9"/>
        <color rgb="FFFF0000"/>
        <rFont val="Calibri"/>
        <family val="2"/>
        <charset val="238"/>
        <scheme val="minor"/>
      </rPr>
      <t xml:space="preserve">. Please verify here: </t>
    </r>
    <r>
      <rPr>
        <u/>
        <sz val="9"/>
        <color rgb="FFFF0000"/>
        <rFont val="Calibri"/>
        <family val="2"/>
        <charset val="238"/>
        <scheme val="minor"/>
      </rPr>
      <t xml:space="preserve">https://azure.microsoft.com/en-us/pricing/details/managed-disks/
</t>
    </r>
    <r>
      <rPr>
        <sz val="9"/>
        <color rgb="FFFF0000"/>
        <rFont val="Calibri"/>
        <family val="2"/>
        <charset val="238"/>
        <scheme val="minor"/>
      </rPr>
      <t xml:space="preserve">All technical parameters based on official documentation
Please share this document with source link: </t>
    </r>
    <r>
      <rPr>
        <u/>
        <sz val="9"/>
        <color rgb="FFFF0000"/>
        <rFont val="Calibri"/>
        <family val="2"/>
        <charset val="238"/>
        <scheme val="minor"/>
      </rPr>
      <t>https://aka.ms/azure-disk-sizes</t>
    </r>
    <r>
      <rPr>
        <sz val="9"/>
        <color rgb="FFFF0000"/>
        <rFont val="Calibri"/>
        <family val="2"/>
        <charset val="238"/>
        <scheme val="minor"/>
      </rPr>
      <t xml:space="preserve">
In case of any questions, contact me on: </t>
    </r>
    <r>
      <rPr>
        <u/>
        <sz val="9"/>
        <color rgb="FFFF0000"/>
        <rFont val="Calibri"/>
        <family val="2"/>
        <charset val="238"/>
        <scheme val="minor"/>
      </rPr>
      <t>a-krpole@microsoft.com</t>
    </r>
    <r>
      <rPr>
        <sz val="9"/>
        <color rgb="FFFF0000"/>
        <rFont val="Calibri"/>
        <family val="2"/>
        <charset val="238"/>
        <scheme val="minor"/>
      </rPr>
      <t xml:space="preserve">
</t>
    </r>
    <r>
      <rPr>
        <u/>
        <sz val="9"/>
        <color rgb="FFFF0000"/>
        <rFont val="Calibri"/>
        <family val="2"/>
        <charset val="238"/>
        <scheme val="minor"/>
      </rPr>
      <t xml:space="preserve">https://blog.polewiak.pl
</t>
    </r>
    <r>
      <rPr>
        <sz val="9"/>
        <color rgb="FFFF0000"/>
        <rFont val="Calibri"/>
        <family val="2"/>
        <charset val="238"/>
        <scheme val="minor"/>
      </rPr>
      <t xml:space="preserve">
Microsoft Public License license</t>
    </r>
  </si>
  <si>
    <t>P1</t>
  </si>
  <si>
    <t>P2</t>
  </si>
  <si>
    <t>P3</t>
  </si>
  <si>
    <t>E1</t>
  </si>
  <si>
    <t>E2</t>
  </si>
  <si>
    <t>E3</t>
  </si>
  <si>
    <t>Max amount of disks</t>
  </si>
  <si>
    <t>Choose maximum amount of disks. Numer of disks vary from VM size. Maximum value is 64.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</si>
</sst>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_-[$$-409]* #,##0.00_ ;_-[$$-409]* \-#,##0.00\ ;_-[$$-409]* &quot;-&quot;??_ ;_-@_ "/>
    <numFmt numFmtId="165" formatCode="_-[$$-409]* #,##0_ ;_-[$$-409]* \-#,##0\ ;_-[$$-409]* &quot;-&quot;??_ ;_-@_ "/>
  </numFmts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16"/>
      <color theme="9"/>
      <name val="Calibri"/>
      <family val="2"/>
      <charset val="238"/>
      <scheme val="minor"/>
    </font>
    <font>
      <sz val="9"/>
      <color theme="0" tint="-0.1499984740745262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9"/>
      <color rgb="FFFF0000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u/>
      <sz val="9"/>
      <color rgb="FFFF0000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4" fillId="2" borderId="0" xfId="0" applyFont="1" applyFill="1"/>
    <xf numFmtId="0" fontId="6" fillId="2" borderId="0" xfId="0" applyFont="1" applyFill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2" xfId="0" applyFont="1" applyFill="1" applyBorder="1"/>
    <xf numFmtId="0" fontId="6" fillId="4" borderId="8" xfId="0" applyFont="1" applyFill="1" applyBorder="1"/>
    <xf numFmtId="164" fontId="6" fillId="4" borderId="3" xfId="0" applyNumberFormat="1" applyFont="1" applyFill="1" applyBorder="1"/>
    <xf numFmtId="164" fontId="6" fillId="4" borderId="3" xfId="1" applyNumberFormat="1" applyFont="1" applyFill="1" applyBorder="1"/>
    <xf numFmtId="164" fontId="6" fillId="4" borderId="9" xfId="1" applyNumberFormat="1" applyFont="1" applyFill="1" applyBorder="1"/>
    <xf numFmtId="0" fontId="8" fillId="2" borderId="0" xfId="0" applyFont="1" applyFill="1"/>
    <xf numFmtId="165" fontId="9" fillId="4" borderId="3" xfId="1" applyNumberFormat="1" applyFont="1" applyFill="1" applyBorder="1" applyAlignment="1">
      <alignment horizontal="right" wrapText="1"/>
    </xf>
    <xf numFmtId="3" fontId="6" fillId="4" borderId="0" xfId="0" applyNumberFormat="1" applyFont="1" applyFill="1" applyBorder="1"/>
    <xf numFmtId="3" fontId="6" fillId="4" borderId="7" xfId="0" applyNumberFormat="1" applyFont="1" applyFill="1" applyBorder="1"/>
    <xf numFmtId="0" fontId="0" fillId="5" borderId="0" xfId="0" applyFill="1"/>
    <xf numFmtId="0" fontId="13" fillId="2" borderId="0" xfId="0" applyFont="1" applyFill="1"/>
    <xf numFmtId="0" fontId="10" fillId="0" borderId="0" xfId="0" applyFont="1" applyAlignment="1">
      <alignment horizontal="left" vertical="top" wrapText="1"/>
    </xf>
    <xf numFmtId="0" fontId="5" fillId="3" borderId="1" xfId="0" applyFont="1" applyFill="1" applyBorder="1" applyAlignment="1">
      <alignment horizontal="right"/>
    </xf>
    <xf numFmtId="0" fontId="3" fillId="5" borderId="3" xfId="0" applyFont="1" applyFill="1" applyBorder="1" applyAlignment="1">
      <alignment horizontal="left"/>
    </xf>
    <xf numFmtId="164" fontId="7" fillId="2" borderId="10" xfId="0" applyNumberFormat="1" applyFont="1" applyFill="1" applyBorder="1" applyAlignment="1">
      <alignment horizontal="right"/>
    </xf>
    <xf numFmtId="164" fontId="7" fillId="2" borderId="11" xfId="0" applyNumberFormat="1" applyFont="1" applyFill="1" applyBorder="1" applyAlignment="1">
      <alignment horizontal="right"/>
    </xf>
    <xf numFmtId="0" fontId="6" fillId="4" borderId="0" xfId="0" applyFont="1" applyFill="1" applyBorder="1"/>
    <xf numFmtId="0" fontId="6" fillId="4" borderId="3" xfId="0" applyFont="1" applyFill="1" applyBorder="1"/>
    <xf numFmtId="0" fontId="5" fillId="3" borderId="10" xfId="0" applyFont="1" applyFill="1" applyBorder="1" applyAlignment="1">
      <alignment horizontal="right"/>
    </xf>
    <xf numFmtId="0" fontId="5" fillId="3" borderId="11" xfId="0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3"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36C9-9491-4BEB-AEDA-4DDFC33E8459}">
  <dimension ref="A1:S48"/>
  <sheetViews>
    <sheetView tabSelected="1" workbookViewId="0">
      <selection activeCell="A4" sqref="A4"/>
    </sheetView>
  </sheetViews>
  <sheetFormatPr defaultColWidth="9.140625" defaultRowHeight="15" x14ac:dyDescent="0.25"/>
  <cols>
    <col min="1" max="1" width="42" style="1" bestFit="1" customWidth="1"/>
    <col min="2" max="12" width="9.5703125" style="1" customWidth="1"/>
    <col min="13" max="16384" width="9.140625" style="1"/>
  </cols>
  <sheetData>
    <row r="1" spans="1:19" ht="120" customHeight="1" x14ac:dyDescent="0.25">
      <c r="A1" s="18" t="s">
        <v>52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3" spans="1:19" ht="21" x14ac:dyDescent="0.35">
      <c r="A3" s="2" t="s">
        <v>24</v>
      </c>
      <c r="B3" s="19">
        <v>2000</v>
      </c>
      <c r="C3" s="19"/>
      <c r="D3" s="17" t="s">
        <v>48</v>
      </c>
    </row>
    <row r="4" spans="1:19" ht="21" x14ac:dyDescent="0.35">
      <c r="A4" s="2" t="s">
        <v>49</v>
      </c>
      <c r="B4" s="19">
        <v>0</v>
      </c>
      <c r="C4" s="19"/>
      <c r="D4" s="17"/>
    </row>
    <row r="5" spans="1:19" ht="21" x14ac:dyDescent="0.35">
      <c r="A5" s="2" t="s">
        <v>31</v>
      </c>
      <c r="B5" s="19">
        <v>1000</v>
      </c>
      <c r="C5" s="19"/>
      <c r="D5" s="17" t="s">
        <v>47</v>
      </c>
    </row>
    <row r="6" spans="1:19" ht="21" x14ac:dyDescent="0.35">
      <c r="A6" s="2" t="s">
        <v>59</v>
      </c>
      <c r="B6" s="25">
        <v>4</v>
      </c>
      <c r="C6" s="26"/>
      <c r="D6" s="17" t="s">
        <v>60</v>
      </c>
    </row>
    <row r="7" spans="1:19" ht="21" x14ac:dyDescent="0.35">
      <c r="A7" s="2" t="s">
        <v>32</v>
      </c>
      <c r="B7" s="21">
        <f>MIN(B22:O22)</f>
        <v>135.16999999999999</v>
      </c>
      <c r="C7" s="22"/>
      <c r="D7" s="17" t="str">
        <f ca="1">"How much you will pay if you choose "&amp;INDIRECT(ADDRESS(17,MATCH(MIN(B22:O22), B22:O22, 0)+1))&amp;" x "&amp;INDIRECT(ADDRESS(12,MATCH(MIN(B22:O22), B22:O22, 0)+1))&amp;" Premium SSD. Premium SSD has SLA for IOPS (!!!)"</f>
        <v>How much you will pay if you choose 1 x P30 Premium SSD. Premium SSD has SLA for IOPS (!!!)</v>
      </c>
    </row>
    <row r="8" spans="1:19" ht="21" x14ac:dyDescent="0.35">
      <c r="A8" s="2" t="s">
        <v>32</v>
      </c>
      <c r="B8" s="21">
        <f>MIN(B35:O35)</f>
        <v>76.8</v>
      </c>
      <c r="C8" s="22"/>
      <c r="D8" s="17" t="str">
        <f ca="1">"How much you will pay if you choose "&amp;INDIRECT(ADDRESS(30,MATCH(MIN(B35:O35), B35:O35, 0)+1))&amp;" x "&amp;INDIRECT(ADDRESS(25,MATCH(MIN(B35:O35), B35:O35, 0)+1))&amp;" Standard SSD. Actual IOPS and throughput may vary sometimes depending on the traffic patterns."</f>
        <v>How much you will pay if you choose 4 x E15 Standard SSD. Actual IOPS and throughput may vary sometimes depending on the traffic patterns.</v>
      </c>
    </row>
    <row r="9" spans="1:19" ht="21" x14ac:dyDescent="0.35">
      <c r="A9" s="2" t="s">
        <v>32</v>
      </c>
      <c r="B9" s="21">
        <f>MIN(B48:O48)</f>
        <v>45.32</v>
      </c>
      <c r="C9" s="22"/>
      <c r="D9" s="17" t="str">
        <f ca="1">"How much you will pay if you choose "&amp;INDIRECT(ADDRESS(43,MATCH(MIN(B48:O48), B48:O48, 0)+1))&amp;" x "&amp;INDIRECT(ADDRESS(38,MATCH(MIN(B48:O48), B48:O48, 0)+1))&amp;" Standard HDD. Actual IOPS and throughput may vary sometimes depending on the traffic patterns."</f>
        <v>How much you will pay if you choose 4 x S15 Standard HDD. Actual IOPS and throughput may vary sometimes depending on the traffic patterns.</v>
      </c>
    </row>
    <row r="11" spans="1:19" ht="15.75" x14ac:dyDescent="0.25">
      <c r="A11" s="16"/>
      <c r="B11" s="20" t="s">
        <v>33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9" s="3" customFormat="1" ht="12" x14ac:dyDescent="0.2">
      <c r="A12" s="4" t="s">
        <v>27</v>
      </c>
      <c r="B12" s="5" t="s">
        <v>53</v>
      </c>
      <c r="C12" s="5" t="s">
        <v>54</v>
      </c>
      <c r="D12" s="5" t="s">
        <v>55</v>
      </c>
      <c r="E12" s="5" t="s">
        <v>0</v>
      </c>
      <c r="F12" s="5" t="s">
        <v>1</v>
      </c>
      <c r="G12" s="5" t="s">
        <v>2</v>
      </c>
      <c r="H12" s="5" t="s">
        <v>3</v>
      </c>
      <c r="I12" s="5" t="s">
        <v>4</v>
      </c>
      <c r="J12" s="5" t="s">
        <v>5</v>
      </c>
      <c r="K12" s="5" t="s">
        <v>6</v>
      </c>
      <c r="L12" s="5" t="s">
        <v>7</v>
      </c>
      <c r="M12" s="5" t="s">
        <v>8</v>
      </c>
      <c r="N12" s="5" t="s">
        <v>9</v>
      </c>
      <c r="O12" s="5" t="s">
        <v>10</v>
      </c>
    </row>
    <row r="13" spans="1:19" s="3" customFormat="1" ht="12" x14ac:dyDescent="0.2">
      <c r="A13" s="7" t="s">
        <v>11</v>
      </c>
      <c r="B13" s="14">
        <v>15</v>
      </c>
      <c r="C13" s="14">
        <v>30</v>
      </c>
      <c r="D13" s="14">
        <v>60</v>
      </c>
      <c r="E13" s="14">
        <v>120</v>
      </c>
      <c r="F13" s="14">
        <v>240</v>
      </c>
      <c r="G13" s="14">
        <v>500</v>
      </c>
      <c r="H13" s="14">
        <v>1100</v>
      </c>
      <c r="I13" s="14">
        <v>2300</v>
      </c>
      <c r="J13" s="14">
        <v>5000</v>
      </c>
      <c r="K13" s="14">
        <v>7500</v>
      </c>
      <c r="L13" s="14">
        <v>7500</v>
      </c>
      <c r="M13" s="14">
        <v>16000</v>
      </c>
      <c r="N13" s="14">
        <v>18000</v>
      </c>
      <c r="O13" s="14">
        <v>20000</v>
      </c>
    </row>
    <row r="14" spans="1:19" s="3" customFormat="1" ht="12" x14ac:dyDescent="0.2">
      <c r="A14" s="7" t="s">
        <v>50</v>
      </c>
      <c r="B14" s="14">
        <v>3</v>
      </c>
      <c r="C14" s="14">
        <v>6</v>
      </c>
      <c r="D14" s="14">
        <v>12</v>
      </c>
      <c r="E14" s="14">
        <v>25</v>
      </c>
      <c r="F14" s="14">
        <v>50</v>
      </c>
      <c r="G14" s="14">
        <v>100</v>
      </c>
      <c r="H14" s="14">
        <v>125</v>
      </c>
      <c r="I14" s="14">
        <v>150</v>
      </c>
      <c r="J14" s="14">
        <v>200</v>
      </c>
      <c r="K14" s="14">
        <v>250</v>
      </c>
      <c r="L14" s="14">
        <v>250</v>
      </c>
      <c r="M14" s="14">
        <v>500</v>
      </c>
      <c r="N14" s="14">
        <v>750</v>
      </c>
      <c r="O14" s="14">
        <v>900</v>
      </c>
    </row>
    <row r="15" spans="1:19" s="3" customFormat="1" ht="12" x14ac:dyDescent="0.2">
      <c r="A15" s="7" t="s">
        <v>28</v>
      </c>
      <c r="B15" s="14">
        <v>8</v>
      </c>
      <c r="C15" s="14">
        <v>16</v>
      </c>
      <c r="D15" s="14">
        <v>32</v>
      </c>
      <c r="E15" s="14">
        <v>32</v>
      </c>
      <c r="F15" s="14">
        <v>64</v>
      </c>
      <c r="G15" s="14">
        <v>128</v>
      </c>
      <c r="H15" s="14">
        <v>256</v>
      </c>
      <c r="I15" s="14">
        <v>512</v>
      </c>
      <c r="J15" s="14">
        <v>1023</v>
      </c>
      <c r="K15" s="14">
        <v>2047</v>
      </c>
      <c r="L15" s="14">
        <v>4095</v>
      </c>
      <c r="M15" s="14">
        <v>8192</v>
      </c>
      <c r="N15" s="14">
        <v>16383</v>
      </c>
      <c r="O15" s="14">
        <v>32767</v>
      </c>
    </row>
    <row r="16" spans="1:19" s="3" customFormat="1" ht="12" x14ac:dyDescent="0.2">
      <c r="A16" s="8" t="s">
        <v>30</v>
      </c>
      <c r="B16" s="9">
        <v>0.33</v>
      </c>
      <c r="C16" s="9">
        <v>0.66</v>
      </c>
      <c r="D16" s="9">
        <v>1.32</v>
      </c>
      <c r="E16" s="9">
        <v>5.28</v>
      </c>
      <c r="F16" s="9">
        <v>10.210000000000001</v>
      </c>
      <c r="G16" s="9">
        <v>19.71</v>
      </c>
      <c r="H16" s="9">
        <v>38.020000000000003</v>
      </c>
      <c r="I16" s="9">
        <v>73.22</v>
      </c>
      <c r="J16" s="9">
        <v>135.16999999999999</v>
      </c>
      <c r="K16" s="9">
        <v>259.05</v>
      </c>
      <c r="L16" s="9">
        <v>495.57</v>
      </c>
      <c r="M16" s="9">
        <v>946.08</v>
      </c>
      <c r="N16" s="9">
        <v>1802.06</v>
      </c>
      <c r="O16" s="9">
        <v>3604.11</v>
      </c>
    </row>
    <row r="17" spans="1:15" s="3" customFormat="1" ht="12" x14ac:dyDescent="0.2">
      <c r="B17" s="12">
        <f t="shared" ref="B17:D17" si="0">MAX( ROUNDUP($B$3 / B13,0), ROUNDUP($B$5 / B15,0), ROUNDUP($B$4 / B14,0) )</f>
        <v>134</v>
      </c>
      <c r="C17" s="12">
        <f t="shared" si="0"/>
        <v>67</v>
      </c>
      <c r="D17" s="12">
        <f t="shared" si="0"/>
        <v>34</v>
      </c>
      <c r="E17" s="12">
        <f>MAX( ROUNDUP($B$3 / E13,0), ROUNDUP($B$5 / E15,0), ROUNDUP($B$4 / E14,0) )</f>
        <v>32</v>
      </c>
      <c r="F17" s="12">
        <f t="shared" ref="F17:O17" si="1">MAX( ROUNDUP($B$3 / F13,0), ROUNDUP($B$5 / F15,0), ROUNDUP($B$4 / F14,0) )</f>
        <v>16</v>
      </c>
      <c r="G17" s="12">
        <f t="shared" si="1"/>
        <v>8</v>
      </c>
      <c r="H17" s="12">
        <f t="shared" si="1"/>
        <v>4</v>
      </c>
      <c r="I17" s="12">
        <f t="shared" si="1"/>
        <v>2</v>
      </c>
      <c r="J17" s="12">
        <f t="shared" si="1"/>
        <v>1</v>
      </c>
      <c r="K17" s="12">
        <f t="shared" si="1"/>
        <v>1</v>
      </c>
      <c r="L17" s="12">
        <f t="shared" si="1"/>
        <v>1</v>
      </c>
      <c r="M17" s="12">
        <f t="shared" si="1"/>
        <v>1</v>
      </c>
      <c r="N17" s="12">
        <f t="shared" si="1"/>
        <v>1</v>
      </c>
      <c r="O17" s="12">
        <f t="shared" si="1"/>
        <v>1</v>
      </c>
    </row>
    <row r="18" spans="1:15" s="3" customFormat="1" ht="12" x14ac:dyDescent="0.2">
      <c r="A18" s="4" t="s">
        <v>29</v>
      </c>
      <c r="B18" s="5" t="str">
        <f t="shared" ref="B18:D18" si="2">IF(B17&lt;=64,B17,"")</f>
        <v/>
      </c>
      <c r="C18" s="5" t="str">
        <f t="shared" si="2"/>
        <v/>
      </c>
      <c r="D18" s="5">
        <f t="shared" si="2"/>
        <v>34</v>
      </c>
      <c r="E18" s="5">
        <f>IF(E17&lt;=64,E17,"")</f>
        <v>32</v>
      </c>
      <c r="F18" s="5">
        <f t="shared" ref="F18:O18" si="3">IF(F17&lt;=64,F17,"")</f>
        <v>16</v>
      </c>
      <c r="G18" s="5">
        <f t="shared" si="3"/>
        <v>8</v>
      </c>
      <c r="H18" s="5">
        <f t="shared" si="3"/>
        <v>4</v>
      </c>
      <c r="I18" s="5">
        <f t="shared" si="3"/>
        <v>2</v>
      </c>
      <c r="J18" s="5">
        <f t="shared" si="3"/>
        <v>1</v>
      </c>
      <c r="K18" s="5">
        <f t="shared" si="3"/>
        <v>1</v>
      </c>
      <c r="L18" s="5">
        <f t="shared" si="3"/>
        <v>1</v>
      </c>
      <c r="M18" s="5">
        <f t="shared" si="3"/>
        <v>1</v>
      </c>
      <c r="N18" s="5">
        <f t="shared" si="3"/>
        <v>1</v>
      </c>
      <c r="O18" s="5">
        <f t="shared" si="3"/>
        <v>1</v>
      </c>
    </row>
    <row r="19" spans="1:15" s="3" customFormat="1" ht="12" x14ac:dyDescent="0.2">
      <c r="A19" s="7" t="s">
        <v>12</v>
      </c>
      <c r="B19" s="14" t="str">
        <f t="shared" ref="B19:D19" si="4">IF(B18&lt;&gt;"",B13*B18,"")</f>
        <v/>
      </c>
      <c r="C19" s="14" t="str">
        <f t="shared" si="4"/>
        <v/>
      </c>
      <c r="D19" s="14">
        <f t="shared" si="4"/>
        <v>2040</v>
      </c>
      <c r="E19" s="14">
        <f>IF(E18&lt;&gt;"",E13*E18,"")</f>
        <v>3840</v>
      </c>
      <c r="F19" s="14">
        <f t="shared" ref="F19:O19" si="5">IF(F18&lt;&gt;"",F13*F18,"")</f>
        <v>3840</v>
      </c>
      <c r="G19" s="14">
        <f t="shared" si="5"/>
        <v>4000</v>
      </c>
      <c r="H19" s="14">
        <f t="shared" si="5"/>
        <v>4400</v>
      </c>
      <c r="I19" s="14">
        <f t="shared" si="5"/>
        <v>4600</v>
      </c>
      <c r="J19" s="14">
        <f t="shared" si="5"/>
        <v>5000</v>
      </c>
      <c r="K19" s="14">
        <f t="shared" si="5"/>
        <v>7500</v>
      </c>
      <c r="L19" s="14">
        <f t="shared" si="5"/>
        <v>7500</v>
      </c>
      <c r="M19" s="14">
        <f t="shared" si="5"/>
        <v>16000</v>
      </c>
      <c r="N19" s="14">
        <f t="shared" si="5"/>
        <v>18000</v>
      </c>
      <c r="O19" s="14">
        <f t="shared" si="5"/>
        <v>20000</v>
      </c>
    </row>
    <row r="20" spans="1:15" s="3" customFormat="1" ht="12" x14ac:dyDescent="0.2">
      <c r="A20" s="7" t="s">
        <v>51</v>
      </c>
      <c r="B20" s="14" t="str">
        <f t="shared" ref="B20:D20" si="6">IF(B18&lt;&gt;"",B14*B18,"")</f>
        <v/>
      </c>
      <c r="C20" s="14" t="str">
        <f t="shared" si="6"/>
        <v/>
      </c>
      <c r="D20" s="14">
        <f t="shared" si="6"/>
        <v>408</v>
      </c>
      <c r="E20" s="14">
        <f>IF(E18&lt;&gt;"",E14*E18,"")</f>
        <v>800</v>
      </c>
      <c r="F20" s="14">
        <f t="shared" ref="F20:O20" si="7">IF(F18&lt;&gt;"",F14*F18,"")</f>
        <v>800</v>
      </c>
      <c r="G20" s="14">
        <f t="shared" si="7"/>
        <v>800</v>
      </c>
      <c r="H20" s="14">
        <f t="shared" si="7"/>
        <v>500</v>
      </c>
      <c r="I20" s="14">
        <f t="shared" si="7"/>
        <v>300</v>
      </c>
      <c r="J20" s="14">
        <f t="shared" si="7"/>
        <v>200</v>
      </c>
      <c r="K20" s="14">
        <f t="shared" si="7"/>
        <v>250</v>
      </c>
      <c r="L20" s="14">
        <f t="shared" si="7"/>
        <v>250</v>
      </c>
      <c r="M20" s="14">
        <f t="shared" si="7"/>
        <v>500</v>
      </c>
      <c r="N20" s="14">
        <f t="shared" si="7"/>
        <v>750</v>
      </c>
      <c r="O20" s="14">
        <f t="shared" si="7"/>
        <v>900</v>
      </c>
    </row>
    <row r="21" spans="1:15" s="3" customFormat="1" ht="12" x14ac:dyDescent="0.2">
      <c r="A21" s="7" t="s">
        <v>26</v>
      </c>
      <c r="B21" s="14" t="str">
        <f t="shared" ref="B21:D21" si="8">IF(B18&lt;&gt;"",B15*B18,"")</f>
        <v/>
      </c>
      <c r="C21" s="14" t="str">
        <f t="shared" si="8"/>
        <v/>
      </c>
      <c r="D21" s="14">
        <f t="shared" si="8"/>
        <v>1088</v>
      </c>
      <c r="E21" s="14">
        <f>IF(E18&lt;&gt;"",E15*E18,"")</f>
        <v>1024</v>
      </c>
      <c r="F21" s="14">
        <f t="shared" ref="F21:O21" si="9">IF(F18&lt;&gt;"",F15*F18,"")</f>
        <v>1024</v>
      </c>
      <c r="G21" s="14">
        <f t="shared" si="9"/>
        <v>1024</v>
      </c>
      <c r="H21" s="14">
        <f t="shared" si="9"/>
        <v>1024</v>
      </c>
      <c r="I21" s="14">
        <f t="shared" si="9"/>
        <v>1024</v>
      </c>
      <c r="J21" s="14">
        <f t="shared" si="9"/>
        <v>1023</v>
      </c>
      <c r="K21" s="14">
        <f t="shared" si="9"/>
        <v>2047</v>
      </c>
      <c r="L21" s="14">
        <f t="shared" si="9"/>
        <v>4095</v>
      </c>
      <c r="M21" s="14">
        <f t="shared" si="9"/>
        <v>8192</v>
      </c>
      <c r="N21" s="14">
        <f t="shared" si="9"/>
        <v>16383</v>
      </c>
      <c r="O21" s="14">
        <f t="shared" si="9"/>
        <v>32767</v>
      </c>
    </row>
    <row r="22" spans="1:15" s="3" customFormat="1" ht="25.5" x14ac:dyDescent="0.2">
      <c r="A22" s="8" t="s">
        <v>25</v>
      </c>
      <c r="B22" s="13" t="str">
        <f>IF(AND(B18&lt;=$B$6,B18&lt;&gt;""),B16*B18,"to many disks")</f>
        <v>to many disks</v>
      </c>
      <c r="C22" s="13" t="str">
        <f>IF(AND(C18&lt;=$B$6,C18&lt;&gt;""),C16*C18,"to many disks")</f>
        <v>to many disks</v>
      </c>
      <c r="D22" s="13" t="str">
        <f>IF(AND(D18&lt;=$B$6,D18&lt;&gt;""),D16*D18,"to many disks")</f>
        <v>to many disks</v>
      </c>
      <c r="E22" s="13" t="str">
        <f>IF(AND(E18&lt;=$B$6,E18&lt;&gt;""),E16*E18,"to many disks")</f>
        <v>to many disks</v>
      </c>
      <c r="F22" s="13" t="str">
        <f>IF(AND(F18&lt;=$B$6,F18&lt;&gt;""),F16*F18,"to many disks")</f>
        <v>to many disks</v>
      </c>
      <c r="G22" s="13" t="str">
        <f>IF(AND(G18&lt;=$B$6,G18&lt;&gt;""),G16*G18,"to many disks")</f>
        <v>to many disks</v>
      </c>
      <c r="H22" s="13">
        <f>IF(AND(H18&lt;=$B$6,H18&lt;&gt;""),H16*H18,"to many disks")</f>
        <v>152.08000000000001</v>
      </c>
      <c r="I22" s="13">
        <f>IF(AND(I18&lt;=$B$6,I18&lt;&gt;""),I16*I18,"to many disks")</f>
        <v>146.44</v>
      </c>
      <c r="J22" s="13">
        <f>IF(AND(J18&lt;=$B$6,J18&lt;&gt;""),J16*J18,"to many disks")</f>
        <v>135.16999999999999</v>
      </c>
      <c r="K22" s="13">
        <f>IF(AND(K18&lt;=$B$6,K18&lt;&gt;""),K16*K18,"to many disks")</f>
        <v>259.05</v>
      </c>
      <c r="L22" s="13">
        <f>IF(AND(L18&lt;=$B$6,L18&lt;&gt;""),L16*L18,"to many disks")</f>
        <v>495.57</v>
      </c>
      <c r="M22" s="13">
        <f>IF(AND(M18&lt;=$B$6,M18&lt;&gt;""),M16*M18,"to many disks")</f>
        <v>946.08</v>
      </c>
      <c r="N22" s="13">
        <f>IF(AND(N18&lt;=$B$6,N18&lt;&gt;""),N16*N18,"to many disks")</f>
        <v>1802.06</v>
      </c>
      <c r="O22" s="13">
        <f>IF(AND(O18&lt;=$B$6,O18&lt;&gt;""),O16*O18,"to many disks")</f>
        <v>3604.11</v>
      </c>
    </row>
    <row r="23" spans="1:15" s="3" customFormat="1" ht="12" x14ac:dyDescent="0.2"/>
    <row r="24" spans="1:15" ht="15.75" x14ac:dyDescent="0.25">
      <c r="A24" s="16"/>
      <c r="B24" s="20" t="s">
        <v>34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pans="1:15" s="3" customFormat="1" ht="12" x14ac:dyDescent="0.2">
      <c r="A25" s="4" t="s">
        <v>27</v>
      </c>
      <c r="B25" s="5" t="s">
        <v>56</v>
      </c>
      <c r="C25" s="5" t="s">
        <v>57</v>
      </c>
      <c r="D25" s="5" t="s">
        <v>58</v>
      </c>
      <c r="E25" s="5" t="s">
        <v>13</v>
      </c>
      <c r="F25" s="5" t="s">
        <v>14</v>
      </c>
      <c r="G25" s="5" t="s">
        <v>15</v>
      </c>
      <c r="H25" s="5" t="s">
        <v>16</v>
      </c>
      <c r="I25" s="5" t="s">
        <v>17</v>
      </c>
      <c r="J25" s="5" t="s">
        <v>18</v>
      </c>
      <c r="K25" s="5" t="s">
        <v>19</v>
      </c>
      <c r="L25" s="5" t="s">
        <v>20</v>
      </c>
      <c r="M25" s="5" t="s">
        <v>21</v>
      </c>
      <c r="N25" s="5" t="s">
        <v>22</v>
      </c>
      <c r="O25" s="6" t="s">
        <v>23</v>
      </c>
    </row>
    <row r="26" spans="1:15" s="3" customFormat="1" ht="12" x14ac:dyDescent="0.2">
      <c r="A26" s="7" t="s">
        <v>11</v>
      </c>
      <c r="B26" s="14">
        <v>15</v>
      </c>
      <c r="C26" s="14">
        <v>30</v>
      </c>
      <c r="D26" s="14">
        <v>60</v>
      </c>
      <c r="E26" s="14">
        <v>120</v>
      </c>
      <c r="F26" s="14">
        <v>240</v>
      </c>
      <c r="G26" s="14">
        <v>500</v>
      </c>
      <c r="H26" s="14">
        <v>500</v>
      </c>
      <c r="I26" s="14">
        <v>500</v>
      </c>
      <c r="J26" s="14">
        <v>500</v>
      </c>
      <c r="K26" s="14">
        <v>500</v>
      </c>
      <c r="L26" s="14">
        <v>500</v>
      </c>
      <c r="M26" s="14">
        <v>2000</v>
      </c>
      <c r="N26" s="14">
        <v>4000</v>
      </c>
      <c r="O26" s="15">
        <v>6000</v>
      </c>
    </row>
    <row r="27" spans="1:15" s="3" customFormat="1" ht="12" x14ac:dyDescent="0.2">
      <c r="A27" s="7" t="s">
        <v>50</v>
      </c>
      <c r="B27" s="14">
        <v>3</v>
      </c>
      <c r="C27" s="14">
        <v>6</v>
      </c>
      <c r="D27" s="14">
        <v>12</v>
      </c>
      <c r="E27" s="14">
        <v>25</v>
      </c>
      <c r="F27" s="14">
        <v>50</v>
      </c>
      <c r="G27" s="14">
        <v>60</v>
      </c>
      <c r="H27" s="14">
        <v>60</v>
      </c>
      <c r="I27" s="14">
        <v>60</v>
      </c>
      <c r="J27" s="14">
        <v>60</v>
      </c>
      <c r="K27" s="14">
        <v>60</v>
      </c>
      <c r="L27" s="14">
        <v>60</v>
      </c>
      <c r="M27" s="14">
        <v>400</v>
      </c>
      <c r="N27" s="14">
        <v>600</v>
      </c>
      <c r="O27" s="15">
        <v>750</v>
      </c>
    </row>
    <row r="28" spans="1:15" s="3" customFormat="1" ht="12" x14ac:dyDescent="0.2">
      <c r="A28" s="7" t="s">
        <v>28</v>
      </c>
      <c r="B28" s="14">
        <v>4</v>
      </c>
      <c r="C28" s="14">
        <v>8</v>
      </c>
      <c r="D28" s="14">
        <v>16</v>
      </c>
      <c r="E28" s="14">
        <v>32</v>
      </c>
      <c r="F28" s="14">
        <v>64</v>
      </c>
      <c r="G28" s="14">
        <v>128</v>
      </c>
      <c r="H28" s="14">
        <v>256</v>
      </c>
      <c r="I28" s="14">
        <v>512</v>
      </c>
      <c r="J28" s="14">
        <v>1023</v>
      </c>
      <c r="K28" s="14">
        <v>2047</v>
      </c>
      <c r="L28" s="14">
        <v>4095</v>
      </c>
      <c r="M28" s="14">
        <v>8192</v>
      </c>
      <c r="N28" s="14">
        <v>16383</v>
      </c>
      <c r="O28" s="15">
        <v>32767</v>
      </c>
    </row>
    <row r="29" spans="1:15" s="3" customFormat="1" ht="12" x14ac:dyDescent="0.2">
      <c r="A29" s="8" t="s">
        <v>30</v>
      </c>
      <c r="B29" s="10">
        <v>0.15</v>
      </c>
      <c r="C29" s="10">
        <v>0.3</v>
      </c>
      <c r="D29" s="10">
        <v>0.6</v>
      </c>
      <c r="E29" s="10">
        <v>2.4</v>
      </c>
      <c r="F29" s="10">
        <v>4.8</v>
      </c>
      <c r="G29" s="10">
        <v>9.6</v>
      </c>
      <c r="H29" s="10">
        <v>19.2</v>
      </c>
      <c r="I29" s="10">
        <v>38.4</v>
      </c>
      <c r="J29" s="10">
        <v>76.8</v>
      </c>
      <c r="K29" s="10">
        <v>153.6</v>
      </c>
      <c r="L29" s="10">
        <v>307.2</v>
      </c>
      <c r="M29" s="10">
        <v>614.4</v>
      </c>
      <c r="N29" s="10">
        <v>1228.8</v>
      </c>
      <c r="O29" s="11">
        <v>2457.6</v>
      </c>
    </row>
    <row r="30" spans="1:15" s="3" customFormat="1" ht="12" x14ac:dyDescent="0.2">
      <c r="B30" s="12">
        <f t="shared" ref="B30:D30" si="10">MAX( ROUNDUP($B$3 / B26,0), ROUNDUP($B$5 / B28,0), ROUNDUP($B$4 / B27,0) )</f>
        <v>250</v>
      </c>
      <c r="C30" s="12">
        <f t="shared" si="10"/>
        <v>125</v>
      </c>
      <c r="D30" s="12">
        <f t="shared" si="10"/>
        <v>63</v>
      </c>
      <c r="E30" s="12">
        <f>MAX( ROUNDUP($B$3 / E26,0), ROUNDUP($B$5 / E28,0), ROUNDUP($B$4 / E27,0) )</f>
        <v>32</v>
      </c>
      <c r="F30" s="12">
        <f t="shared" ref="F30:O30" si="11">MAX( ROUNDUP($B$3 / F26,0), ROUNDUP($B$5 / F28,0), ROUNDUP($B$4 / F27,0) )</f>
        <v>16</v>
      </c>
      <c r="G30" s="12">
        <f t="shared" si="11"/>
        <v>8</v>
      </c>
      <c r="H30" s="12">
        <f t="shared" si="11"/>
        <v>4</v>
      </c>
      <c r="I30" s="12">
        <f t="shared" si="11"/>
        <v>4</v>
      </c>
      <c r="J30" s="12">
        <f t="shared" si="11"/>
        <v>4</v>
      </c>
      <c r="K30" s="12">
        <f t="shared" si="11"/>
        <v>4</v>
      </c>
      <c r="L30" s="12">
        <f t="shared" si="11"/>
        <v>4</v>
      </c>
      <c r="M30" s="12">
        <f t="shared" si="11"/>
        <v>1</v>
      </c>
      <c r="N30" s="12">
        <f t="shared" si="11"/>
        <v>1</v>
      </c>
      <c r="O30" s="12">
        <f t="shared" si="11"/>
        <v>1</v>
      </c>
    </row>
    <row r="31" spans="1:15" s="3" customFormat="1" ht="12" x14ac:dyDescent="0.2">
      <c r="A31" s="4" t="s">
        <v>29</v>
      </c>
      <c r="B31" s="5" t="str">
        <f t="shared" ref="B31:D31" si="12">IF(B30&lt;=64,B30,"")</f>
        <v/>
      </c>
      <c r="C31" s="5" t="str">
        <f t="shared" si="12"/>
        <v/>
      </c>
      <c r="D31" s="5">
        <f t="shared" si="12"/>
        <v>63</v>
      </c>
      <c r="E31" s="5">
        <f>IF(E30&lt;=64,E30,"")</f>
        <v>32</v>
      </c>
      <c r="F31" s="5">
        <f t="shared" ref="F31:O31" si="13">IF(F30&lt;=64,F30,"")</f>
        <v>16</v>
      </c>
      <c r="G31" s="5">
        <f t="shared" si="13"/>
        <v>8</v>
      </c>
      <c r="H31" s="5">
        <f t="shared" si="13"/>
        <v>4</v>
      </c>
      <c r="I31" s="5">
        <f t="shared" si="13"/>
        <v>4</v>
      </c>
      <c r="J31" s="5">
        <f t="shared" si="13"/>
        <v>4</v>
      </c>
      <c r="K31" s="5">
        <f t="shared" si="13"/>
        <v>4</v>
      </c>
      <c r="L31" s="5">
        <f t="shared" si="13"/>
        <v>4</v>
      </c>
      <c r="M31" s="5">
        <f t="shared" si="13"/>
        <v>1</v>
      </c>
      <c r="N31" s="5">
        <f t="shared" si="13"/>
        <v>1</v>
      </c>
      <c r="O31" s="5">
        <f t="shared" si="13"/>
        <v>1</v>
      </c>
    </row>
    <row r="32" spans="1:15" s="3" customFormat="1" ht="12" x14ac:dyDescent="0.2">
      <c r="A32" s="7" t="s">
        <v>12</v>
      </c>
      <c r="B32" s="14" t="str">
        <f t="shared" ref="B32:D32" si="14">IF(B31&lt;&gt;"",B26*B31,"")</f>
        <v/>
      </c>
      <c r="C32" s="14" t="str">
        <f t="shared" si="14"/>
        <v/>
      </c>
      <c r="D32" s="14">
        <f t="shared" si="14"/>
        <v>3780</v>
      </c>
      <c r="E32" s="14">
        <f>IF(E31&lt;&gt;"",E26*E31,"")</f>
        <v>3840</v>
      </c>
      <c r="F32" s="14">
        <f t="shared" ref="F32:O32" si="15">IF(F31&lt;&gt;"",F26*F31,"")</f>
        <v>3840</v>
      </c>
      <c r="G32" s="14">
        <f t="shared" si="15"/>
        <v>4000</v>
      </c>
      <c r="H32" s="14">
        <f t="shared" si="15"/>
        <v>2000</v>
      </c>
      <c r="I32" s="14">
        <f t="shared" si="15"/>
        <v>2000</v>
      </c>
      <c r="J32" s="14">
        <f t="shared" si="15"/>
        <v>2000</v>
      </c>
      <c r="K32" s="14">
        <f t="shared" si="15"/>
        <v>2000</v>
      </c>
      <c r="L32" s="14">
        <f t="shared" si="15"/>
        <v>2000</v>
      </c>
      <c r="M32" s="14">
        <f t="shared" si="15"/>
        <v>2000</v>
      </c>
      <c r="N32" s="14">
        <f t="shared" si="15"/>
        <v>4000</v>
      </c>
      <c r="O32" s="14">
        <f t="shared" si="15"/>
        <v>6000</v>
      </c>
    </row>
    <row r="33" spans="1:15" s="3" customFormat="1" ht="12" x14ac:dyDescent="0.2">
      <c r="A33" s="7" t="s">
        <v>51</v>
      </c>
      <c r="B33" s="14" t="str">
        <f t="shared" ref="B33:D33" si="16">IF(B31&lt;&gt;"",B27*B31,"")</f>
        <v/>
      </c>
      <c r="C33" s="14" t="str">
        <f t="shared" si="16"/>
        <v/>
      </c>
      <c r="D33" s="14">
        <f t="shared" si="16"/>
        <v>756</v>
      </c>
      <c r="E33" s="14">
        <f>IF(E31&lt;&gt;"",E27*E31,"")</f>
        <v>800</v>
      </c>
      <c r="F33" s="14">
        <f t="shared" ref="F33:O33" si="17">IF(F31&lt;&gt;"",F27*F31,"")</f>
        <v>800</v>
      </c>
      <c r="G33" s="14">
        <f t="shared" si="17"/>
        <v>480</v>
      </c>
      <c r="H33" s="14">
        <f t="shared" si="17"/>
        <v>240</v>
      </c>
      <c r="I33" s="14">
        <f t="shared" si="17"/>
        <v>240</v>
      </c>
      <c r="J33" s="14">
        <f t="shared" si="17"/>
        <v>240</v>
      </c>
      <c r="K33" s="14">
        <f t="shared" si="17"/>
        <v>240</v>
      </c>
      <c r="L33" s="14">
        <f t="shared" si="17"/>
        <v>240</v>
      </c>
      <c r="M33" s="14">
        <f t="shared" si="17"/>
        <v>400</v>
      </c>
      <c r="N33" s="14">
        <f t="shared" si="17"/>
        <v>600</v>
      </c>
      <c r="O33" s="14">
        <f t="shared" si="17"/>
        <v>750</v>
      </c>
    </row>
    <row r="34" spans="1:15" s="3" customFormat="1" ht="12" x14ac:dyDescent="0.2">
      <c r="A34" s="7" t="s">
        <v>26</v>
      </c>
      <c r="B34" s="14" t="str">
        <f t="shared" ref="B34:D34" si="18">IF(B31&lt;&gt;"",B28*B31,"")</f>
        <v/>
      </c>
      <c r="C34" s="14" t="str">
        <f t="shared" si="18"/>
        <v/>
      </c>
      <c r="D34" s="14">
        <f t="shared" si="18"/>
        <v>1008</v>
      </c>
      <c r="E34" s="14">
        <f>IF(E31&lt;&gt;"",E28*E31,"")</f>
        <v>1024</v>
      </c>
      <c r="F34" s="14">
        <f t="shared" ref="F34:O34" si="19">IF(F31&lt;&gt;"",F28*F31,"")</f>
        <v>1024</v>
      </c>
      <c r="G34" s="14">
        <f t="shared" si="19"/>
        <v>1024</v>
      </c>
      <c r="H34" s="14">
        <f t="shared" si="19"/>
        <v>1024</v>
      </c>
      <c r="I34" s="14">
        <f t="shared" si="19"/>
        <v>2048</v>
      </c>
      <c r="J34" s="14">
        <f t="shared" si="19"/>
        <v>4092</v>
      </c>
      <c r="K34" s="14">
        <f t="shared" si="19"/>
        <v>8188</v>
      </c>
      <c r="L34" s="14">
        <f t="shared" si="19"/>
        <v>16380</v>
      </c>
      <c r="M34" s="14">
        <f t="shared" si="19"/>
        <v>8192</v>
      </c>
      <c r="N34" s="14">
        <f t="shared" si="19"/>
        <v>16383</v>
      </c>
      <c r="O34" s="14">
        <f t="shared" si="19"/>
        <v>32767</v>
      </c>
    </row>
    <row r="35" spans="1:15" s="3" customFormat="1" ht="25.5" x14ac:dyDescent="0.2">
      <c r="A35" s="8" t="s">
        <v>25</v>
      </c>
      <c r="B35" s="13" t="str">
        <f>IF(AND(B31&lt;=$B$6,B31&lt;&gt;""),B29*B31,"to many disks")</f>
        <v>to many disks</v>
      </c>
      <c r="C35" s="13" t="str">
        <f>IF(AND(C31&lt;=$B$6,C31&lt;&gt;""),C29*C31,"to many disks")</f>
        <v>to many disks</v>
      </c>
      <c r="D35" s="13" t="str">
        <f>IF(AND(D31&lt;=$B$6,D31&lt;&gt;""),D29*D31,"to many disks")</f>
        <v>to many disks</v>
      </c>
      <c r="E35" s="13" t="str">
        <f>IF(AND(E31&lt;=$B$6,E31&lt;&gt;""),E29*E31,"to many disks")</f>
        <v>to many disks</v>
      </c>
      <c r="F35" s="13" t="str">
        <f>IF(AND(F31&lt;=$B$6,F31&lt;&gt;""),F29*F31,"to many disks")</f>
        <v>to many disks</v>
      </c>
      <c r="G35" s="13" t="str">
        <f>IF(AND(G31&lt;=$B$6,G31&lt;&gt;""),G29*G31,"to many disks")</f>
        <v>to many disks</v>
      </c>
      <c r="H35" s="13">
        <f>IF(AND(H31&lt;=$B$6,H31&lt;&gt;""),H29*H31,"to many disks")</f>
        <v>76.8</v>
      </c>
      <c r="I35" s="13">
        <f>IF(AND(I31&lt;=$B$6,I31&lt;&gt;""),I29*I31,"to many disks")</f>
        <v>153.6</v>
      </c>
      <c r="J35" s="13">
        <f>IF(AND(J31&lt;=$B$6,J31&lt;&gt;""),J29*J31,"to many disks")</f>
        <v>307.2</v>
      </c>
      <c r="K35" s="13">
        <f>IF(AND(K31&lt;=$B$6,K31&lt;&gt;""),K29*K31,"to many disks")</f>
        <v>614.4</v>
      </c>
      <c r="L35" s="13">
        <f>IF(AND(L31&lt;=$B$6,L31&lt;&gt;""),L29*L31,"to many disks")</f>
        <v>1228.8</v>
      </c>
      <c r="M35" s="13">
        <f>IF(AND(M31&lt;=$B$6,M31&lt;&gt;""),M29*M31,"to many disks")</f>
        <v>614.4</v>
      </c>
      <c r="N35" s="13">
        <f>IF(AND(N31&lt;=$B$6,N31&lt;&gt;""),N29*N31,"to many disks")</f>
        <v>1228.8</v>
      </c>
      <c r="O35" s="13">
        <f>IF(AND(O31&lt;=$B$6,O31&lt;&gt;""),O29*O31,"to many disks")</f>
        <v>2457.6</v>
      </c>
    </row>
    <row r="37" spans="1:15" ht="15.75" x14ac:dyDescent="0.25">
      <c r="A37" s="16"/>
      <c r="B37" s="20" t="s">
        <v>35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1:15" s="3" customFormat="1" ht="12" x14ac:dyDescent="0.2">
      <c r="A38" s="4" t="s">
        <v>27</v>
      </c>
      <c r="B38" s="5"/>
      <c r="C38" s="5"/>
      <c r="D38" s="5"/>
      <c r="E38" s="5" t="s">
        <v>36</v>
      </c>
      <c r="F38" s="5" t="s">
        <v>37</v>
      </c>
      <c r="G38" s="5" t="s">
        <v>38</v>
      </c>
      <c r="H38" s="5" t="s">
        <v>39</v>
      </c>
      <c r="I38" s="5" t="s">
        <v>40</v>
      </c>
      <c r="J38" s="5" t="s">
        <v>41</v>
      </c>
      <c r="K38" s="5" t="s">
        <v>42</v>
      </c>
      <c r="L38" s="5" t="s">
        <v>43</v>
      </c>
      <c r="M38" s="5" t="s">
        <v>44</v>
      </c>
      <c r="N38" s="5" t="s">
        <v>45</v>
      </c>
      <c r="O38" s="5" t="s">
        <v>46</v>
      </c>
    </row>
    <row r="39" spans="1:15" s="3" customFormat="1" ht="12" x14ac:dyDescent="0.2">
      <c r="A39" s="7" t="s">
        <v>11</v>
      </c>
      <c r="B39" s="23"/>
      <c r="C39" s="23"/>
      <c r="D39" s="23"/>
      <c r="E39" s="14">
        <v>120</v>
      </c>
      <c r="F39" s="14">
        <v>240</v>
      </c>
      <c r="G39" s="14">
        <v>500</v>
      </c>
      <c r="H39" s="14">
        <v>500</v>
      </c>
      <c r="I39" s="14">
        <v>500</v>
      </c>
      <c r="J39" s="14">
        <v>500</v>
      </c>
      <c r="K39" s="14">
        <v>500</v>
      </c>
      <c r="L39" s="14">
        <v>500</v>
      </c>
      <c r="M39" s="14">
        <v>2000</v>
      </c>
      <c r="N39" s="14">
        <v>4000</v>
      </c>
      <c r="O39" s="14">
        <v>6000</v>
      </c>
    </row>
    <row r="40" spans="1:15" s="3" customFormat="1" ht="12" x14ac:dyDescent="0.2">
      <c r="A40" s="7" t="s">
        <v>50</v>
      </c>
      <c r="B40" s="23"/>
      <c r="C40" s="23"/>
      <c r="D40" s="23"/>
      <c r="E40" s="14">
        <v>60</v>
      </c>
      <c r="F40" s="14">
        <v>60</v>
      </c>
      <c r="G40" s="14">
        <v>60</v>
      </c>
      <c r="H40" s="14">
        <v>60</v>
      </c>
      <c r="I40" s="14">
        <v>60</v>
      </c>
      <c r="J40" s="14">
        <v>60</v>
      </c>
      <c r="K40" s="14">
        <v>60</v>
      </c>
      <c r="L40" s="14">
        <v>60</v>
      </c>
      <c r="M40" s="14">
        <v>300</v>
      </c>
      <c r="N40" s="14">
        <v>500</v>
      </c>
      <c r="O40" s="14">
        <v>500</v>
      </c>
    </row>
    <row r="41" spans="1:15" s="3" customFormat="1" ht="12" x14ac:dyDescent="0.2">
      <c r="A41" s="7" t="s">
        <v>28</v>
      </c>
      <c r="B41" s="23"/>
      <c r="C41" s="23"/>
      <c r="D41" s="23"/>
      <c r="E41" s="14">
        <v>32</v>
      </c>
      <c r="F41" s="14">
        <v>64</v>
      </c>
      <c r="G41" s="14">
        <v>128</v>
      </c>
      <c r="H41" s="14">
        <v>256</v>
      </c>
      <c r="I41" s="14">
        <v>512</v>
      </c>
      <c r="J41" s="14">
        <v>1023</v>
      </c>
      <c r="K41" s="14">
        <v>2047</v>
      </c>
      <c r="L41" s="14">
        <v>4095</v>
      </c>
      <c r="M41" s="14">
        <v>8192</v>
      </c>
      <c r="N41" s="14">
        <v>16383</v>
      </c>
      <c r="O41" s="14">
        <v>32767</v>
      </c>
    </row>
    <row r="42" spans="1:15" s="3" customFormat="1" ht="12" x14ac:dyDescent="0.2">
      <c r="A42" s="8" t="s">
        <v>30</v>
      </c>
      <c r="B42" s="24"/>
      <c r="C42" s="24"/>
      <c r="D42" s="24"/>
      <c r="E42" s="9">
        <v>1.54</v>
      </c>
      <c r="F42" s="9">
        <v>3.01</v>
      </c>
      <c r="G42" s="9">
        <v>5.89</v>
      </c>
      <c r="H42" s="9">
        <v>11.33</v>
      </c>
      <c r="I42" s="9">
        <v>21.76</v>
      </c>
      <c r="J42" s="9">
        <v>40.96</v>
      </c>
      <c r="K42" s="9">
        <v>81.92</v>
      </c>
      <c r="L42" s="9">
        <v>163.84</v>
      </c>
      <c r="M42" s="9">
        <v>327.68</v>
      </c>
      <c r="N42" s="9">
        <v>655.36</v>
      </c>
      <c r="O42" s="9">
        <v>1310.72</v>
      </c>
    </row>
    <row r="43" spans="1:15" s="3" customFormat="1" ht="12" x14ac:dyDescent="0.2">
      <c r="E43" s="12">
        <f t="shared" ref="E43:O43" si="20">MAX( ROUNDUP($B$3 / E39,0), ROUNDUP($B$5 / E41,0), ROUNDUP($B$4 / E40,0) )</f>
        <v>32</v>
      </c>
      <c r="F43" s="12">
        <f t="shared" si="20"/>
        <v>16</v>
      </c>
      <c r="G43" s="12">
        <f t="shared" si="20"/>
        <v>8</v>
      </c>
      <c r="H43" s="12">
        <f t="shared" si="20"/>
        <v>4</v>
      </c>
      <c r="I43" s="12">
        <f t="shared" si="20"/>
        <v>4</v>
      </c>
      <c r="J43" s="12">
        <f t="shared" si="20"/>
        <v>4</v>
      </c>
      <c r="K43" s="12">
        <f t="shared" si="20"/>
        <v>4</v>
      </c>
      <c r="L43" s="12">
        <f t="shared" si="20"/>
        <v>4</v>
      </c>
      <c r="M43" s="12">
        <f t="shared" si="20"/>
        <v>1</v>
      </c>
      <c r="N43" s="12">
        <f t="shared" si="20"/>
        <v>1</v>
      </c>
      <c r="O43" s="12">
        <f t="shared" si="20"/>
        <v>1</v>
      </c>
    </row>
    <row r="44" spans="1:15" s="3" customFormat="1" ht="12" x14ac:dyDescent="0.2">
      <c r="A44" s="4" t="s">
        <v>29</v>
      </c>
      <c r="B44" s="5"/>
      <c r="C44" s="5"/>
      <c r="D44" s="5"/>
      <c r="E44" s="5">
        <f>IF(E43&lt;=64,E43,"")</f>
        <v>32</v>
      </c>
      <c r="F44" s="5">
        <f t="shared" ref="F44:O44" si="21">IF(F43&lt;=64,F43,"")</f>
        <v>16</v>
      </c>
      <c r="G44" s="5">
        <f t="shared" si="21"/>
        <v>8</v>
      </c>
      <c r="H44" s="5">
        <f t="shared" si="21"/>
        <v>4</v>
      </c>
      <c r="I44" s="5">
        <f t="shared" si="21"/>
        <v>4</v>
      </c>
      <c r="J44" s="5">
        <f t="shared" si="21"/>
        <v>4</v>
      </c>
      <c r="K44" s="5">
        <f t="shared" si="21"/>
        <v>4</v>
      </c>
      <c r="L44" s="5">
        <f t="shared" si="21"/>
        <v>4</v>
      </c>
      <c r="M44" s="5">
        <f t="shared" si="21"/>
        <v>1</v>
      </c>
      <c r="N44" s="5">
        <f t="shared" si="21"/>
        <v>1</v>
      </c>
      <c r="O44" s="5">
        <f t="shared" si="21"/>
        <v>1</v>
      </c>
    </row>
    <row r="45" spans="1:15" s="3" customFormat="1" ht="12" x14ac:dyDescent="0.2">
      <c r="A45" s="7" t="s">
        <v>12</v>
      </c>
      <c r="B45" s="23"/>
      <c r="C45" s="23"/>
      <c r="D45" s="23"/>
      <c r="E45" s="14">
        <f>IF(E44&lt;&gt;"",E39*E44,"")</f>
        <v>3840</v>
      </c>
      <c r="F45" s="14">
        <f t="shared" ref="F45:O45" si="22">IF(F44&lt;&gt;"",F39*F44,"")</f>
        <v>3840</v>
      </c>
      <c r="G45" s="14">
        <f t="shared" si="22"/>
        <v>4000</v>
      </c>
      <c r="H45" s="14">
        <f t="shared" si="22"/>
        <v>2000</v>
      </c>
      <c r="I45" s="14">
        <f t="shared" si="22"/>
        <v>2000</v>
      </c>
      <c r="J45" s="14">
        <f t="shared" si="22"/>
        <v>2000</v>
      </c>
      <c r="K45" s="14">
        <f t="shared" si="22"/>
        <v>2000</v>
      </c>
      <c r="L45" s="14">
        <f t="shared" si="22"/>
        <v>2000</v>
      </c>
      <c r="M45" s="14">
        <f t="shared" si="22"/>
        <v>2000</v>
      </c>
      <c r="N45" s="14">
        <f t="shared" si="22"/>
        <v>4000</v>
      </c>
      <c r="O45" s="14">
        <f t="shared" si="22"/>
        <v>6000</v>
      </c>
    </row>
    <row r="46" spans="1:15" s="3" customFormat="1" ht="12" x14ac:dyDescent="0.2">
      <c r="A46" s="7" t="s">
        <v>51</v>
      </c>
      <c r="B46" s="23"/>
      <c r="C46" s="23"/>
      <c r="D46" s="23"/>
      <c r="E46" s="14">
        <f>IF(E44&lt;&gt;"",E40*E44,"")</f>
        <v>1920</v>
      </c>
      <c r="F46" s="14">
        <f t="shared" ref="F46:O46" si="23">IF(F44&lt;&gt;"",F40*F44,"")</f>
        <v>960</v>
      </c>
      <c r="G46" s="14">
        <f t="shared" si="23"/>
        <v>480</v>
      </c>
      <c r="H46" s="14">
        <f t="shared" si="23"/>
        <v>240</v>
      </c>
      <c r="I46" s="14">
        <f t="shared" si="23"/>
        <v>240</v>
      </c>
      <c r="J46" s="14">
        <f t="shared" si="23"/>
        <v>240</v>
      </c>
      <c r="K46" s="14">
        <f t="shared" si="23"/>
        <v>240</v>
      </c>
      <c r="L46" s="14">
        <f t="shared" si="23"/>
        <v>240</v>
      </c>
      <c r="M46" s="14">
        <f t="shared" si="23"/>
        <v>300</v>
      </c>
      <c r="N46" s="14">
        <f t="shared" si="23"/>
        <v>500</v>
      </c>
      <c r="O46" s="14">
        <f t="shared" si="23"/>
        <v>500</v>
      </c>
    </row>
    <row r="47" spans="1:15" s="3" customFormat="1" ht="12" x14ac:dyDescent="0.2">
      <c r="A47" s="7" t="s">
        <v>26</v>
      </c>
      <c r="B47" s="23"/>
      <c r="C47" s="23"/>
      <c r="D47" s="23"/>
      <c r="E47" s="14">
        <f>IF(E44&lt;&gt;"",E41*E44,"")</f>
        <v>1024</v>
      </c>
      <c r="F47" s="14">
        <f t="shared" ref="F47:O47" si="24">IF(F44&lt;&gt;"",F41*F44,"")</f>
        <v>1024</v>
      </c>
      <c r="G47" s="14">
        <f t="shared" si="24"/>
        <v>1024</v>
      </c>
      <c r="H47" s="14">
        <f t="shared" si="24"/>
        <v>1024</v>
      </c>
      <c r="I47" s="14">
        <f t="shared" si="24"/>
        <v>2048</v>
      </c>
      <c r="J47" s="14">
        <f t="shared" si="24"/>
        <v>4092</v>
      </c>
      <c r="K47" s="14">
        <f t="shared" si="24"/>
        <v>8188</v>
      </c>
      <c r="L47" s="14">
        <f t="shared" si="24"/>
        <v>16380</v>
      </c>
      <c r="M47" s="14">
        <f t="shared" si="24"/>
        <v>8192</v>
      </c>
      <c r="N47" s="14">
        <f t="shared" si="24"/>
        <v>16383</v>
      </c>
      <c r="O47" s="14">
        <f t="shared" si="24"/>
        <v>32767</v>
      </c>
    </row>
    <row r="48" spans="1:15" s="3" customFormat="1" ht="12.75" x14ac:dyDescent="0.2">
      <c r="A48" s="8" t="s">
        <v>25</v>
      </c>
      <c r="B48" s="24"/>
      <c r="C48" s="24"/>
      <c r="D48" s="24"/>
      <c r="E48" s="13" t="str">
        <f>IF(AND(E44&lt;=$B$6,E44&lt;&gt;""),E42*E44,"to many disks")</f>
        <v>to many disks</v>
      </c>
      <c r="F48" s="13" t="str">
        <f>IF(AND(F44&lt;=$B$6,F44&lt;&gt;""),F42*F44,"to many disks")</f>
        <v>to many disks</v>
      </c>
      <c r="G48" s="13" t="str">
        <f>IF(AND(G44&lt;=$B$6,G44&lt;&gt;""),G42*G44,"to many disks")</f>
        <v>to many disks</v>
      </c>
      <c r="H48" s="13">
        <f>IF(AND(H44&lt;=$B$6,H44&lt;&gt;""),H42*H44,"to many disks")</f>
        <v>45.32</v>
      </c>
      <c r="I48" s="13">
        <f>IF(AND(I44&lt;=$B$6,I44&lt;&gt;""),I42*I44,"to many disks")</f>
        <v>87.04</v>
      </c>
      <c r="J48" s="13">
        <f>IF(AND(J44&lt;=$B$6,J44&lt;&gt;""),J42*J44,"to many disks")</f>
        <v>163.84</v>
      </c>
      <c r="K48" s="13">
        <f>IF(AND(K44&lt;=$B$6,K44&lt;&gt;""),K42*K44,"to many disks")</f>
        <v>327.68</v>
      </c>
      <c r="L48" s="13">
        <f>IF(AND(L44&lt;=$B$6,L44&lt;&gt;""),L42*L44,"to many disks")</f>
        <v>655.36</v>
      </c>
      <c r="M48" s="13">
        <f>IF(AND(M44&lt;=$B$6,M44&lt;&gt;""),M42*M44,"to many disks")</f>
        <v>327.68</v>
      </c>
      <c r="N48" s="13">
        <f>IF(AND(N44&lt;=$B$6,N44&lt;&gt;""),N42*N44,"to many disks")</f>
        <v>655.36</v>
      </c>
      <c r="O48" s="13">
        <f>IF(AND(O44&lt;=$B$6,O44&lt;&gt;""),O42*O44,"to many disks")</f>
        <v>1310.72</v>
      </c>
    </row>
  </sheetData>
  <mergeCells count="11">
    <mergeCell ref="A1:S1"/>
    <mergeCell ref="B4:C4"/>
    <mergeCell ref="B3:C3"/>
    <mergeCell ref="B5:C5"/>
    <mergeCell ref="B7:C7"/>
    <mergeCell ref="B8:C8"/>
    <mergeCell ref="B9:C9"/>
    <mergeCell ref="B11:O11"/>
    <mergeCell ref="B24:O24"/>
    <mergeCell ref="B37:O37"/>
    <mergeCell ref="B6:C6"/>
  </mergeCells>
  <phoneticPr fontId="2" type="noConversion"/>
  <conditionalFormatting sqref="B22:O22 B35:O35 B48:O4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O29 B31:O34">
    <cfRule type="expression" dxfId="2" priority="15">
      <formula>B$35=$B$8</formula>
    </cfRule>
  </conditionalFormatting>
  <conditionalFormatting sqref="B12:O16 B18:O21">
    <cfRule type="expression" dxfId="1" priority="14">
      <formula>B$22=$B$7</formula>
    </cfRule>
  </conditionalFormatting>
  <conditionalFormatting sqref="B38:O42 B44:O47">
    <cfRule type="expression" dxfId="0" priority="19">
      <formula>B$48=$B$9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Polewiak</dc:creator>
  <cp:lastModifiedBy>Krzysztof Polewiak</cp:lastModifiedBy>
  <dcterms:created xsi:type="dcterms:W3CDTF">2019-07-15T14:35:11Z</dcterms:created>
  <dcterms:modified xsi:type="dcterms:W3CDTF">2019-11-11T23:09:32Z</dcterms:modified>
</cp:coreProperties>
</file>