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c1572739f6e00b/GitHub/azure-toolkit/"/>
    </mc:Choice>
  </mc:AlternateContent>
  <xr:revisionPtr revIDLastSave="0" documentId="8_{2C2B027A-2FC7-40AE-905F-EADC78D7983D}" xr6:coauthVersionLast="43" xr6:coauthVersionMax="43" xr10:uidLastSave="{00000000-0000-0000-0000-000000000000}"/>
  <bookViews>
    <workbookView xWindow="-120" yWindow="-120" windowWidth="29040" windowHeight="15525" xr2:uid="{5B858E41-E614-45B4-816A-887CAADA5AC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2" i="1" l="1"/>
  <c r="L43" i="1" s="1"/>
  <c r="K42" i="1"/>
  <c r="J42" i="1"/>
  <c r="J43" i="1" s="1"/>
  <c r="J44" i="1" s="1"/>
  <c r="I42" i="1"/>
  <c r="H42" i="1"/>
  <c r="G42" i="1"/>
  <c r="G43" i="1" s="1"/>
  <c r="F42" i="1"/>
  <c r="F43" i="1" s="1"/>
  <c r="E42" i="1"/>
  <c r="E43" i="1" s="1"/>
  <c r="E45" i="1" s="1"/>
  <c r="D42" i="1"/>
  <c r="D43" i="1" s="1"/>
  <c r="C42" i="1"/>
  <c r="C43" i="1" s="1"/>
  <c r="C45" i="1" s="1"/>
  <c r="B42" i="1"/>
  <c r="B43" i="1" s="1"/>
  <c r="B47" i="1" s="1"/>
  <c r="L29" i="1"/>
  <c r="K29" i="1"/>
  <c r="J29" i="1"/>
  <c r="I29" i="1"/>
  <c r="I30" i="1" s="1"/>
  <c r="I31" i="1" s="1"/>
  <c r="H29" i="1"/>
  <c r="H30" i="1" s="1"/>
  <c r="H32" i="1" s="1"/>
  <c r="G29" i="1"/>
  <c r="G30" i="1" s="1"/>
  <c r="F29" i="1"/>
  <c r="F30" i="1" s="1"/>
  <c r="E29" i="1"/>
  <c r="E30" i="1" s="1"/>
  <c r="D29" i="1"/>
  <c r="D30" i="1" s="1"/>
  <c r="D32" i="1" s="1"/>
  <c r="C29" i="1"/>
  <c r="B29" i="1"/>
  <c r="B30" i="1" s="1"/>
  <c r="B34" i="1" s="1"/>
  <c r="H43" i="1"/>
  <c r="H45" i="1" s="1"/>
  <c r="I43" i="1"/>
  <c r="I44" i="1" s="1"/>
  <c r="K43" i="1"/>
  <c r="K46" i="1" s="1"/>
  <c r="C30" i="1"/>
  <c r="C31" i="1" s="1"/>
  <c r="J30" i="1"/>
  <c r="J31" i="1" s="1"/>
  <c r="K30" i="1"/>
  <c r="K32" i="1" s="1"/>
  <c r="L30" i="1"/>
  <c r="L33" i="1" s="1"/>
  <c r="L16" i="1"/>
  <c r="L17" i="1" s="1"/>
  <c r="K16" i="1"/>
  <c r="K17" i="1" s="1"/>
  <c r="J16" i="1"/>
  <c r="J17" i="1" s="1"/>
  <c r="I16" i="1"/>
  <c r="I17" i="1" s="1"/>
  <c r="H16" i="1"/>
  <c r="H17" i="1" s="1"/>
  <c r="G16" i="1"/>
  <c r="G17" i="1" s="1"/>
  <c r="F16" i="1"/>
  <c r="F17" i="1" s="1"/>
  <c r="E16" i="1"/>
  <c r="E17" i="1" s="1"/>
  <c r="D16" i="1"/>
  <c r="D17" i="1" s="1"/>
  <c r="C16" i="1"/>
  <c r="C17" i="1" s="1"/>
  <c r="B16" i="1"/>
  <c r="C32" i="1" l="1"/>
  <c r="J18" i="1"/>
  <c r="J19" i="1"/>
  <c r="J21" i="1"/>
  <c r="I19" i="1"/>
  <c r="I18" i="1"/>
  <c r="I21" i="1"/>
  <c r="J34" i="1"/>
  <c r="E46" i="1"/>
  <c r="L47" i="1"/>
  <c r="L46" i="1"/>
  <c r="L44" i="1"/>
  <c r="F32" i="1"/>
  <c r="F31" i="1"/>
  <c r="F34" i="1"/>
  <c r="F33" i="1"/>
  <c r="D21" i="1"/>
  <c r="D18" i="1"/>
  <c r="D19" i="1"/>
  <c r="D20" i="1"/>
  <c r="G20" i="1"/>
  <c r="G19" i="1"/>
  <c r="G21" i="1"/>
  <c r="G18" i="1"/>
  <c r="H19" i="1"/>
  <c r="H18" i="1"/>
  <c r="H20" i="1"/>
  <c r="H21" i="1"/>
  <c r="C18" i="1"/>
  <c r="C21" i="1"/>
  <c r="C20" i="1"/>
  <c r="K18" i="1"/>
  <c r="K21" i="1"/>
  <c r="L19" i="1"/>
  <c r="L18" i="1"/>
  <c r="L21" i="1"/>
  <c r="L20" i="1"/>
  <c r="E21" i="1"/>
  <c r="E18" i="1"/>
  <c r="E19" i="1"/>
  <c r="E20" i="1"/>
  <c r="F21" i="1"/>
  <c r="F18" i="1"/>
  <c r="F19" i="1"/>
  <c r="F20" i="1"/>
  <c r="J33" i="1"/>
  <c r="H44" i="1"/>
  <c r="J20" i="1"/>
  <c r="I47" i="1"/>
  <c r="H47" i="1"/>
  <c r="F46" i="1"/>
  <c r="F44" i="1"/>
  <c r="F47" i="1"/>
  <c r="G45" i="1"/>
  <c r="G44" i="1"/>
  <c r="G47" i="1"/>
  <c r="D44" i="1"/>
  <c r="D47" i="1"/>
  <c r="D46" i="1"/>
  <c r="K47" i="1"/>
  <c r="C44" i="1"/>
  <c r="K45" i="1"/>
  <c r="J47" i="1"/>
  <c r="K44" i="1"/>
  <c r="D45" i="1"/>
  <c r="E47" i="1"/>
  <c r="C46" i="1"/>
  <c r="E44" i="1"/>
  <c r="F45" i="1"/>
  <c r="C47" i="1"/>
  <c r="E32" i="1"/>
  <c r="E31" i="1"/>
  <c r="E34" i="1"/>
  <c r="E33" i="1"/>
  <c r="G32" i="1"/>
  <c r="G31" i="1"/>
  <c r="G34" i="1"/>
  <c r="D34" i="1"/>
  <c r="C33" i="1"/>
  <c r="K31" i="1"/>
  <c r="K33" i="1"/>
  <c r="D33" i="1"/>
  <c r="L31" i="1"/>
  <c r="L34" i="1"/>
  <c r="C34" i="1"/>
  <c r="L32" i="1"/>
  <c r="L45" i="1" s="1"/>
  <c r="K34" i="1"/>
  <c r="H34" i="1"/>
  <c r="D31" i="1"/>
  <c r="H46" i="1"/>
  <c r="G46" i="1"/>
  <c r="J46" i="1"/>
  <c r="I46" i="1"/>
  <c r="H31" i="1"/>
  <c r="I34" i="1"/>
  <c r="I33" i="1"/>
  <c r="H33" i="1"/>
  <c r="J32" i="1"/>
  <c r="J45" i="1" s="1"/>
  <c r="G33" i="1"/>
  <c r="I32" i="1"/>
  <c r="I45" i="1" s="1"/>
  <c r="K20" i="1"/>
  <c r="K19" i="1"/>
  <c r="C19" i="1"/>
  <c r="I20" i="1"/>
  <c r="B44" i="1"/>
  <c r="B45" i="1"/>
  <c r="B46" i="1"/>
  <c r="B31" i="1"/>
  <c r="B32" i="1"/>
  <c r="B33" i="1"/>
  <c r="D7" i="1"/>
  <c r="D8" i="1"/>
  <c r="B3" i="2" l="1"/>
  <c r="B4" i="2" s="1"/>
  <c r="B5" i="2" s="1"/>
  <c r="B6" i="2" s="1"/>
  <c r="B14" i="2"/>
  <c r="B15" i="2" s="1"/>
  <c r="B16" i="2" s="1"/>
  <c r="B17" i="2" s="1"/>
  <c r="B17" i="1" l="1"/>
  <c r="B21" i="1" l="1"/>
  <c r="B19" i="1"/>
  <c r="B20" i="1"/>
  <c r="B18" i="1"/>
  <c r="D6" i="1"/>
  <c r="B7" i="1" l="1"/>
  <c r="B8" i="1"/>
  <c r="B6" i="1"/>
</calcChain>
</file>

<file path=xl/sharedStrings.xml><?xml version="1.0" encoding="utf-8"?>
<sst xmlns="http://schemas.openxmlformats.org/spreadsheetml/2006/main" count="101" uniqueCount="56">
  <si>
    <t>P4</t>
  </si>
  <si>
    <t>P6</t>
  </si>
  <si>
    <t>P10</t>
  </si>
  <si>
    <t>P15</t>
  </si>
  <si>
    <t>P20</t>
  </si>
  <si>
    <t>P30</t>
  </si>
  <si>
    <t>P40</t>
  </si>
  <si>
    <t>P50</t>
  </si>
  <si>
    <t>P60</t>
  </si>
  <si>
    <t>P70</t>
  </si>
  <si>
    <t>P80</t>
  </si>
  <si>
    <t>IOPS</t>
  </si>
  <si>
    <t>SIZE</t>
  </si>
  <si>
    <t>PRICE</t>
  </si>
  <si>
    <t>Total IOPS</t>
  </si>
  <si>
    <t>E4</t>
  </si>
  <si>
    <t>E6</t>
  </si>
  <si>
    <t>E10</t>
  </si>
  <si>
    <t>E15</t>
  </si>
  <si>
    <t>E20</t>
  </si>
  <si>
    <t>E30</t>
  </si>
  <si>
    <t>E40</t>
  </si>
  <si>
    <t>E50</t>
  </si>
  <si>
    <t>E60</t>
  </si>
  <si>
    <t>E70</t>
  </si>
  <si>
    <t>E80</t>
  </si>
  <si>
    <t>BANDWIDTH</t>
  </si>
  <si>
    <t>Min IOPS required</t>
  </si>
  <si>
    <t>Cost of disks</t>
  </si>
  <si>
    <t>Total Size (GB)</t>
  </si>
  <si>
    <t>Disk type</t>
  </si>
  <si>
    <t>Size</t>
  </si>
  <si>
    <t>Minimum disks required</t>
  </si>
  <si>
    <t>Price</t>
  </si>
  <si>
    <t>Min Size required (GB)</t>
  </si>
  <si>
    <t>Min monthly cost</t>
  </si>
  <si>
    <t>Premium SSD</t>
  </si>
  <si>
    <t>Standard SSD</t>
  </si>
  <si>
    <t>Standard HDD</t>
  </si>
  <si>
    <t>S4</t>
  </si>
  <si>
    <t>S6</t>
  </si>
  <si>
    <t>S10</t>
  </si>
  <si>
    <t>S15</t>
  </si>
  <si>
    <t>S20</t>
  </si>
  <si>
    <t>S30</t>
  </si>
  <si>
    <t>S40</t>
  </si>
  <si>
    <t>S50</t>
  </si>
  <si>
    <t>S60</t>
  </si>
  <si>
    <t>S70</t>
  </si>
  <si>
    <t>S80</t>
  </si>
  <si>
    <r>
      <rPr>
        <b/>
        <sz val="9"/>
        <color rgb="FFFF0000"/>
        <rFont val="Calibri"/>
        <family val="2"/>
        <charset val="238"/>
        <scheme val="minor"/>
      </rPr>
      <t>Prices just to preview</t>
    </r>
    <r>
      <rPr>
        <sz val="9"/>
        <color rgb="FFFF0000"/>
        <rFont val="Calibri"/>
        <family val="2"/>
        <charset val="238"/>
        <scheme val="minor"/>
      </rPr>
      <t xml:space="preserve">. Please verify here: </t>
    </r>
    <r>
      <rPr>
        <u/>
        <sz val="9"/>
        <color rgb="FFFF0000"/>
        <rFont val="Calibri"/>
        <family val="2"/>
        <charset val="238"/>
        <scheme val="minor"/>
      </rPr>
      <t xml:space="preserve">https://azure.microsoft.com/en-us/pricing/details/managed-disks/
</t>
    </r>
    <r>
      <rPr>
        <sz val="9"/>
        <color rgb="FFFF0000"/>
        <rFont val="Calibri"/>
        <family val="2"/>
        <charset val="238"/>
        <scheme val="minor"/>
      </rPr>
      <t xml:space="preserve">All technical parameters based on official documentation
Please share this document with source link: </t>
    </r>
    <r>
      <rPr>
        <u/>
        <sz val="9"/>
        <color rgb="FFFF0000"/>
        <rFont val="Calibri"/>
        <family val="2"/>
        <charset val="238"/>
        <scheme val="minor"/>
      </rPr>
      <t>https://aka.ms/azure-disks-sizes</t>
    </r>
    <r>
      <rPr>
        <sz val="9"/>
        <color rgb="FFFF0000"/>
        <rFont val="Calibri"/>
        <family val="2"/>
        <charset val="238"/>
        <scheme val="minor"/>
      </rPr>
      <t xml:space="preserve">
In case of any questions, contact me on: </t>
    </r>
    <r>
      <rPr>
        <u/>
        <sz val="9"/>
        <color rgb="FFFF0000"/>
        <rFont val="Calibri"/>
        <family val="2"/>
        <charset val="238"/>
        <scheme val="minor"/>
      </rPr>
      <t>a-krpole@microsoft.com</t>
    </r>
    <r>
      <rPr>
        <sz val="9"/>
        <color rgb="FFFF0000"/>
        <rFont val="Calibri"/>
        <family val="2"/>
        <charset val="238"/>
        <scheme val="minor"/>
      </rPr>
      <t xml:space="preserve">
</t>
    </r>
    <r>
      <rPr>
        <u/>
        <sz val="9"/>
        <color rgb="FFFF0000"/>
        <rFont val="Calibri"/>
        <family val="2"/>
        <charset val="238"/>
        <scheme val="minor"/>
      </rPr>
      <t xml:space="preserve">https://blog.polewiak.pl
</t>
    </r>
    <r>
      <rPr>
        <sz val="9"/>
        <color rgb="FFFF0000"/>
        <rFont val="Calibri"/>
        <family val="2"/>
        <charset val="238"/>
        <scheme val="minor"/>
      </rPr>
      <t xml:space="preserve">
Microsoft Public License license</t>
    </r>
  </si>
  <si>
    <t>Input minimum size of data storage for your VM</t>
  </si>
  <si>
    <t>Input minimum amount of IOPS for your VM</t>
  </si>
  <si>
    <t>Min Throughput required (MB/s)</t>
  </si>
  <si>
    <t>Throughput (MB/sec)</t>
  </si>
  <si>
    <t>Total Throughput (MB/sec)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</si>
</sst>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_-[$$-409]* #,##0.00_ ;_-[$$-409]* \-#,##0.00\ ;_-[$$-409]* &quot;-&quot;??_ ;_-@_ "/>
    <numFmt numFmtId="166" formatCode="_-[$$-409]* #,##0_ ;_-[$$-409]* \-#,##0\ ;_-[$$-409]* &quot;-&quot;??_ ;_-@_ "/>
  </numFmts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16"/>
      <color theme="9"/>
      <name val="Calibri"/>
      <family val="2"/>
      <charset val="238"/>
      <scheme val="minor"/>
    </font>
    <font>
      <sz val="9"/>
      <color theme="0" tint="-0.1499984740745262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9"/>
      <color rgb="FFFF0000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  <font>
      <u/>
      <sz val="9"/>
      <color rgb="FFFF0000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4" fillId="2" borderId="0" xfId="0" applyFont="1" applyFill="1"/>
    <xf numFmtId="0" fontId="6" fillId="2" borderId="0" xfId="0" applyFont="1" applyFill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2" xfId="0" applyFont="1" applyFill="1" applyBorder="1"/>
    <xf numFmtId="0" fontId="6" fillId="4" borderId="8" xfId="0" applyFont="1" applyFill="1" applyBorder="1"/>
    <xf numFmtId="164" fontId="6" fillId="4" borderId="3" xfId="0" applyNumberFormat="1" applyFont="1" applyFill="1" applyBorder="1"/>
    <xf numFmtId="164" fontId="6" fillId="4" borderId="3" xfId="1" applyNumberFormat="1" applyFont="1" applyFill="1" applyBorder="1"/>
    <xf numFmtId="164" fontId="6" fillId="4" borderId="9" xfId="1" applyNumberFormat="1" applyFont="1" applyFill="1" applyBorder="1"/>
    <xf numFmtId="0" fontId="5" fillId="3" borderId="1" xfId="0" applyFont="1" applyFill="1" applyBorder="1" applyAlignment="1">
      <alignment horizontal="right"/>
    </xf>
    <xf numFmtId="164" fontId="7" fillId="2" borderId="10" xfId="0" applyNumberFormat="1" applyFont="1" applyFill="1" applyBorder="1" applyAlignment="1">
      <alignment horizontal="right"/>
    </xf>
    <xf numFmtId="164" fontId="7" fillId="2" borderId="11" xfId="0" applyNumberFormat="1" applyFont="1" applyFill="1" applyBorder="1" applyAlignment="1">
      <alignment horizontal="right"/>
    </xf>
    <xf numFmtId="0" fontId="8" fillId="2" borderId="0" xfId="0" applyFont="1" applyFill="1"/>
    <xf numFmtId="166" fontId="9" fillId="4" borderId="3" xfId="1" applyNumberFormat="1" applyFont="1" applyFill="1" applyBorder="1" applyAlignment="1">
      <alignment horizontal="right" wrapText="1"/>
    </xf>
    <xf numFmtId="0" fontId="10" fillId="0" borderId="0" xfId="0" applyFont="1" applyAlignment="1">
      <alignment horizontal="left" vertical="top" wrapText="1"/>
    </xf>
    <xf numFmtId="3" fontId="6" fillId="4" borderId="0" xfId="0" applyNumberFormat="1" applyFont="1" applyFill="1" applyBorder="1"/>
    <xf numFmtId="3" fontId="6" fillId="4" borderId="7" xfId="0" applyNumberFormat="1" applyFont="1" applyFill="1" applyBorder="1"/>
    <xf numFmtId="0" fontId="0" fillId="5" borderId="0" xfId="0" applyFill="1"/>
    <xf numFmtId="0" fontId="3" fillId="5" borderId="3" xfId="0" applyFont="1" applyFill="1" applyBorder="1" applyAlignment="1">
      <alignment horizontal="left"/>
    </xf>
    <xf numFmtId="0" fontId="13" fillId="2" borderId="0" xfId="0" applyFont="1" applyFill="1"/>
  </cellXfs>
  <cellStyles count="2">
    <cellStyle name="Currency" xfId="1" builtinId="4"/>
    <cellStyle name="Normal" xfId="0" builtinId="0"/>
  </cellStyles>
  <dxfs count="11"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36C9-9491-4BEB-AEDA-4DDFC33E8459}">
  <dimension ref="A1:S47"/>
  <sheetViews>
    <sheetView tabSelected="1" workbookViewId="0">
      <selection activeCell="G2" sqref="G2"/>
    </sheetView>
  </sheetViews>
  <sheetFormatPr defaultRowHeight="15" x14ac:dyDescent="0.25"/>
  <cols>
    <col min="1" max="1" width="42" style="2" bestFit="1" customWidth="1"/>
    <col min="2" max="12" width="9.5703125" style="2" customWidth="1"/>
    <col min="13" max="16384" width="9.140625" style="2"/>
  </cols>
  <sheetData>
    <row r="1" spans="1:19" ht="120" customHeight="1" x14ac:dyDescent="0.25">
      <c r="A1" s="18" t="s">
        <v>50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3" spans="1:19" ht="21" x14ac:dyDescent="0.35">
      <c r="A3" s="3" t="s">
        <v>27</v>
      </c>
      <c r="B3" s="13">
        <v>1000</v>
      </c>
      <c r="C3" s="13"/>
      <c r="D3" s="23" t="s">
        <v>52</v>
      </c>
    </row>
    <row r="4" spans="1:19" ht="21" x14ac:dyDescent="0.35">
      <c r="A4" s="3" t="s">
        <v>53</v>
      </c>
      <c r="B4" s="13">
        <v>500</v>
      </c>
      <c r="C4" s="13"/>
      <c r="D4" s="23"/>
    </row>
    <row r="5" spans="1:19" ht="21" x14ac:dyDescent="0.35">
      <c r="A5" s="3" t="s">
        <v>34</v>
      </c>
      <c r="B5" s="13">
        <v>2000</v>
      </c>
      <c r="C5" s="13"/>
      <c r="D5" s="23" t="s">
        <v>51</v>
      </c>
    </row>
    <row r="6" spans="1:19" ht="21" x14ac:dyDescent="0.35">
      <c r="A6" s="3" t="s">
        <v>35</v>
      </c>
      <c r="B6" s="14">
        <f>MIN(B21:L21)</f>
        <v>292.88</v>
      </c>
      <c r="C6" s="15"/>
      <c r="D6" s="23" t="str">
        <f ca="1">"How much you will pay if you choose "&amp;INDIRECT(ADDRESS(17,MATCH(MIN(B21:L21), B21:L21, 0)+1))&amp;" x "&amp;INDIRECT(ADDRESS(11,MATCH(MIN(B21:L21), B21:L21, 0)+1))&amp;" Premium SSD. Premium SSD has SLA for IOPS (!!!)"</f>
        <v>How much you will pay if you choose 4 x P20 Premium SSD. Premium SSD has SLA for IOPS (!!!)</v>
      </c>
    </row>
    <row r="7" spans="1:19" ht="21" x14ac:dyDescent="0.35">
      <c r="A7" s="3" t="s">
        <v>35</v>
      </c>
      <c r="B7" s="14">
        <f>MIN(B34:L34)</f>
        <v>151.19999999999999</v>
      </c>
      <c r="C7" s="15"/>
      <c r="D7" s="23" t="str">
        <f ca="1">"How much you will pay if you choose "&amp;INDIRECT(ADDRESS(30,MATCH(MIN(B34:L34), B34:L34, 0)+1))&amp;" x "&amp;INDIRECT(ADDRESS(24,MATCH(MIN(B34:L34), B34:L34, 0)+1))&amp;" Standard SSD. Actual IOPS and throughput may vary sometimes depending on the traffic patterns."</f>
        <v>How much you will pay if you choose 63 x E4 Standard SSD. Actual IOPS and throughput may vary sometimes depending on the traffic patterns.</v>
      </c>
    </row>
    <row r="8" spans="1:19" ht="21" x14ac:dyDescent="0.35">
      <c r="A8" s="3" t="s">
        <v>35</v>
      </c>
      <c r="B8" s="14">
        <f>MIN(B47:L47)</f>
        <v>94.24</v>
      </c>
      <c r="C8" s="15"/>
      <c r="D8" s="23" t="str">
        <f ca="1">"How much you will pay if you choose "&amp;INDIRECT(ADDRESS(43,MATCH(MIN(B47:L47), B47:L47, 0)+1))&amp;" x "&amp;INDIRECT(ADDRESS(37,MATCH(MIN(B47:L47), B47:L47, 0)+1))&amp;" Standard HDD. Actual IOPS and throughput may vary sometimes depending on the traffic patterns."</f>
        <v>How much you will pay if you choose 16 x S10 Standard HDD. Actual IOPS and throughput may vary sometimes depending on the traffic patterns.</v>
      </c>
    </row>
    <row r="10" spans="1:19" ht="15.75" x14ac:dyDescent="0.25">
      <c r="A10" s="21"/>
      <c r="B10" s="22" t="s">
        <v>36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pans="1:19" s="4" customFormat="1" ht="12" x14ac:dyDescent="0.2">
      <c r="A11" s="5" t="s">
        <v>30</v>
      </c>
      <c r="B11" s="6" t="s">
        <v>0</v>
      </c>
      <c r="C11" s="6" t="s">
        <v>1</v>
      </c>
      <c r="D11" s="6" t="s">
        <v>2</v>
      </c>
      <c r="E11" s="6" t="s">
        <v>3</v>
      </c>
      <c r="F11" s="6" t="s">
        <v>4</v>
      </c>
      <c r="G11" s="6" t="s">
        <v>5</v>
      </c>
      <c r="H11" s="6" t="s">
        <v>6</v>
      </c>
      <c r="I11" s="6" t="s">
        <v>7</v>
      </c>
      <c r="J11" s="6" t="s">
        <v>8</v>
      </c>
      <c r="K11" s="6" t="s">
        <v>9</v>
      </c>
      <c r="L11" s="6" t="s">
        <v>10</v>
      </c>
    </row>
    <row r="12" spans="1:19" s="4" customFormat="1" ht="12" x14ac:dyDescent="0.2">
      <c r="A12" s="8" t="s">
        <v>11</v>
      </c>
      <c r="B12" s="19">
        <v>120</v>
      </c>
      <c r="C12" s="19">
        <v>240</v>
      </c>
      <c r="D12" s="19">
        <v>500</v>
      </c>
      <c r="E12" s="19">
        <v>1100</v>
      </c>
      <c r="F12" s="19">
        <v>2300</v>
      </c>
      <c r="G12" s="19">
        <v>5000</v>
      </c>
      <c r="H12" s="19">
        <v>7500</v>
      </c>
      <c r="I12" s="19">
        <v>7500</v>
      </c>
      <c r="J12" s="19">
        <v>16000</v>
      </c>
      <c r="K12" s="19">
        <v>18000</v>
      </c>
      <c r="L12" s="19">
        <v>20000</v>
      </c>
    </row>
    <row r="13" spans="1:19" s="4" customFormat="1" ht="12" x14ac:dyDescent="0.2">
      <c r="A13" s="8" t="s">
        <v>54</v>
      </c>
      <c r="B13" s="19">
        <v>25</v>
      </c>
      <c r="C13" s="19">
        <v>50</v>
      </c>
      <c r="D13" s="19">
        <v>100</v>
      </c>
      <c r="E13" s="19">
        <v>125</v>
      </c>
      <c r="F13" s="19">
        <v>150</v>
      </c>
      <c r="G13" s="19">
        <v>200</v>
      </c>
      <c r="H13" s="19">
        <v>250</v>
      </c>
      <c r="I13" s="19">
        <v>250</v>
      </c>
      <c r="J13" s="19">
        <v>500</v>
      </c>
      <c r="K13" s="19">
        <v>750</v>
      </c>
      <c r="L13" s="19">
        <v>900</v>
      </c>
    </row>
    <row r="14" spans="1:19" s="4" customFormat="1" ht="12" x14ac:dyDescent="0.2">
      <c r="A14" s="8" t="s">
        <v>31</v>
      </c>
      <c r="B14" s="19">
        <v>32</v>
      </c>
      <c r="C14" s="19">
        <v>64</v>
      </c>
      <c r="D14" s="19">
        <v>128</v>
      </c>
      <c r="E14" s="19">
        <v>256</v>
      </c>
      <c r="F14" s="19">
        <v>512</v>
      </c>
      <c r="G14" s="19">
        <v>1023</v>
      </c>
      <c r="H14" s="19">
        <v>2047</v>
      </c>
      <c r="I14" s="19">
        <v>4095</v>
      </c>
      <c r="J14" s="19">
        <v>8192</v>
      </c>
      <c r="K14" s="19">
        <v>16383</v>
      </c>
      <c r="L14" s="19">
        <v>32767</v>
      </c>
    </row>
    <row r="15" spans="1:19" s="4" customFormat="1" ht="12" x14ac:dyDescent="0.2">
      <c r="A15" s="9" t="s">
        <v>33</v>
      </c>
      <c r="B15" s="10">
        <v>5.28</v>
      </c>
      <c r="C15" s="10">
        <v>10.210000000000001</v>
      </c>
      <c r="D15" s="10">
        <v>19.71</v>
      </c>
      <c r="E15" s="10">
        <v>38.020000000000003</v>
      </c>
      <c r="F15" s="10">
        <v>73.22</v>
      </c>
      <c r="G15" s="10">
        <v>135.16999999999999</v>
      </c>
      <c r="H15" s="10">
        <v>259.05</v>
      </c>
      <c r="I15" s="10">
        <v>495.57</v>
      </c>
      <c r="J15" s="10">
        <v>946.08</v>
      </c>
      <c r="K15" s="10">
        <v>1802.06</v>
      </c>
      <c r="L15" s="10">
        <v>3604.11</v>
      </c>
    </row>
    <row r="16" spans="1:19" s="4" customFormat="1" ht="12" x14ac:dyDescent="0.2">
      <c r="B16" s="16">
        <f>MAX( ROUNDUP($B$3 / B12,0), ROUNDUP($B$5 / B14,0), ROUNDUP($B$4 / B13,0) )</f>
        <v>63</v>
      </c>
      <c r="C16" s="16">
        <f t="shared" ref="C16:L16" si="0">MAX( ROUNDUP($B$3 / C12,0), ROUNDUP($B$5 / C14,0), ROUNDUP($B$4 / C13,0) )</f>
        <v>32</v>
      </c>
      <c r="D16" s="16">
        <f t="shared" si="0"/>
        <v>16</v>
      </c>
      <c r="E16" s="16">
        <f t="shared" si="0"/>
        <v>8</v>
      </c>
      <c r="F16" s="16">
        <f t="shared" si="0"/>
        <v>4</v>
      </c>
      <c r="G16" s="16">
        <f t="shared" si="0"/>
        <v>3</v>
      </c>
      <c r="H16" s="16">
        <f t="shared" si="0"/>
        <v>2</v>
      </c>
      <c r="I16" s="16">
        <f t="shared" si="0"/>
        <v>2</v>
      </c>
      <c r="J16" s="16">
        <f t="shared" si="0"/>
        <v>1</v>
      </c>
      <c r="K16" s="16">
        <f t="shared" si="0"/>
        <v>1</v>
      </c>
      <c r="L16" s="16">
        <f t="shared" si="0"/>
        <v>1</v>
      </c>
    </row>
    <row r="17" spans="1:12" s="4" customFormat="1" ht="12" x14ac:dyDescent="0.2">
      <c r="A17" s="5" t="s">
        <v>32</v>
      </c>
      <c r="B17" s="6">
        <f>IF(B16&lt;=64,B16,"")</f>
        <v>63</v>
      </c>
      <c r="C17" s="6">
        <f t="shared" ref="C17:L17" si="1">IF(C16&lt;=64,C16,"")</f>
        <v>32</v>
      </c>
      <c r="D17" s="6">
        <f t="shared" si="1"/>
        <v>16</v>
      </c>
      <c r="E17" s="6">
        <f t="shared" si="1"/>
        <v>8</v>
      </c>
      <c r="F17" s="6">
        <f t="shared" si="1"/>
        <v>4</v>
      </c>
      <c r="G17" s="6">
        <f t="shared" si="1"/>
        <v>3</v>
      </c>
      <c r="H17" s="6">
        <f t="shared" si="1"/>
        <v>2</v>
      </c>
      <c r="I17" s="6">
        <f t="shared" si="1"/>
        <v>2</v>
      </c>
      <c r="J17" s="6">
        <f t="shared" si="1"/>
        <v>1</v>
      </c>
      <c r="K17" s="6">
        <f t="shared" si="1"/>
        <v>1</v>
      </c>
      <c r="L17" s="6">
        <f t="shared" si="1"/>
        <v>1</v>
      </c>
    </row>
    <row r="18" spans="1:12" s="4" customFormat="1" ht="12" x14ac:dyDescent="0.2">
      <c r="A18" s="8" t="s">
        <v>14</v>
      </c>
      <c r="B18" s="19">
        <f>IF(B17&lt;&gt;"",B12*B17,"")</f>
        <v>7560</v>
      </c>
      <c r="C18" s="19">
        <f t="shared" ref="C18:L18" si="2">IF(C17&lt;&gt;"",C12*C17,"")</f>
        <v>7680</v>
      </c>
      <c r="D18" s="19">
        <f t="shared" si="2"/>
        <v>8000</v>
      </c>
      <c r="E18" s="19">
        <f t="shared" si="2"/>
        <v>8800</v>
      </c>
      <c r="F18" s="19">
        <f t="shared" si="2"/>
        <v>9200</v>
      </c>
      <c r="G18" s="19">
        <f t="shared" si="2"/>
        <v>15000</v>
      </c>
      <c r="H18" s="19">
        <f t="shared" si="2"/>
        <v>15000</v>
      </c>
      <c r="I18" s="19">
        <f t="shared" si="2"/>
        <v>15000</v>
      </c>
      <c r="J18" s="19">
        <f t="shared" si="2"/>
        <v>16000</v>
      </c>
      <c r="K18" s="19">
        <f t="shared" si="2"/>
        <v>18000</v>
      </c>
      <c r="L18" s="19">
        <f t="shared" si="2"/>
        <v>20000</v>
      </c>
    </row>
    <row r="19" spans="1:12" s="4" customFormat="1" ht="12" x14ac:dyDescent="0.2">
      <c r="A19" s="8" t="s">
        <v>55</v>
      </c>
      <c r="B19" s="19">
        <f>IF(B17&lt;&gt;"",B13*B17,"")</f>
        <v>1575</v>
      </c>
      <c r="C19" s="19">
        <f t="shared" ref="C19:L19" si="3">IF(C17&lt;&gt;"",C13*C17,"")</f>
        <v>1600</v>
      </c>
      <c r="D19" s="19">
        <f t="shared" si="3"/>
        <v>1600</v>
      </c>
      <c r="E19" s="19">
        <f t="shared" si="3"/>
        <v>1000</v>
      </c>
      <c r="F19" s="19">
        <f t="shared" si="3"/>
        <v>600</v>
      </c>
      <c r="G19" s="19">
        <f t="shared" si="3"/>
        <v>600</v>
      </c>
      <c r="H19" s="19">
        <f t="shared" si="3"/>
        <v>500</v>
      </c>
      <c r="I19" s="19">
        <f t="shared" si="3"/>
        <v>500</v>
      </c>
      <c r="J19" s="19">
        <f t="shared" si="3"/>
        <v>500</v>
      </c>
      <c r="K19" s="19">
        <f t="shared" si="3"/>
        <v>750</v>
      </c>
      <c r="L19" s="19">
        <f t="shared" si="3"/>
        <v>900</v>
      </c>
    </row>
    <row r="20" spans="1:12" s="4" customFormat="1" ht="12" x14ac:dyDescent="0.2">
      <c r="A20" s="8" t="s">
        <v>29</v>
      </c>
      <c r="B20" s="19">
        <f>IF(B17&lt;&gt;"",B14*B17,"")</f>
        <v>2016</v>
      </c>
      <c r="C20" s="19">
        <f t="shared" ref="C20:L20" si="4">IF(C17&lt;&gt;"",C14*C17,"")</f>
        <v>2048</v>
      </c>
      <c r="D20" s="19">
        <f t="shared" si="4"/>
        <v>2048</v>
      </c>
      <c r="E20" s="19">
        <f t="shared" si="4"/>
        <v>2048</v>
      </c>
      <c r="F20" s="19">
        <f t="shared" si="4"/>
        <v>2048</v>
      </c>
      <c r="G20" s="19">
        <f t="shared" si="4"/>
        <v>3069</v>
      </c>
      <c r="H20" s="19">
        <f t="shared" si="4"/>
        <v>4094</v>
      </c>
      <c r="I20" s="19">
        <f t="shared" si="4"/>
        <v>8190</v>
      </c>
      <c r="J20" s="19">
        <f t="shared" si="4"/>
        <v>8192</v>
      </c>
      <c r="K20" s="19">
        <f t="shared" si="4"/>
        <v>16383</v>
      </c>
      <c r="L20" s="19">
        <f t="shared" si="4"/>
        <v>32767</v>
      </c>
    </row>
    <row r="21" spans="1:12" s="4" customFormat="1" ht="25.5" x14ac:dyDescent="0.2">
      <c r="A21" s="9" t="s">
        <v>28</v>
      </c>
      <c r="B21" s="17">
        <f>IF(B17&lt;&gt;"",B15*B17,"to many disks")</f>
        <v>332.64000000000004</v>
      </c>
      <c r="C21" s="17">
        <f t="shared" ref="C21:L21" si="5">IF(C17&lt;&gt;"",C15*C17,"to many disks")</f>
        <v>326.72000000000003</v>
      </c>
      <c r="D21" s="17">
        <f t="shared" si="5"/>
        <v>315.36</v>
      </c>
      <c r="E21" s="17">
        <f t="shared" si="5"/>
        <v>304.16000000000003</v>
      </c>
      <c r="F21" s="17">
        <f t="shared" si="5"/>
        <v>292.88</v>
      </c>
      <c r="G21" s="17">
        <f t="shared" si="5"/>
        <v>405.51</v>
      </c>
      <c r="H21" s="17">
        <f t="shared" si="5"/>
        <v>518.1</v>
      </c>
      <c r="I21" s="17">
        <f t="shared" si="5"/>
        <v>991.14</v>
      </c>
      <c r="J21" s="17">
        <f t="shared" si="5"/>
        <v>946.08</v>
      </c>
      <c r="K21" s="17">
        <f t="shared" si="5"/>
        <v>1802.06</v>
      </c>
      <c r="L21" s="17">
        <f t="shared" si="5"/>
        <v>3604.11</v>
      </c>
    </row>
    <row r="22" spans="1:12" s="4" customFormat="1" ht="12" x14ac:dyDescent="0.2"/>
    <row r="23" spans="1:12" ht="15.75" x14ac:dyDescent="0.25">
      <c r="A23" s="21"/>
      <c r="B23" s="22" t="s">
        <v>37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2" s="4" customFormat="1" ht="12" x14ac:dyDescent="0.2">
      <c r="A24" s="5" t="s">
        <v>30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7" t="s">
        <v>25</v>
      </c>
    </row>
    <row r="25" spans="1:12" s="4" customFormat="1" ht="12" x14ac:dyDescent="0.2">
      <c r="A25" s="8" t="s">
        <v>11</v>
      </c>
      <c r="B25" s="19">
        <v>120</v>
      </c>
      <c r="C25" s="19">
        <v>240</v>
      </c>
      <c r="D25" s="19">
        <v>500</v>
      </c>
      <c r="E25" s="19">
        <v>500</v>
      </c>
      <c r="F25" s="19">
        <v>500</v>
      </c>
      <c r="G25" s="19">
        <v>500</v>
      </c>
      <c r="H25" s="19">
        <v>500</v>
      </c>
      <c r="I25" s="19">
        <v>500</v>
      </c>
      <c r="J25" s="19">
        <v>2000</v>
      </c>
      <c r="K25" s="19">
        <v>4000</v>
      </c>
      <c r="L25" s="20">
        <v>6000</v>
      </c>
    </row>
    <row r="26" spans="1:12" s="4" customFormat="1" ht="12" x14ac:dyDescent="0.2">
      <c r="A26" s="8" t="s">
        <v>54</v>
      </c>
      <c r="B26" s="19">
        <v>25</v>
      </c>
      <c r="C26" s="19">
        <v>50</v>
      </c>
      <c r="D26" s="19">
        <v>60</v>
      </c>
      <c r="E26" s="19">
        <v>60</v>
      </c>
      <c r="F26" s="19">
        <v>60</v>
      </c>
      <c r="G26" s="19">
        <v>60</v>
      </c>
      <c r="H26" s="19">
        <v>60</v>
      </c>
      <c r="I26" s="19">
        <v>60</v>
      </c>
      <c r="J26" s="19">
        <v>400</v>
      </c>
      <c r="K26" s="19">
        <v>600</v>
      </c>
      <c r="L26" s="20">
        <v>750</v>
      </c>
    </row>
    <row r="27" spans="1:12" s="4" customFormat="1" ht="12" x14ac:dyDescent="0.2">
      <c r="A27" s="8" t="s">
        <v>31</v>
      </c>
      <c r="B27" s="19">
        <v>32</v>
      </c>
      <c r="C27" s="19">
        <v>64</v>
      </c>
      <c r="D27" s="19">
        <v>128</v>
      </c>
      <c r="E27" s="19">
        <v>256</v>
      </c>
      <c r="F27" s="19">
        <v>512</v>
      </c>
      <c r="G27" s="19">
        <v>1023</v>
      </c>
      <c r="H27" s="19">
        <v>2047</v>
      </c>
      <c r="I27" s="19">
        <v>4095</v>
      </c>
      <c r="J27" s="19">
        <v>8192</v>
      </c>
      <c r="K27" s="19">
        <v>16383</v>
      </c>
      <c r="L27" s="20">
        <v>32767</v>
      </c>
    </row>
    <row r="28" spans="1:12" s="4" customFormat="1" ht="12" x14ac:dyDescent="0.2">
      <c r="A28" s="9" t="s">
        <v>33</v>
      </c>
      <c r="B28" s="11">
        <v>2.4</v>
      </c>
      <c r="C28" s="11">
        <v>4.8</v>
      </c>
      <c r="D28" s="11">
        <v>9.6</v>
      </c>
      <c r="E28" s="11">
        <v>19.2</v>
      </c>
      <c r="F28" s="11">
        <v>38.4</v>
      </c>
      <c r="G28" s="11">
        <v>76.8</v>
      </c>
      <c r="H28" s="11">
        <v>153.6</v>
      </c>
      <c r="I28" s="11">
        <v>307.2</v>
      </c>
      <c r="J28" s="11">
        <v>614.4</v>
      </c>
      <c r="K28" s="11">
        <v>1228.8</v>
      </c>
      <c r="L28" s="12">
        <v>2457.6</v>
      </c>
    </row>
    <row r="29" spans="1:12" s="4" customFormat="1" ht="12" x14ac:dyDescent="0.2">
      <c r="B29" s="16">
        <f>MAX( ROUNDUP($B$3 / B25,0), ROUNDUP($B$5 / B27,0), ROUNDUP($B$4 / B26,0) )</f>
        <v>63</v>
      </c>
      <c r="C29" s="16">
        <f t="shared" ref="C29:L29" si="6">MAX( ROUNDUP($B$3 / C25,0), ROUNDUP($B$5 / C27,0), ROUNDUP($B$4 / C26,0) )</f>
        <v>32</v>
      </c>
      <c r="D29" s="16">
        <f t="shared" si="6"/>
        <v>16</v>
      </c>
      <c r="E29" s="16">
        <f t="shared" si="6"/>
        <v>9</v>
      </c>
      <c r="F29" s="16">
        <f t="shared" si="6"/>
        <v>9</v>
      </c>
      <c r="G29" s="16">
        <f t="shared" si="6"/>
        <v>9</v>
      </c>
      <c r="H29" s="16">
        <f t="shared" si="6"/>
        <v>9</v>
      </c>
      <c r="I29" s="16">
        <f t="shared" si="6"/>
        <v>9</v>
      </c>
      <c r="J29" s="16">
        <f t="shared" si="6"/>
        <v>2</v>
      </c>
      <c r="K29" s="16">
        <f t="shared" si="6"/>
        <v>1</v>
      </c>
      <c r="L29" s="16">
        <f t="shared" si="6"/>
        <v>1</v>
      </c>
    </row>
    <row r="30" spans="1:12" s="4" customFormat="1" ht="12" x14ac:dyDescent="0.2">
      <c r="A30" s="5" t="s">
        <v>32</v>
      </c>
      <c r="B30" s="6">
        <f>IF(B29&lt;=64,B29,"")</f>
        <v>63</v>
      </c>
      <c r="C30" s="6">
        <f t="shared" ref="C30:L30" si="7">IF(C29&lt;=64,C29,"")</f>
        <v>32</v>
      </c>
      <c r="D30" s="6">
        <f t="shared" si="7"/>
        <v>16</v>
      </c>
      <c r="E30" s="6">
        <f t="shared" si="7"/>
        <v>9</v>
      </c>
      <c r="F30" s="6">
        <f t="shared" si="7"/>
        <v>9</v>
      </c>
      <c r="G30" s="6">
        <f t="shared" si="7"/>
        <v>9</v>
      </c>
      <c r="H30" s="6">
        <f t="shared" si="7"/>
        <v>9</v>
      </c>
      <c r="I30" s="6">
        <f t="shared" si="7"/>
        <v>9</v>
      </c>
      <c r="J30" s="6">
        <f t="shared" si="7"/>
        <v>2</v>
      </c>
      <c r="K30" s="6">
        <f t="shared" si="7"/>
        <v>1</v>
      </c>
      <c r="L30" s="6">
        <f t="shared" si="7"/>
        <v>1</v>
      </c>
    </row>
    <row r="31" spans="1:12" s="4" customFormat="1" ht="12" x14ac:dyDescent="0.2">
      <c r="A31" s="8" t="s">
        <v>14</v>
      </c>
      <c r="B31" s="19">
        <f>IF(B30&lt;&gt;"",B25*B30,"")</f>
        <v>7560</v>
      </c>
      <c r="C31" s="19">
        <f t="shared" ref="C31:L31" si="8">IF(C30&lt;&gt;"",C25*C30,"")</f>
        <v>7680</v>
      </c>
      <c r="D31" s="19">
        <f t="shared" si="8"/>
        <v>8000</v>
      </c>
      <c r="E31" s="19">
        <f t="shared" si="8"/>
        <v>4500</v>
      </c>
      <c r="F31" s="19">
        <f t="shared" si="8"/>
        <v>4500</v>
      </c>
      <c r="G31" s="19">
        <f t="shared" si="8"/>
        <v>4500</v>
      </c>
      <c r="H31" s="19">
        <f t="shared" si="8"/>
        <v>4500</v>
      </c>
      <c r="I31" s="19">
        <f t="shared" si="8"/>
        <v>4500</v>
      </c>
      <c r="J31" s="19">
        <f t="shared" si="8"/>
        <v>4000</v>
      </c>
      <c r="K31" s="19">
        <f t="shared" si="8"/>
        <v>4000</v>
      </c>
      <c r="L31" s="19">
        <f t="shared" si="8"/>
        <v>6000</v>
      </c>
    </row>
    <row r="32" spans="1:12" s="4" customFormat="1" ht="12" x14ac:dyDescent="0.2">
      <c r="A32" s="8" t="s">
        <v>55</v>
      </c>
      <c r="B32" s="19">
        <f>IF(B30&lt;&gt;"",B26*B30,"")</f>
        <v>1575</v>
      </c>
      <c r="C32" s="19">
        <f t="shared" ref="C32:L32" si="9">IF(C30&lt;&gt;"",C26*C30,"")</f>
        <v>1600</v>
      </c>
      <c r="D32" s="19">
        <f t="shared" si="9"/>
        <v>960</v>
      </c>
      <c r="E32" s="19">
        <f t="shared" si="9"/>
        <v>540</v>
      </c>
      <c r="F32" s="19">
        <f t="shared" si="9"/>
        <v>540</v>
      </c>
      <c r="G32" s="19">
        <f t="shared" si="9"/>
        <v>540</v>
      </c>
      <c r="H32" s="19">
        <f t="shared" si="9"/>
        <v>540</v>
      </c>
      <c r="I32" s="19">
        <f t="shared" si="9"/>
        <v>540</v>
      </c>
      <c r="J32" s="19">
        <f t="shared" si="9"/>
        <v>800</v>
      </c>
      <c r="K32" s="19">
        <f t="shared" si="9"/>
        <v>600</v>
      </c>
      <c r="L32" s="19">
        <f t="shared" si="9"/>
        <v>750</v>
      </c>
    </row>
    <row r="33" spans="1:12" s="4" customFormat="1" ht="12" x14ac:dyDescent="0.2">
      <c r="A33" s="8" t="s">
        <v>29</v>
      </c>
      <c r="B33" s="19">
        <f>IF(B30&lt;&gt;"",B27*B30,"")</f>
        <v>2016</v>
      </c>
      <c r="C33" s="19">
        <f t="shared" ref="C33:L33" si="10">IF(C30&lt;&gt;"",C27*C30,"")</f>
        <v>2048</v>
      </c>
      <c r="D33" s="19">
        <f t="shared" si="10"/>
        <v>2048</v>
      </c>
      <c r="E33" s="19">
        <f t="shared" si="10"/>
        <v>2304</v>
      </c>
      <c r="F33" s="19">
        <f t="shared" si="10"/>
        <v>4608</v>
      </c>
      <c r="G33" s="19">
        <f t="shared" si="10"/>
        <v>9207</v>
      </c>
      <c r="H33" s="19">
        <f t="shared" si="10"/>
        <v>18423</v>
      </c>
      <c r="I33" s="19">
        <f t="shared" si="10"/>
        <v>36855</v>
      </c>
      <c r="J33" s="19">
        <f t="shared" si="10"/>
        <v>16384</v>
      </c>
      <c r="K33" s="19">
        <f t="shared" si="10"/>
        <v>16383</v>
      </c>
      <c r="L33" s="19">
        <f t="shared" si="10"/>
        <v>32767</v>
      </c>
    </row>
    <row r="34" spans="1:12" s="4" customFormat="1" ht="25.5" x14ac:dyDescent="0.2">
      <c r="A34" s="9" t="s">
        <v>28</v>
      </c>
      <c r="B34" s="17">
        <f>IF(B30&lt;&gt;"",B28*B30,"to many disks")</f>
        <v>151.19999999999999</v>
      </c>
      <c r="C34" s="17">
        <f t="shared" ref="C34:L34" si="11">IF(C30&lt;&gt;"",C28*C30,"to many disks")</f>
        <v>153.6</v>
      </c>
      <c r="D34" s="17">
        <f t="shared" si="11"/>
        <v>153.6</v>
      </c>
      <c r="E34" s="17">
        <f t="shared" si="11"/>
        <v>172.79999999999998</v>
      </c>
      <c r="F34" s="17">
        <f t="shared" si="11"/>
        <v>345.59999999999997</v>
      </c>
      <c r="G34" s="17">
        <f t="shared" si="11"/>
        <v>691.19999999999993</v>
      </c>
      <c r="H34" s="17">
        <f t="shared" si="11"/>
        <v>1382.3999999999999</v>
      </c>
      <c r="I34" s="17">
        <f t="shared" si="11"/>
        <v>2764.7999999999997</v>
      </c>
      <c r="J34" s="17">
        <f t="shared" si="11"/>
        <v>1228.8</v>
      </c>
      <c r="K34" s="17">
        <f t="shared" si="11"/>
        <v>1228.8</v>
      </c>
      <c r="L34" s="17">
        <f t="shared" si="11"/>
        <v>2457.6</v>
      </c>
    </row>
    <row r="36" spans="1:12" ht="15.75" x14ac:dyDescent="0.25">
      <c r="A36" s="21"/>
      <c r="B36" s="22" t="s">
        <v>38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</row>
    <row r="37" spans="1:12" s="4" customFormat="1" ht="12" x14ac:dyDescent="0.2">
      <c r="A37" s="5" t="s">
        <v>30</v>
      </c>
      <c r="B37" s="6" t="s">
        <v>39</v>
      </c>
      <c r="C37" s="6" t="s">
        <v>40</v>
      </c>
      <c r="D37" s="6" t="s">
        <v>41</v>
      </c>
      <c r="E37" s="6" t="s">
        <v>42</v>
      </c>
      <c r="F37" s="6" t="s">
        <v>43</v>
      </c>
      <c r="G37" s="6" t="s">
        <v>44</v>
      </c>
      <c r="H37" s="6" t="s">
        <v>45</v>
      </c>
      <c r="I37" s="6" t="s">
        <v>46</v>
      </c>
      <c r="J37" s="6" t="s">
        <v>47</v>
      </c>
      <c r="K37" s="6" t="s">
        <v>48</v>
      </c>
      <c r="L37" s="6" t="s">
        <v>49</v>
      </c>
    </row>
    <row r="38" spans="1:12" s="4" customFormat="1" ht="12" x14ac:dyDescent="0.2">
      <c r="A38" s="8" t="s">
        <v>11</v>
      </c>
      <c r="B38" s="19">
        <v>120</v>
      </c>
      <c r="C38" s="19">
        <v>240</v>
      </c>
      <c r="D38" s="19">
        <v>500</v>
      </c>
      <c r="E38" s="19">
        <v>500</v>
      </c>
      <c r="F38" s="19">
        <v>500</v>
      </c>
      <c r="G38" s="19">
        <v>500</v>
      </c>
      <c r="H38" s="19">
        <v>500</v>
      </c>
      <c r="I38" s="19">
        <v>500</v>
      </c>
      <c r="J38" s="19">
        <v>2000</v>
      </c>
      <c r="K38" s="19">
        <v>4000</v>
      </c>
      <c r="L38" s="19">
        <v>6000</v>
      </c>
    </row>
    <row r="39" spans="1:12" s="4" customFormat="1" ht="12" x14ac:dyDescent="0.2">
      <c r="A39" s="8" t="s">
        <v>54</v>
      </c>
      <c r="B39" s="19">
        <v>60</v>
      </c>
      <c r="C39" s="19">
        <v>60</v>
      </c>
      <c r="D39" s="19">
        <v>60</v>
      </c>
      <c r="E39" s="19">
        <v>60</v>
      </c>
      <c r="F39" s="19">
        <v>60</v>
      </c>
      <c r="G39" s="19">
        <v>60</v>
      </c>
      <c r="H39" s="19">
        <v>60</v>
      </c>
      <c r="I39" s="19">
        <v>60</v>
      </c>
      <c r="J39" s="19">
        <v>300</v>
      </c>
      <c r="K39" s="19">
        <v>500</v>
      </c>
      <c r="L39" s="19">
        <v>500</v>
      </c>
    </row>
    <row r="40" spans="1:12" s="4" customFormat="1" ht="12" x14ac:dyDescent="0.2">
      <c r="A40" s="8" t="s">
        <v>31</v>
      </c>
      <c r="B40" s="19">
        <v>32</v>
      </c>
      <c r="C40" s="19">
        <v>64</v>
      </c>
      <c r="D40" s="19">
        <v>128</v>
      </c>
      <c r="E40" s="19">
        <v>256</v>
      </c>
      <c r="F40" s="19">
        <v>512</v>
      </c>
      <c r="G40" s="19">
        <v>1023</v>
      </c>
      <c r="H40" s="19">
        <v>2047</v>
      </c>
      <c r="I40" s="19">
        <v>4095</v>
      </c>
      <c r="J40" s="19">
        <v>8192</v>
      </c>
      <c r="K40" s="19">
        <v>16383</v>
      </c>
      <c r="L40" s="19">
        <v>32767</v>
      </c>
    </row>
    <row r="41" spans="1:12" s="4" customFormat="1" ht="12" x14ac:dyDescent="0.2">
      <c r="A41" s="9" t="s">
        <v>33</v>
      </c>
      <c r="B41" s="10">
        <v>1.54</v>
      </c>
      <c r="C41" s="10">
        <v>3.01</v>
      </c>
      <c r="D41" s="10">
        <v>5.89</v>
      </c>
      <c r="E41" s="10">
        <v>11.33</v>
      </c>
      <c r="F41" s="10">
        <v>21.76</v>
      </c>
      <c r="G41" s="10">
        <v>40.96</v>
      </c>
      <c r="H41" s="10">
        <v>81.92</v>
      </c>
      <c r="I41" s="10">
        <v>163.84</v>
      </c>
      <c r="J41" s="10">
        <v>327.68</v>
      </c>
      <c r="K41" s="10">
        <v>655.36</v>
      </c>
      <c r="L41" s="10">
        <v>1310.72</v>
      </c>
    </row>
    <row r="42" spans="1:12" s="4" customFormat="1" ht="12" x14ac:dyDescent="0.2">
      <c r="B42" s="16">
        <f t="shared" ref="B42:L42" si="12">MAX( ROUNDUP($B$3 / B38,0), ROUNDUP($B$5 / B40,0), ROUNDUP($B$4 / B39,0) )</f>
        <v>63</v>
      </c>
      <c r="C42" s="16">
        <f t="shared" si="12"/>
        <v>32</v>
      </c>
      <c r="D42" s="16">
        <f t="shared" si="12"/>
        <v>16</v>
      </c>
      <c r="E42" s="16">
        <f t="shared" si="12"/>
        <v>9</v>
      </c>
      <c r="F42" s="16">
        <f t="shared" si="12"/>
        <v>9</v>
      </c>
      <c r="G42" s="16">
        <f t="shared" si="12"/>
        <v>9</v>
      </c>
      <c r="H42" s="16">
        <f t="shared" si="12"/>
        <v>9</v>
      </c>
      <c r="I42" s="16">
        <f t="shared" si="12"/>
        <v>9</v>
      </c>
      <c r="J42" s="16">
        <f t="shared" si="12"/>
        <v>2</v>
      </c>
      <c r="K42" s="16">
        <f t="shared" si="12"/>
        <v>1</v>
      </c>
      <c r="L42" s="16">
        <f t="shared" si="12"/>
        <v>1</v>
      </c>
    </row>
    <row r="43" spans="1:12" s="4" customFormat="1" ht="12" x14ac:dyDescent="0.2">
      <c r="A43" s="5" t="s">
        <v>32</v>
      </c>
      <c r="B43" s="6">
        <f>IF(B42&lt;=64,B42,"")</f>
        <v>63</v>
      </c>
      <c r="C43" s="6">
        <f t="shared" ref="C43:L43" si="13">IF(C42&lt;=64,C42,"")</f>
        <v>32</v>
      </c>
      <c r="D43" s="6">
        <f t="shared" si="13"/>
        <v>16</v>
      </c>
      <c r="E43" s="6">
        <f t="shared" si="13"/>
        <v>9</v>
      </c>
      <c r="F43" s="6">
        <f t="shared" si="13"/>
        <v>9</v>
      </c>
      <c r="G43" s="6">
        <f t="shared" si="13"/>
        <v>9</v>
      </c>
      <c r="H43" s="6">
        <f t="shared" si="13"/>
        <v>9</v>
      </c>
      <c r="I43" s="6">
        <f t="shared" si="13"/>
        <v>9</v>
      </c>
      <c r="J43" s="6">
        <f t="shared" si="13"/>
        <v>2</v>
      </c>
      <c r="K43" s="6">
        <f t="shared" si="13"/>
        <v>1</v>
      </c>
      <c r="L43" s="6">
        <f t="shared" si="13"/>
        <v>1</v>
      </c>
    </row>
    <row r="44" spans="1:12" s="4" customFormat="1" ht="12" x14ac:dyDescent="0.2">
      <c r="A44" s="8" t="s">
        <v>14</v>
      </c>
      <c r="B44" s="19">
        <f>IF(B43&lt;&gt;"",B38*B43,"")</f>
        <v>7560</v>
      </c>
      <c r="C44" s="19">
        <f t="shared" ref="C44:L44" si="14">IF(C43&lt;&gt;"",C38*C43,"")</f>
        <v>7680</v>
      </c>
      <c r="D44" s="19">
        <f t="shared" si="14"/>
        <v>8000</v>
      </c>
      <c r="E44" s="19">
        <f t="shared" si="14"/>
        <v>4500</v>
      </c>
      <c r="F44" s="19">
        <f t="shared" si="14"/>
        <v>4500</v>
      </c>
      <c r="G44" s="19">
        <f t="shared" si="14"/>
        <v>4500</v>
      </c>
      <c r="H44" s="19">
        <f t="shared" si="14"/>
        <v>4500</v>
      </c>
      <c r="I44" s="19">
        <f t="shared" si="14"/>
        <v>4500</v>
      </c>
      <c r="J44" s="19">
        <f t="shared" si="14"/>
        <v>4000</v>
      </c>
      <c r="K44" s="19">
        <f t="shared" si="14"/>
        <v>4000</v>
      </c>
      <c r="L44" s="19">
        <f t="shared" si="14"/>
        <v>6000</v>
      </c>
    </row>
    <row r="45" spans="1:12" s="4" customFormat="1" ht="12" x14ac:dyDescent="0.2">
      <c r="A45" s="8" t="s">
        <v>55</v>
      </c>
      <c r="B45" s="19">
        <f>IF(B43&lt;&gt;"",B39*B43,"")</f>
        <v>3780</v>
      </c>
      <c r="C45" s="19">
        <f t="shared" ref="C45:L45" si="15">IF(C43&lt;&gt;"",C39*C43,"")</f>
        <v>1920</v>
      </c>
      <c r="D45" s="19">
        <f t="shared" si="15"/>
        <v>960</v>
      </c>
      <c r="E45" s="19">
        <f t="shared" si="15"/>
        <v>540</v>
      </c>
      <c r="F45" s="19">
        <f t="shared" si="15"/>
        <v>540</v>
      </c>
      <c r="G45" s="19">
        <f t="shared" si="15"/>
        <v>540</v>
      </c>
      <c r="H45" s="19">
        <f t="shared" si="15"/>
        <v>540</v>
      </c>
      <c r="I45" s="19">
        <f t="shared" si="15"/>
        <v>540</v>
      </c>
      <c r="J45" s="19">
        <f t="shared" si="15"/>
        <v>600</v>
      </c>
      <c r="K45" s="19">
        <f t="shared" si="15"/>
        <v>500</v>
      </c>
      <c r="L45" s="19">
        <f t="shared" si="15"/>
        <v>500</v>
      </c>
    </row>
    <row r="46" spans="1:12" s="4" customFormat="1" ht="12" x14ac:dyDescent="0.2">
      <c r="A46" s="8" t="s">
        <v>29</v>
      </c>
      <c r="B46" s="19">
        <f>IF(B43&lt;&gt;"",B40*B43,"")</f>
        <v>2016</v>
      </c>
      <c r="C46" s="19">
        <f t="shared" ref="C46:L46" si="16">IF(C43&lt;&gt;"",C40*C43,"")</f>
        <v>2048</v>
      </c>
      <c r="D46" s="19">
        <f t="shared" si="16"/>
        <v>2048</v>
      </c>
      <c r="E46" s="19">
        <f t="shared" si="16"/>
        <v>2304</v>
      </c>
      <c r="F46" s="19">
        <f t="shared" si="16"/>
        <v>4608</v>
      </c>
      <c r="G46" s="19">
        <f t="shared" si="16"/>
        <v>9207</v>
      </c>
      <c r="H46" s="19">
        <f t="shared" si="16"/>
        <v>18423</v>
      </c>
      <c r="I46" s="19">
        <f t="shared" si="16"/>
        <v>36855</v>
      </c>
      <c r="J46" s="19">
        <f t="shared" si="16"/>
        <v>16384</v>
      </c>
      <c r="K46" s="19">
        <f t="shared" si="16"/>
        <v>16383</v>
      </c>
      <c r="L46" s="19">
        <f t="shared" si="16"/>
        <v>32767</v>
      </c>
    </row>
    <row r="47" spans="1:12" s="4" customFormat="1" ht="25.5" x14ac:dyDescent="0.2">
      <c r="A47" s="9" t="s">
        <v>28</v>
      </c>
      <c r="B47" s="17">
        <f>IF(B43&lt;&gt;"",B41*B43,"to many disks")</f>
        <v>97.02</v>
      </c>
      <c r="C47" s="17">
        <f t="shared" ref="C47:L47" si="17">IF(C43&lt;&gt;"",C41*C43,"to many disks")</f>
        <v>96.32</v>
      </c>
      <c r="D47" s="17">
        <f t="shared" si="17"/>
        <v>94.24</v>
      </c>
      <c r="E47" s="17">
        <f t="shared" si="17"/>
        <v>101.97</v>
      </c>
      <c r="F47" s="17">
        <f t="shared" si="17"/>
        <v>195.84</v>
      </c>
      <c r="G47" s="17">
        <f t="shared" si="17"/>
        <v>368.64</v>
      </c>
      <c r="H47" s="17">
        <f t="shared" si="17"/>
        <v>737.28</v>
      </c>
      <c r="I47" s="17">
        <f t="shared" si="17"/>
        <v>1474.56</v>
      </c>
      <c r="J47" s="17">
        <f t="shared" si="17"/>
        <v>655.36</v>
      </c>
      <c r="K47" s="17">
        <f t="shared" si="17"/>
        <v>655.36</v>
      </c>
      <c r="L47" s="17">
        <f t="shared" si="17"/>
        <v>1310.72</v>
      </c>
    </row>
  </sheetData>
  <mergeCells count="10">
    <mergeCell ref="B10:L10"/>
    <mergeCell ref="B23:L23"/>
    <mergeCell ref="B36:L36"/>
    <mergeCell ref="B3:C3"/>
    <mergeCell ref="B5:C5"/>
    <mergeCell ref="B6:C6"/>
    <mergeCell ref="B7:C7"/>
    <mergeCell ref="B8:C8"/>
    <mergeCell ref="A1:S1"/>
    <mergeCell ref="B4:C4"/>
  </mergeCells>
  <phoneticPr fontId="2" type="noConversion"/>
  <conditionalFormatting sqref="B21:L21 B34:L34 B47:L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L28 B30:L33">
    <cfRule type="expression" dxfId="2" priority="11">
      <formula>B$34=$B$7</formula>
    </cfRule>
  </conditionalFormatting>
  <conditionalFormatting sqref="B11:L15 B17:L20">
    <cfRule type="expression" dxfId="1" priority="10">
      <formula>B$21=$B$6</formula>
    </cfRule>
  </conditionalFormatting>
  <conditionalFormatting sqref="B37:L41 B43:L46">
    <cfRule type="expression" dxfId="0" priority="15">
      <formula>B$47=$B$8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5B10-A494-4807-9197-454723B9E0AA}">
  <dimension ref="A1:E23"/>
  <sheetViews>
    <sheetView workbookViewId="0">
      <selection activeCell="E13" sqref="E13:E23"/>
    </sheetView>
  </sheetViews>
  <sheetFormatPr defaultRowHeight="15" x14ac:dyDescent="0.25"/>
  <cols>
    <col min="1" max="1" width="4.140625" bestFit="1" customWidth="1"/>
    <col min="2" max="3" width="6" bestFit="1" customWidth="1"/>
    <col min="4" max="4" width="12.140625" bestFit="1" customWidth="1"/>
    <col min="5" max="5" width="10.140625" bestFit="1" customWidth="1"/>
  </cols>
  <sheetData>
    <row r="1" spans="1:5" x14ac:dyDescent="0.25">
      <c r="B1" t="s">
        <v>12</v>
      </c>
      <c r="C1" t="s">
        <v>11</v>
      </c>
      <c r="D1" t="s">
        <v>26</v>
      </c>
      <c r="E1" t="s">
        <v>13</v>
      </c>
    </row>
    <row r="2" spans="1:5" x14ac:dyDescent="0.25">
      <c r="A2" t="s">
        <v>0</v>
      </c>
      <c r="B2">
        <v>32</v>
      </c>
      <c r="C2">
        <v>120</v>
      </c>
      <c r="D2">
        <v>25</v>
      </c>
      <c r="E2" s="1">
        <v>5.28</v>
      </c>
    </row>
    <row r="3" spans="1:5" x14ac:dyDescent="0.25">
      <c r="A3" t="s">
        <v>1</v>
      </c>
      <c r="B3">
        <f>B2*2</f>
        <v>64</v>
      </c>
      <c r="C3">
        <v>240</v>
      </c>
      <c r="D3">
        <v>50</v>
      </c>
      <c r="E3" s="1">
        <v>10.210000000000001</v>
      </c>
    </row>
    <row r="4" spans="1:5" x14ac:dyDescent="0.25">
      <c r="A4" t="s">
        <v>2</v>
      </c>
      <c r="B4">
        <f>B3*2</f>
        <v>128</v>
      </c>
      <c r="C4">
        <v>500</v>
      </c>
      <c r="D4">
        <v>100</v>
      </c>
      <c r="E4" s="1">
        <v>19.71</v>
      </c>
    </row>
    <row r="5" spans="1:5" x14ac:dyDescent="0.25">
      <c r="A5" t="s">
        <v>3</v>
      </c>
      <c r="B5">
        <f>B4*2</f>
        <v>256</v>
      </c>
      <c r="C5">
        <v>1100</v>
      </c>
      <c r="D5">
        <v>125</v>
      </c>
      <c r="E5" s="1">
        <v>38.020000000000003</v>
      </c>
    </row>
    <row r="6" spans="1:5" x14ac:dyDescent="0.25">
      <c r="A6" t="s">
        <v>4</v>
      </c>
      <c r="B6">
        <f>B5*2</f>
        <v>512</v>
      </c>
      <c r="C6">
        <v>2300</v>
      </c>
      <c r="D6">
        <v>150</v>
      </c>
      <c r="E6" s="1">
        <v>73.22</v>
      </c>
    </row>
    <row r="7" spans="1:5" x14ac:dyDescent="0.25">
      <c r="A7" t="s">
        <v>5</v>
      </c>
      <c r="B7">
        <v>1023</v>
      </c>
      <c r="C7">
        <v>5000</v>
      </c>
      <c r="D7">
        <v>200</v>
      </c>
      <c r="E7" s="1">
        <v>135.16999999999999</v>
      </c>
    </row>
    <row r="8" spans="1:5" x14ac:dyDescent="0.25">
      <c r="A8" t="s">
        <v>6</v>
      </c>
      <c r="B8">
        <v>2047</v>
      </c>
      <c r="C8">
        <v>7500</v>
      </c>
      <c r="D8">
        <v>250</v>
      </c>
      <c r="E8" s="1">
        <v>259.05</v>
      </c>
    </row>
    <row r="9" spans="1:5" x14ac:dyDescent="0.25">
      <c r="A9" t="s">
        <v>7</v>
      </c>
      <c r="B9">
        <v>4095</v>
      </c>
      <c r="C9">
        <v>7500</v>
      </c>
      <c r="D9">
        <v>250</v>
      </c>
      <c r="E9" s="1">
        <v>495.57</v>
      </c>
    </row>
    <row r="10" spans="1:5" x14ac:dyDescent="0.25">
      <c r="A10" t="s">
        <v>8</v>
      </c>
      <c r="B10">
        <v>8191</v>
      </c>
      <c r="C10">
        <v>16000</v>
      </c>
      <c r="D10">
        <v>500</v>
      </c>
      <c r="E10" s="1">
        <v>946.08</v>
      </c>
    </row>
    <row r="11" spans="1:5" x14ac:dyDescent="0.25">
      <c r="A11" t="s">
        <v>9</v>
      </c>
      <c r="B11">
        <v>16383</v>
      </c>
      <c r="C11">
        <v>18000</v>
      </c>
      <c r="D11">
        <v>750</v>
      </c>
      <c r="E11" s="1">
        <v>1802.06</v>
      </c>
    </row>
    <row r="12" spans="1:5" x14ac:dyDescent="0.25">
      <c r="A12" t="s">
        <v>10</v>
      </c>
      <c r="B12">
        <v>32767</v>
      </c>
      <c r="C12">
        <v>20000</v>
      </c>
      <c r="D12">
        <v>900</v>
      </c>
      <c r="E12" s="1">
        <v>3604.11</v>
      </c>
    </row>
    <row r="13" spans="1:5" x14ac:dyDescent="0.25">
      <c r="A13" t="s">
        <v>15</v>
      </c>
      <c r="B13">
        <v>32</v>
      </c>
      <c r="C13">
        <v>120</v>
      </c>
      <c r="D13">
        <v>25</v>
      </c>
      <c r="E13" s="1">
        <v>2.4</v>
      </c>
    </row>
    <row r="14" spans="1:5" x14ac:dyDescent="0.25">
      <c r="A14" t="s">
        <v>16</v>
      </c>
      <c r="B14">
        <f>B13*2</f>
        <v>64</v>
      </c>
      <c r="C14">
        <v>240</v>
      </c>
      <c r="D14">
        <v>50</v>
      </c>
      <c r="E14" s="1">
        <v>4.8</v>
      </c>
    </row>
    <row r="15" spans="1:5" x14ac:dyDescent="0.25">
      <c r="A15" t="s">
        <v>17</v>
      </c>
      <c r="B15">
        <f>B14*2</f>
        <v>128</v>
      </c>
      <c r="C15">
        <v>500</v>
      </c>
      <c r="D15">
        <v>60</v>
      </c>
      <c r="E15" s="1">
        <v>9.6</v>
      </c>
    </row>
    <row r="16" spans="1:5" x14ac:dyDescent="0.25">
      <c r="A16" t="s">
        <v>18</v>
      </c>
      <c r="B16">
        <f>B15*2</f>
        <v>256</v>
      </c>
      <c r="C16">
        <v>500</v>
      </c>
      <c r="D16">
        <v>60</v>
      </c>
      <c r="E16" s="1">
        <v>19.2</v>
      </c>
    </row>
    <row r="17" spans="1:5" x14ac:dyDescent="0.25">
      <c r="A17" t="s">
        <v>19</v>
      </c>
      <c r="B17">
        <f>B16*2</f>
        <v>512</v>
      </c>
      <c r="C17">
        <v>500</v>
      </c>
      <c r="D17">
        <v>60</v>
      </c>
      <c r="E17" s="1">
        <v>38.4</v>
      </c>
    </row>
    <row r="18" spans="1:5" x14ac:dyDescent="0.25">
      <c r="A18" t="s">
        <v>20</v>
      </c>
      <c r="B18">
        <v>1023</v>
      </c>
      <c r="C18">
        <v>500</v>
      </c>
      <c r="D18">
        <v>60</v>
      </c>
      <c r="E18" s="1">
        <v>76.8</v>
      </c>
    </row>
    <row r="19" spans="1:5" x14ac:dyDescent="0.25">
      <c r="A19" t="s">
        <v>21</v>
      </c>
      <c r="B19">
        <v>2047</v>
      </c>
      <c r="C19">
        <v>500</v>
      </c>
      <c r="D19">
        <v>60</v>
      </c>
      <c r="E19" s="1">
        <v>153.6</v>
      </c>
    </row>
    <row r="20" spans="1:5" x14ac:dyDescent="0.25">
      <c r="A20" t="s">
        <v>22</v>
      </c>
      <c r="B20">
        <v>4095</v>
      </c>
      <c r="C20">
        <v>500</v>
      </c>
      <c r="D20">
        <v>60</v>
      </c>
      <c r="E20" s="1">
        <v>307.2</v>
      </c>
    </row>
    <row r="21" spans="1:5" x14ac:dyDescent="0.25">
      <c r="A21" t="s">
        <v>23</v>
      </c>
      <c r="B21">
        <v>8191</v>
      </c>
      <c r="C21">
        <v>2000</v>
      </c>
      <c r="D21">
        <v>400</v>
      </c>
      <c r="E21" s="1">
        <v>614.4</v>
      </c>
    </row>
    <row r="22" spans="1:5" x14ac:dyDescent="0.25">
      <c r="A22" t="s">
        <v>24</v>
      </c>
      <c r="B22">
        <v>16383</v>
      </c>
      <c r="C22">
        <v>4000</v>
      </c>
      <c r="D22">
        <v>600</v>
      </c>
      <c r="E22" s="1">
        <v>1228.8</v>
      </c>
    </row>
    <row r="23" spans="1:5" x14ac:dyDescent="0.25">
      <c r="A23" t="s">
        <v>25</v>
      </c>
      <c r="B23">
        <v>32767</v>
      </c>
      <c r="C23">
        <v>6000</v>
      </c>
      <c r="D23">
        <v>750</v>
      </c>
      <c r="E23" s="1">
        <v>2457.6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Polewiak</dc:creator>
  <cp:lastModifiedBy>Krzysztof Polewiak</cp:lastModifiedBy>
  <dcterms:created xsi:type="dcterms:W3CDTF">2019-07-15T14:35:11Z</dcterms:created>
  <dcterms:modified xsi:type="dcterms:W3CDTF">2019-07-23T21:41:30Z</dcterms:modified>
</cp:coreProperties>
</file>