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hris\Documents\0ESCUELA0\octavo\0OCTAVO0\Data mining\minning\3_1\"/>
    </mc:Choice>
  </mc:AlternateContent>
  <xr:revisionPtr revIDLastSave="0" documentId="13_ncr:1_{02FD8DDE-9834-4BBC-AD05-E63D7C032A82}" xr6:coauthVersionLast="47" xr6:coauthVersionMax="47" xr10:uidLastSave="{00000000-0000-0000-0000-000000000000}"/>
  <bookViews>
    <workbookView xWindow="-120" yWindow="-120" windowWidth="29040" windowHeight="15840" activeTab="3" xr2:uid="{7D02F4D3-9F76-466F-8A3D-12B9FBC086AD}"/>
  </bookViews>
  <sheets>
    <sheet name="raiz" sheetId="4" r:id="rId1"/>
    <sheet name="outlook(sunny)" sheetId="5" r:id="rId2"/>
    <sheet name="outlook(overcast)" sheetId="6" r:id="rId3"/>
    <sheet name="outlook(rainy)" sheetId="7" r:id="rId4"/>
    <sheet name="arbol final" sheetId="9" r:id="rId5"/>
    <sheet name="junto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7" l="1"/>
  <c r="O7" i="7"/>
  <c r="J11" i="6"/>
  <c r="E11" i="6"/>
  <c r="O11" i="5"/>
  <c r="J11" i="5"/>
  <c r="O10" i="7"/>
  <c r="E9" i="7"/>
  <c r="J8" i="7"/>
  <c r="E8" i="7"/>
  <c r="E10" i="7" s="1"/>
  <c r="J7" i="7"/>
  <c r="J10" i="7" s="1"/>
  <c r="E3" i="7"/>
  <c r="O10" i="6"/>
  <c r="O11" i="6" s="1"/>
  <c r="J10" i="6"/>
  <c r="E10" i="6"/>
  <c r="J10" i="5"/>
  <c r="O8" i="5"/>
  <c r="E8" i="5"/>
  <c r="E10" i="5" s="1"/>
  <c r="O7" i="5"/>
  <c r="E3" i="5"/>
  <c r="J8" i="4"/>
  <c r="E8" i="4"/>
  <c r="T7" i="4"/>
  <c r="O7" i="4"/>
  <c r="J7" i="4"/>
  <c r="T6" i="4"/>
  <c r="T8" i="4" s="1"/>
  <c r="O6" i="4"/>
  <c r="J6" i="4"/>
  <c r="E6" i="4"/>
  <c r="J2" i="4"/>
  <c r="P43" i="1"/>
  <c r="L43" i="1"/>
  <c r="H43" i="1"/>
  <c r="L42" i="1"/>
  <c r="L40" i="1"/>
  <c r="L39" i="1"/>
  <c r="H42" i="1"/>
  <c r="H20" i="1"/>
  <c r="H41" i="1"/>
  <c r="H40" i="1"/>
  <c r="P42" i="1"/>
  <c r="H36" i="1"/>
  <c r="L31" i="1"/>
  <c r="H31" i="1"/>
  <c r="P31" i="1"/>
  <c r="P17" i="1"/>
  <c r="P20" i="1" s="1"/>
  <c r="H14" i="1"/>
  <c r="P21" i="1" s="1"/>
  <c r="L20" i="1"/>
  <c r="P18" i="1"/>
  <c r="H18" i="1"/>
  <c r="H21" i="1" s="1"/>
  <c r="D8" i="1"/>
  <c r="D6" i="1"/>
  <c r="D9" i="1" s="1"/>
  <c r="P7" i="1"/>
  <c r="P6" i="1"/>
  <c r="P8" i="1" s="1"/>
  <c r="L7" i="1"/>
  <c r="L6" i="1"/>
  <c r="L8" i="1" s="1"/>
  <c r="H2" i="1"/>
  <c r="H8" i="1"/>
  <c r="H7" i="1"/>
  <c r="H6" i="1"/>
  <c r="O11" i="7" l="1"/>
  <c r="E11" i="5"/>
  <c r="O10" i="5"/>
  <c r="O8" i="4"/>
  <c r="E11" i="7"/>
  <c r="J11" i="7"/>
  <c r="E9" i="4"/>
  <c r="J9" i="4"/>
  <c r="T10" i="4"/>
  <c r="E10" i="4"/>
  <c r="J10" i="4"/>
  <c r="O10" i="4"/>
  <c r="P32" i="1"/>
  <c r="H32" i="1"/>
  <c r="L32" i="1"/>
  <c r="L21" i="1"/>
  <c r="H9" i="1"/>
  <c r="H10" i="1" s="1"/>
  <c r="D10" i="1"/>
  <c r="P10" i="1"/>
  <c r="L10" i="1"/>
</calcChain>
</file>

<file path=xl/sharedStrings.xml><?xml version="1.0" encoding="utf-8"?>
<sst xmlns="http://schemas.openxmlformats.org/spreadsheetml/2006/main" count="211" uniqueCount="69">
  <si>
    <t>info[9,5]</t>
  </si>
  <si>
    <t>info[2,3]</t>
  </si>
  <si>
    <t>info[2,2]</t>
  </si>
  <si>
    <t>info[4,2]</t>
  </si>
  <si>
    <t>info[3,1]</t>
  </si>
  <si>
    <t>info[2,2][4,2][3,1]</t>
  </si>
  <si>
    <t>info[3,4]</t>
  </si>
  <si>
    <t>info[6,1]</t>
  </si>
  <si>
    <t>info[3,4][6,1]</t>
  </si>
  <si>
    <t>info[6,2]</t>
  </si>
  <si>
    <t>info[3,3]</t>
  </si>
  <si>
    <t>info[6,2][3,3]</t>
  </si>
  <si>
    <t>info[4,0]</t>
  </si>
  <si>
    <t>info[3,2]</t>
  </si>
  <si>
    <t>info[2,3][4,0][3,2]</t>
  </si>
  <si>
    <t>outlook</t>
  </si>
  <si>
    <t>temperature</t>
  </si>
  <si>
    <t>humidity</t>
  </si>
  <si>
    <t>windy</t>
  </si>
  <si>
    <t>sunny</t>
  </si>
  <si>
    <t>overcast</t>
  </si>
  <si>
    <t>rainy</t>
  </si>
  <si>
    <t>hot</t>
  </si>
  <si>
    <t>mild</t>
  </si>
  <si>
    <t>cool</t>
  </si>
  <si>
    <t>high</t>
  </si>
  <si>
    <t>normal</t>
  </si>
  <si>
    <t>false</t>
  </si>
  <si>
    <t>true</t>
  </si>
  <si>
    <t>info[1,1]</t>
  </si>
  <si>
    <t>info[1,0]</t>
  </si>
  <si>
    <t>info[0,3]</t>
  </si>
  <si>
    <t>info[2,0]</t>
  </si>
  <si>
    <t>info[0,3][2,0]</t>
  </si>
  <si>
    <t>gain()</t>
  </si>
  <si>
    <t>info[0,2]</t>
  </si>
  <si>
    <t>info[0,2][1,1][1,0]</t>
  </si>
  <si>
    <t>info[2,1]</t>
  </si>
  <si>
    <t>info[2,1][1,1]</t>
  </si>
  <si>
    <t>sunny-hot</t>
  </si>
  <si>
    <t>sunny-mild</t>
  </si>
  <si>
    <t>sunny-cool</t>
  </si>
  <si>
    <t>sunny-high</t>
  </si>
  <si>
    <t>sunny-normal</t>
  </si>
  <si>
    <t>sunny-false</t>
  </si>
  <si>
    <t>sunny-true</t>
  </si>
  <si>
    <t>overcast-hot</t>
  </si>
  <si>
    <t>overcast-mild</t>
  </si>
  <si>
    <t>overcast-cool</t>
  </si>
  <si>
    <t>overcast-high</t>
  </si>
  <si>
    <t>overcast-normal</t>
  </si>
  <si>
    <t>overcast-false</t>
  </si>
  <si>
    <t>overcast-true</t>
  </si>
  <si>
    <t>info[2,0][1,0][1,0]</t>
  </si>
  <si>
    <t>info[2,0][2,0]</t>
  </si>
  <si>
    <t>????</t>
  </si>
  <si>
    <t>rainy-hot</t>
  </si>
  <si>
    <t>rainy-mild</t>
  </si>
  <si>
    <t>rainy-cool</t>
  </si>
  <si>
    <t>rainy-high</t>
  </si>
  <si>
    <t>rainy-normal</t>
  </si>
  <si>
    <t>rainy-false</t>
  </si>
  <si>
    <t>rainy-true</t>
  </si>
  <si>
    <t>info[0,0]</t>
  </si>
  <si>
    <t>info[0,0][2,1][1,1]</t>
  </si>
  <si>
    <t>info[1,1][2,1]</t>
  </si>
  <si>
    <t>info[3,0]</t>
  </si>
  <si>
    <t>info[3,0][2,0]</t>
  </si>
  <si>
    <t>info[3,0][0,2]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</si>
</sst>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applyBorder="1"/>
    <xf numFmtId="0" fontId="2" fillId="0" borderId="6" xfId="0" applyFont="1" applyBorder="1"/>
    <xf numFmtId="0" fontId="1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10</xdr:row>
      <xdr:rowOff>179917</xdr:rowOff>
    </xdr:from>
    <xdr:to>
      <xdr:col>4</xdr:col>
      <xdr:colOff>666751</xdr:colOff>
      <xdr:row>24</xdr:row>
      <xdr:rowOff>148166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AD097E9-75AE-C15C-7508-94F6D4A6D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084" y="2084917"/>
          <a:ext cx="2645833" cy="2645833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7</xdr:col>
      <xdr:colOff>42333</xdr:colOff>
      <xdr:row>10</xdr:row>
      <xdr:rowOff>169334</xdr:rowOff>
    </xdr:from>
    <xdr:to>
      <xdr:col>9</xdr:col>
      <xdr:colOff>645583</xdr:colOff>
      <xdr:row>26</xdr:row>
      <xdr:rowOff>106425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0544BCD-4199-9C40-D2EE-C703D9098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0" y="2074334"/>
          <a:ext cx="2709334" cy="299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465666</xdr:colOff>
      <xdr:row>10</xdr:row>
      <xdr:rowOff>179917</xdr:rowOff>
    </xdr:from>
    <xdr:to>
      <xdr:col>14</xdr:col>
      <xdr:colOff>317500</xdr:colOff>
      <xdr:row>25</xdr:row>
      <xdr:rowOff>177393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AE922FF-7CE0-B2D9-EEF9-9638BFC63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4916" y="2084917"/>
          <a:ext cx="1957917" cy="2865560"/>
        </a:xfrm>
        <a:prstGeom prst="rect">
          <a:avLst/>
        </a:prstGeom>
      </xdr:spPr>
    </xdr:pic>
    <xdr:clientData/>
  </xdr:twoCellAnchor>
  <xdr:twoCellAnchor editAs="oneCell">
    <xdr:from>
      <xdr:col>17</xdr:col>
      <xdr:colOff>560916</xdr:colOff>
      <xdr:row>10</xdr:row>
      <xdr:rowOff>148166</xdr:rowOff>
    </xdr:from>
    <xdr:to>
      <xdr:col>19</xdr:col>
      <xdr:colOff>325181</xdr:colOff>
      <xdr:row>26</xdr:row>
      <xdr:rowOff>84665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B9FB964-5A2D-5A45-7E69-BAC9702E3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2249" y="2053166"/>
          <a:ext cx="1870348" cy="2995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455083</xdr:colOff>
      <xdr:row>11</xdr:row>
      <xdr:rowOff>190499</xdr:rowOff>
    </xdr:from>
    <xdr:to>
      <xdr:col>5</xdr:col>
      <xdr:colOff>190500</xdr:colOff>
      <xdr:row>28</xdr:row>
      <xdr:rowOff>164776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E6FAE8-9C2D-0E10-1D09-D68D91FFF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565"/>
        <a:stretch/>
      </xdr:blipFill>
      <xdr:spPr>
        <a:xfrm>
          <a:off x="1979083" y="2095499"/>
          <a:ext cx="3365500" cy="3223361"/>
        </a:xfrm>
        <a:prstGeom prst="rect">
          <a:avLst/>
        </a:prstGeom>
      </xdr:spPr>
    </xdr:pic>
    <xdr:clientData/>
  </xdr:twoCellAnchor>
  <xdr:twoCellAnchor editAs="oneCell">
    <xdr:from>
      <xdr:col>7</xdr:col>
      <xdr:colOff>95249</xdr:colOff>
      <xdr:row>11</xdr:row>
      <xdr:rowOff>179915</xdr:rowOff>
    </xdr:from>
    <xdr:to>
      <xdr:col>9</xdr:col>
      <xdr:colOff>684609</xdr:colOff>
      <xdr:row>29</xdr:row>
      <xdr:rowOff>190499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6A92686-E057-71A0-0280-86BBE555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3332" y="2084915"/>
          <a:ext cx="2695444" cy="3450168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  <xdr:twoCellAnchor editAs="oneCell">
    <xdr:from>
      <xdr:col>12</xdr:col>
      <xdr:colOff>31750</xdr:colOff>
      <xdr:row>11</xdr:row>
      <xdr:rowOff>190500</xdr:rowOff>
    </xdr:from>
    <xdr:to>
      <xdr:col>14</xdr:col>
      <xdr:colOff>719667</xdr:colOff>
      <xdr:row>31</xdr:row>
      <xdr:rowOff>31984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201910C-9170-CD43-8B9D-4F3B83D2B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1917" y="2233083"/>
          <a:ext cx="2794000" cy="3662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11</xdr:row>
      <xdr:rowOff>152400</xdr:rowOff>
    </xdr:from>
    <xdr:to>
      <xdr:col>5</xdr:col>
      <xdr:colOff>28219</xdr:colOff>
      <xdr:row>30</xdr:row>
      <xdr:rowOff>123376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B1625A6-E6BF-A716-087C-79E257A5C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2247900"/>
          <a:ext cx="2847619" cy="35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11</xdr:row>
      <xdr:rowOff>161926</xdr:rowOff>
    </xdr:from>
    <xdr:to>
      <xdr:col>9</xdr:col>
      <xdr:colOff>657225</xdr:colOff>
      <xdr:row>29</xdr:row>
      <xdr:rowOff>32286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896A00D-1850-700C-136D-4C9C6D05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2257426"/>
          <a:ext cx="2495550" cy="329936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11</xdr:row>
      <xdr:rowOff>152400</xdr:rowOff>
    </xdr:from>
    <xdr:to>
      <xdr:col>14</xdr:col>
      <xdr:colOff>638507</xdr:colOff>
      <xdr:row>29</xdr:row>
      <xdr:rowOff>86194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1DA125A-3445-DBC3-86F8-17F1971C5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50" y="2247900"/>
          <a:ext cx="2381582" cy="33627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11</xdr:row>
      <xdr:rowOff>133350</xdr:rowOff>
    </xdr:from>
    <xdr:to>
      <xdr:col>5</xdr:col>
      <xdr:colOff>495792</xdr:colOff>
      <xdr:row>29</xdr:row>
      <xdr:rowOff>461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09A55D-9854-DB34-6236-AEE805B3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2352675"/>
          <a:ext cx="3524742" cy="3305636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11</xdr:row>
      <xdr:rowOff>152400</xdr:rowOff>
    </xdr:from>
    <xdr:to>
      <xdr:col>10</xdr:col>
      <xdr:colOff>143280</xdr:colOff>
      <xdr:row>29</xdr:row>
      <xdr:rowOff>105286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0F3D38-B3B8-A002-6DFD-A6E511A38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291"/>
        <a:stretch/>
      </xdr:blipFill>
      <xdr:spPr>
        <a:xfrm>
          <a:off x="5610225" y="2371725"/>
          <a:ext cx="2905530" cy="3391411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11</xdr:row>
      <xdr:rowOff>161925</xdr:rowOff>
    </xdr:from>
    <xdr:to>
      <xdr:col>15</xdr:col>
      <xdr:colOff>286142</xdr:colOff>
      <xdr:row>29</xdr:row>
      <xdr:rowOff>48089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A1B41D4-873C-ECA9-500B-4E55DACFF1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34550" y="2381250"/>
          <a:ext cx="2810267" cy="3324689"/>
        </a:xfrm>
        <a:prstGeom prst="rect">
          <a:avLst/>
        </a:prstGeom>
        <a:ln w="28575">
          <a:solidFill>
            <a:schemeClr val="accent6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386291</xdr:colOff>
      <xdr:row>5</xdr:row>
      <xdr:rowOff>47625</xdr:rowOff>
    </xdr:from>
    <xdr:to>
      <xdr:col>13</xdr:col>
      <xdr:colOff>734805</xdr:colOff>
      <xdr:row>27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CD6463-83FC-49C7-84C5-420A0C0B03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17"/>
        <a:stretch/>
      </xdr:blipFill>
      <xdr:spPr>
        <a:xfrm>
          <a:off x="5720291" y="1000125"/>
          <a:ext cx="4920514" cy="4143375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21</xdr:row>
      <xdr:rowOff>142876</xdr:rowOff>
    </xdr:from>
    <xdr:to>
      <xdr:col>10</xdr:col>
      <xdr:colOff>195792</xdr:colOff>
      <xdr:row>27</xdr:row>
      <xdr:rowOff>85726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8E5C54B-9AF7-4D08-9E17-CE805826CF71}"/>
            </a:ext>
          </a:extLst>
        </xdr:cNvPr>
        <xdr:cNvSpPr/>
      </xdr:nvSpPr>
      <xdr:spPr>
        <a:xfrm>
          <a:off x="5476875" y="4143376"/>
          <a:ext cx="2338917" cy="10858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91017</xdr:colOff>
      <xdr:row>13</xdr:row>
      <xdr:rowOff>171450</xdr:rowOff>
    </xdr:from>
    <xdr:to>
      <xdr:col>11</xdr:col>
      <xdr:colOff>277284</xdr:colOff>
      <xdr:row>18</xdr:row>
      <xdr:rowOff>152400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1A52A695-A7B9-432F-A8D2-D509C90ABC0C}"/>
            </a:ext>
          </a:extLst>
        </xdr:cNvPr>
        <xdr:cNvSpPr/>
      </xdr:nvSpPr>
      <xdr:spPr>
        <a:xfrm>
          <a:off x="7711017" y="2647950"/>
          <a:ext cx="948267" cy="933450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172509</xdr:colOff>
      <xdr:row>21</xdr:row>
      <xdr:rowOff>123825</xdr:rowOff>
    </xdr:from>
    <xdr:to>
      <xdr:col>14</xdr:col>
      <xdr:colOff>225425</xdr:colOff>
      <xdr:row>27</xdr:row>
      <xdr:rowOff>66675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224AA01C-7859-4860-9F90-DB90D32EB545}"/>
            </a:ext>
          </a:extLst>
        </xdr:cNvPr>
        <xdr:cNvSpPr/>
      </xdr:nvSpPr>
      <xdr:spPr>
        <a:xfrm>
          <a:off x="8554509" y="4124325"/>
          <a:ext cx="2338916" cy="108585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123824</xdr:colOff>
      <xdr:row>48</xdr:row>
      <xdr:rowOff>142875</xdr:rowOff>
    </xdr:from>
    <xdr:to>
      <xdr:col>12</xdr:col>
      <xdr:colOff>652255</xdr:colOff>
      <xdr:row>70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F1D282-5A39-4BB0-8C5D-D31751291E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017"/>
        <a:stretch/>
      </xdr:blipFill>
      <xdr:spPr>
        <a:xfrm>
          <a:off x="6038849" y="9477375"/>
          <a:ext cx="4909931" cy="4143375"/>
        </a:xfrm>
        <a:prstGeom prst="rect">
          <a:avLst/>
        </a:prstGeom>
      </xdr:spPr>
    </xdr:pic>
    <xdr:clientData/>
  </xdr:twoCellAnchor>
  <xdr:twoCellAnchor>
    <xdr:from>
      <xdr:col>6</xdr:col>
      <xdr:colOff>1076325</xdr:colOff>
      <xdr:row>65</xdr:row>
      <xdr:rowOff>47626</xdr:rowOff>
    </xdr:from>
    <xdr:to>
      <xdr:col>9</xdr:col>
      <xdr:colOff>695325</xdr:colOff>
      <xdr:row>70</xdr:row>
      <xdr:rowOff>180976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4215147-AEE2-4A05-95E2-F6E05DB87619}"/>
            </a:ext>
          </a:extLst>
        </xdr:cNvPr>
        <xdr:cNvSpPr/>
      </xdr:nvSpPr>
      <xdr:spPr>
        <a:xfrm>
          <a:off x="5800725" y="12620626"/>
          <a:ext cx="2333625" cy="108585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590550</xdr:colOff>
      <xdr:row>57</xdr:row>
      <xdr:rowOff>76200</xdr:rowOff>
    </xdr:from>
    <xdr:to>
      <xdr:col>10</xdr:col>
      <xdr:colOff>628650</xdr:colOff>
      <xdr:row>62</xdr:row>
      <xdr:rowOff>57150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BB1B47F-39D6-47E8-8771-61B84448227B}"/>
            </a:ext>
          </a:extLst>
        </xdr:cNvPr>
        <xdr:cNvSpPr/>
      </xdr:nvSpPr>
      <xdr:spPr>
        <a:xfrm>
          <a:off x="8029575" y="11125200"/>
          <a:ext cx="942975" cy="933450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523875</xdr:colOff>
      <xdr:row>65</xdr:row>
      <xdr:rowOff>28575</xdr:rowOff>
    </xdr:from>
    <xdr:to>
      <xdr:col>13</xdr:col>
      <xdr:colOff>142875</xdr:colOff>
      <xdr:row>70</xdr:row>
      <xdr:rowOff>161925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80341B0-8E11-4709-A86B-766C604E64DB}"/>
            </a:ext>
          </a:extLst>
        </xdr:cNvPr>
        <xdr:cNvSpPr/>
      </xdr:nvSpPr>
      <xdr:spPr>
        <a:xfrm>
          <a:off x="8867775" y="12601575"/>
          <a:ext cx="2333625" cy="108585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628650</xdr:colOff>
      <xdr:row>14</xdr:row>
      <xdr:rowOff>38100</xdr:rowOff>
    </xdr:from>
    <xdr:to>
      <xdr:col>12</xdr:col>
      <xdr:colOff>161925</xdr:colOff>
      <xdr:row>21</xdr:row>
      <xdr:rowOff>114299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857A9D4D-9C2F-4371-82A3-4CC325914FE8}"/>
            </a:ext>
          </a:extLst>
        </xdr:cNvPr>
        <xdr:cNvSpPr/>
      </xdr:nvSpPr>
      <xdr:spPr>
        <a:xfrm>
          <a:off x="7305675" y="2705100"/>
          <a:ext cx="3152775" cy="140969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628650</xdr:colOff>
      <xdr:row>25</xdr:row>
      <xdr:rowOff>95249</xdr:rowOff>
    </xdr:from>
    <xdr:to>
      <xdr:col>16</xdr:col>
      <xdr:colOff>133350</xdr:colOff>
      <xdr:row>32</xdr:row>
      <xdr:rowOff>133350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52A7E01-F693-46EB-AED5-31B66E251EE7}"/>
            </a:ext>
          </a:extLst>
        </xdr:cNvPr>
        <xdr:cNvSpPr/>
      </xdr:nvSpPr>
      <xdr:spPr>
        <a:xfrm>
          <a:off x="3686175" y="4857749"/>
          <a:ext cx="10363200" cy="1562101"/>
        </a:xfrm>
        <a:prstGeom prst="rect">
          <a:avLst/>
        </a:prstGeom>
        <a:noFill/>
        <a:ln w="28575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638175</xdr:colOff>
      <xdr:row>36</xdr:row>
      <xdr:rowOff>104774</xdr:rowOff>
    </xdr:from>
    <xdr:to>
      <xdr:col>16</xdr:col>
      <xdr:colOff>133350</xdr:colOff>
      <xdr:row>43</xdr:row>
      <xdr:rowOff>114299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892CB08-B759-40B3-89FE-DE4A6A21B4AA}"/>
            </a:ext>
          </a:extLst>
        </xdr:cNvPr>
        <xdr:cNvSpPr/>
      </xdr:nvSpPr>
      <xdr:spPr>
        <a:xfrm>
          <a:off x="10934700" y="7153274"/>
          <a:ext cx="3114675" cy="1343025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850-4253-4032-A019-E833B0AFAB4C}">
  <dimension ref="C2:T39"/>
  <sheetViews>
    <sheetView zoomScaleNormal="100" workbookViewId="0"/>
  </sheetViews>
  <sheetFormatPr baseColWidth="10" defaultRowHeight="15" x14ac:dyDescent="0.25"/>
  <cols>
    <col min="1" max="1" width="7.42578125" customWidth="1"/>
    <col min="2" max="2" width="9.140625" customWidth="1"/>
    <col min="3" max="3" width="13.5703125" style="5" customWidth="1"/>
    <col min="4" max="4" width="17.85546875" customWidth="1"/>
    <col min="8" max="8" width="13.5703125" style="5" customWidth="1"/>
    <col min="9" max="9" width="17.85546875" customWidth="1"/>
    <col min="13" max="13" width="13.5703125" style="5" customWidth="1"/>
    <col min="14" max="14" width="17.85546875" customWidth="1"/>
    <col min="18" max="18" width="13.5703125" style="5" customWidth="1"/>
    <col min="19" max="19" width="17.85546875" customWidth="1"/>
  </cols>
  <sheetData>
    <row r="2" spans="3:20" x14ac:dyDescent="0.25">
      <c r="I2" s="2" t="s">
        <v>0</v>
      </c>
      <c r="J2" s="2">
        <f>-9/14*LOG(9/14,2)-5/14*LOG(5/14,2)</f>
        <v>0.94028595867063092</v>
      </c>
    </row>
    <row r="4" spans="3:20" ht="15.75" thickBot="1" x14ac:dyDescent="0.3"/>
    <row r="5" spans="3:20" ht="16.5" thickTop="1" thickBot="1" x14ac:dyDescent="0.3">
      <c r="C5" s="12" t="s">
        <v>15</v>
      </c>
      <c r="D5" s="12"/>
      <c r="E5" s="12"/>
      <c r="H5" s="13" t="s">
        <v>16</v>
      </c>
      <c r="I5" s="13"/>
      <c r="J5" s="13"/>
      <c r="M5" s="14" t="s">
        <v>17</v>
      </c>
      <c r="N5" s="14"/>
      <c r="O5" s="14"/>
      <c r="R5" s="15" t="s">
        <v>18</v>
      </c>
      <c r="S5" s="15"/>
      <c r="T5" s="15"/>
    </row>
    <row r="6" spans="3:20" ht="16.5" thickTop="1" thickBot="1" x14ac:dyDescent="0.3">
      <c r="C6" s="9" t="s">
        <v>19</v>
      </c>
      <c r="D6" s="10" t="s">
        <v>1</v>
      </c>
      <c r="E6" s="10">
        <f>-2/5*LOG(2/5,2)-3/5*LOG(3/5,2)</f>
        <v>0.97095059445466858</v>
      </c>
      <c r="H6" s="6" t="s">
        <v>22</v>
      </c>
      <c r="I6" s="1" t="s">
        <v>2</v>
      </c>
      <c r="J6" s="1">
        <f>-2/4*LOG(2/4,2)-2/4*LOG(2/4,2)</f>
        <v>1</v>
      </c>
      <c r="M6" s="6" t="s">
        <v>25</v>
      </c>
      <c r="N6" s="1" t="s">
        <v>6</v>
      </c>
      <c r="O6" s="1">
        <f>-3/7*LOG(3/7,2)-4/7*LOG(4/7,2)</f>
        <v>0.98522813603425163</v>
      </c>
      <c r="R6" s="6" t="s">
        <v>27</v>
      </c>
      <c r="S6" s="1" t="s">
        <v>9</v>
      </c>
      <c r="T6" s="1">
        <f>-6/8*LOG(6/8,2)-2/8*LOG(2/8,2)</f>
        <v>0.81127812445913283</v>
      </c>
    </row>
    <row r="7" spans="3:20" ht="16.5" thickTop="1" thickBot="1" x14ac:dyDescent="0.3">
      <c r="C7" s="9" t="s">
        <v>20</v>
      </c>
      <c r="D7" s="10" t="s">
        <v>12</v>
      </c>
      <c r="E7" s="10">
        <v>0</v>
      </c>
      <c r="H7" s="6" t="s">
        <v>23</v>
      </c>
      <c r="I7" s="1" t="s">
        <v>3</v>
      </c>
      <c r="J7" s="1">
        <f>-4/6*LOG(4/6,2)-2/6*LOG(2/6,2)</f>
        <v>0.91829583405448956</v>
      </c>
      <c r="M7" s="6" t="s">
        <v>26</v>
      </c>
      <c r="N7" s="1" t="s">
        <v>7</v>
      </c>
      <c r="O7" s="1">
        <f>-6/7*LOG(6/7,2)-1/7*LOG(1/7,2)</f>
        <v>0.59167277858232747</v>
      </c>
      <c r="R7" s="6" t="s">
        <v>28</v>
      </c>
      <c r="S7" s="1" t="s">
        <v>10</v>
      </c>
      <c r="T7" s="1">
        <f>-3/6*LOG(3/6,2)-3/6*LOG(3/6,2)</f>
        <v>1</v>
      </c>
    </row>
    <row r="8" spans="3:20" ht="16.5" thickTop="1" thickBot="1" x14ac:dyDescent="0.3">
      <c r="C8" s="9" t="s">
        <v>21</v>
      </c>
      <c r="D8" s="10" t="s">
        <v>13</v>
      </c>
      <c r="E8" s="10">
        <f>-3/5*LOG(3/5,2)-2/5*LOG(2/5,2)</f>
        <v>0.97095059445466858</v>
      </c>
      <c r="H8" s="6" t="s">
        <v>24</v>
      </c>
      <c r="I8" s="1" t="s">
        <v>4</v>
      </c>
      <c r="J8" s="1">
        <f>-3/4*LOG(3/4,2)-1/4*LOG(1/4,2)</f>
        <v>0.81127812445913283</v>
      </c>
      <c r="M8" s="16"/>
      <c r="N8" s="1" t="s">
        <v>8</v>
      </c>
      <c r="O8" s="1">
        <f>7/14*O6+7/14*O7</f>
        <v>0.78845045730828955</v>
      </c>
      <c r="R8" s="16"/>
      <c r="S8" s="1" t="s">
        <v>11</v>
      </c>
      <c r="T8" s="1">
        <f>8/14*T6+6/14*T7</f>
        <v>0.89215892826236165</v>
      </c>
    </row>
    <row r="9" spans="3:20" ht="16.5" thickTop="1" thickBot="1" x14ac:dyDescent="0.3">
      <c r="C9" s="19"/>
      <c r="D9" s="10" t="s">
        <v>14</v>
      </c>
      <c r="E9" s="10">
        <f>5/14*E6+0+5/14*E8</f>
        <v>0.69353613889619181</v>
      </c>
      <c r="H9" s="16"/>
      <c r="I9" s="1" t="s">
        <v>5</v>
      </c>
      <c r="J9" s="1">
        <f>4/14*J6+6/14*J7+4/14*J8</f>
        <v>0.91106339301167627</v>
      </c>
      <c r="M9" s="17"/>
      <c r="N9" s="1"/>
      <c r="O9" s="1"/>
      <c r="R9" s="17"/>
      <c r="S9" s="1"/>
      <c r="T9" s="1"/>
    </row>
    <row r="10" spans="3:20" ht="16.5" thickTop="1" thickBot="1" x14ac:dyDescent="0.3">
      <c r="C10" s="19"/>
      <c r="D10" s="10" t="s">
        <v>34</v>
      </c>
      <c r="E10" s="11">
        <f>J2-E9</f>
        <v>0.24674981977443911</v>
      </c>
      <c r="H10" s="18"/>
      <c r="I10" s="1" t="s">
        <v>34</v>
      </c>
      <c r="J10" s="1">
        <f>J2-J9</f>
        <v>2.9222565658954647E-2</v>
      </c>
      <c r="M10" s="18"/>
      <c r="N10" s="1" t="s">
        <v>34</v>
      </c>
      <c r="O10" s="1">
        <f>J2-O8</f>
        <v>0.15183550136234136</v>
      </c>
      <c r="R10" s="18"/>
      <c r="S10" s="1" t="s">
        <v>34</v>
      </c>
      <c r="T10" s="1">
        <f>J2-T8</f>
        <v>4.8127030408269267E-2</v>
      </c>
    </row>
    <row r="11" spans="3:20" ht="15.75" thickTop="1" x14ac:dyDescent="0.25"/>
    <row r="31" spans="8:18" x14ac:dyDescent="0.25">
      <c r="H31"/>
      <c r="M31"/>
      <c r="R31"/>
    </row>
    <row r="32" spans="8:18" x14ac:dyDescent="0.25">
      <c r="H32"/>
      <c r="M32"/>
      <c r="R32"/>
    </row>
    <row r="33" spans="8:18" x14ac:dyDescent="0.25">
      <c r="H33"/>
      <c r="M33"/>
      <c r="R33"/>
    </row>
    <row r="34" spans="8:18" x14ac:dyDescent="0.25">
      <c r="H34"/>
      <c r="M34"/>
      <c r="R34"/>
    </row>
    <row r="35" spans="8:18" x14ac:dyDescent="0.25">
      <c r="H35"/>
      <c r="M35"/>
      <c r="R35"/>
    </row>
    <row r="36" spans="8:18" x14ac:dyDescent="0.25">
      <c r="H36"/>
      <c r="M36"/>
      <c r="R36"/>
    </row>
    <row r="37" spans="8:18" x14ac:dyDescent="0.25">
      <c r="H37"/>
      <c r="M37"/>
      <c r="R37"/>
    </row>
    <row r="38" spans="8:18" x14ac:dyDescent="0.25">
      <c r="H38"/>
      <c r="M38"/>
      <c r="R38"/>
    </row>
    <row r="39" spans="8:18" x14ac:dyDescent="0.25">
      <c r="L39" s="5"/>
      <c r="M39"/>
      <c r="P39" s="5"/>
      <c r="R39"/>
    </row>
  </sheetData>
  <mergeCells count="8">
    <mergeCell ref="C5:E5"/>
    <mergeCell ref="H5:J5"/>
    <mergeCell ref="M5:O5"/>
    <mergeCell ref="R5:T5"/>
    <mergeCell ref="M8:M10"/>
    <mergeCell ref="R8:R10"/>
    <mergeCell ref="C9:C10"/>
    <mergeCell ref="H9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8D7B-8695-4AC3-8D29-1E287F25D785}">
  <dimension ref="C3:O12"/>
  <sheetViews>
    <sheetView zoomScaleNormal="100" workbookViewId="0">
      <selection activeCell="O10" sqref="O10"/>
    </sheetView>
  </sheetViews>
  <sheetFormatPr baseColWidth="10" defaultRowHeight="15" x14ac:dyDescent="0.25"/>
  <cols>
    <col min="3" max="3" width="13.5703125" style="5" customWidth="1"/>
    <col min="4" max="4" width="17.85546875" customWidth="1"/>
    <col min="8" max="8" width="13.5703125" style="5" customWidth="1"/>
    <col min="9" max="9" width="17.85546875" customWidth="1"/>
    <col min="13" max="13" width="13.5703125" style="5" customWidth="1"/>
    <col min="14" max="14" width="17.85546875" customWidth="1"/>
  </cols>
  <sheetData>
    <row r="3" spans="3:15" x14ac:dyDescent="0.25">
      <c r="D3" s="3" t="s">
        <v>1</v>
      </c>
      <c r="E3" s="3">
        <f>-2/5*LOG(2/5,2)-3/5*LOG(3/5,2)</f>
        <v>0.97095059445466858</v>
      </c>
      <c r="G3" s="5"/>
      <c r="H3"/>
      <c r="K3" s="5"/>
      <c r="M3"/>
    </row>
    <row r="4" spans="3:15" x14ac:dyDescent="0.25">
      <c r="G4" s="5"/>
      <c r="H4"/>
      <c r="K4" s="5"/>
      <c r="M4"/>
    </row>
    <row r="5" spans="3:15" ht="15.75" thickBot="1" x14ac:dyDescent="0.3">
      <c r="G5" s="5"/>
      <c r="H5"/>
      <c r="K5" s="5"/>
      <c r="M5"/>
    </row>
    <row r="6" spans="3:15" ht="16.5" thickTop="1" thickBot="1" x14ac:dyDescent="0.3">
      <c r="C6" s="13" t="s">
        <v>16</v>
      </c>
      <c r="D6" s="13"/>
      <c r="E6" s="13"/>
      <c r="H6" s="20" t="s">
        <v>17</v>
      </c>
      <c r="I6" s="20"/>
      <c r="J6" s="20"/>
      <c r="M6" s="15" t="s">
        <v>18</v>
      </c>
      <c r="N6" s="15"/>
      <c r="O6" s="15"/>
    </row>
    <row r="7" spans="3:15" ht="16.5" thickTop="1" thickBot="1" x14ac:dyDescent="0.3">
      <c r="C7" s="6" t="s">
        <v>39</v>
      </c>
      <c r="D7" s="1" t="s">
        <v>35</v>
      </c>
      <c r="E7" s="1">
        <v>0</v>
      </c>
      <c r="H7" s="9" t="s">
        <v>42</v>
      </c>
      <c r="I7" s="10" t="s">
        <v>31</v>
      </c>
      <c r="J7" s="10">
        <v>0</v>
      </c>
      <c r="M7" s="6" t="s">
        <v>44</v>
      </c>
      <c r="N7" s="1" t="s">
        <v>37</v>
      </c>
      <c r="O7" s="1">
        <f>-2/3*LOG(2/3,2)-1/3*LOG(1/3,2)</f>
        <v>0.91829583405448956</v>
      </c>
    </row>
    <row r="8" spans="3:15" ht="16.5" thickTop="1" thickBot="1" x14ac:dyDescent="0.3">
      <c r="C8" s="6" t="s">
        <v>40</v>
      </c>
      <c r="D8" s="1" t="s">
        <v>29</v>
      </c>
      <c r="E8" s="1">
        <f>-1/2*LOG(1/2,2)-1/2*LOG(1/2,2)</f>
        <v>1</v>
      </c>
      <c r="H8" s="9" t="s">
        <v>43</v>
      </c>
      <c r="I8" s="10" t="s">
        <v>32</v>
      </c>
      <c r="J8" s="10">
        <v>0</v>
      </c>
      <c r="M8" s="6" t="s">
        <v>45</v>
      </c>
      <c r="N8" s="1" t="s">
        <v>29</v>
      </c>
      <c r="O8" s="1">
        <f>-1/2*LOG(1/2,2)-1/2*LOG(1/2,2)</f>
        <v>1</v>
      </c>
    </row>
    <row r="9" spans="3:15" ht="16.5" thickTop="1" thickBot="1" x14ac:dyDescent="0.3">
      <c r="C9" s="6" t="s">
        <v>41</v>
      </c>
      <c r="D9" s="1" t="s">
        <v>30</v>
      </c>
      <c r="E9" s="1">
        <v>0</v>
      </c>
      <c r="H9" s="9"/>
      <c r="I9" s="10"/>
      <c r="J9" s="10"/>
      <c r="M9" s="6"/>
      <c r="N9" s="1"/>
      <c r="O9" s="1"/>
    </row>
    <row r="10" spans="3:15" ht="16.5" thickTop="1" thickBot="1" x14ac:dyDescent="0.3">
      <c r="C10" s="6"/>
      <c r="D10" s="1" t="s">
        <v>36</v>
      </c>
      <c r="E10" s="1">
        <f>2/5*E7+2/5*E8+1/5*E9</f>
        <v>0.4</v>
      </c>
      <c r="H10" s="9"/>
      <c r="I10" s="10" t="s">
        <v>33</v>
      </c>
      <c r="J10" s="10">
        <f>3/5*J7+2/5*J8</f>
        <v>0</v>
      </c>
      <c r="M10" s="6"/>
      <c r="N10" s="1" t="s">
        <v>38</v>
      </c>
      <c r="O10" s="1">
        <f>3/5*O7+2/5*O8</f>
        <v>0.95097750043269369</v>
      </c>
    </row>
    <row r="11" spans="3:15" ht="16.5" thickTop="1" thickBot="1" x14ac:dyDescent="0.3">
      <c r="C11" s="6"/>
      <c r="D11" s="1" t="s">
        <v>34</v>
      </c>
      <c r="E11" s="1">
        <f>E3-E10</f>
        <v>0.57095059445466856</v>
      </c>
      <c r="H11" s="9"/>
      <c r="I11" s="10" t="s">
        <v>34</v>
      </c>
      <c r="J11" s="10">
        <f>E3-J10</f>
        <v>0.97095059445466858</v>
      </c>
      <c r="M11" s="6"/>
      <c r="N11" s="1" t="s">
        <v>34</v>
      </c>
      <c r="O11" s="1">
        <f>E3-O10</f>
        <v>1.9973094021974891E-2</v>
      </c>
    </row>
    <row r="12" spans="3:15" ht="15.75" thickTop="1" x14ac:dyDescent="0.25">
      <c r="G12" s="5"/>
      <c r="H12"/>
      <c r="K12" s="5"/>
      <c r="M12"/>
    </row>
  </sheetData>
  <mergeCells count="3">
    <mergeCell ref="C6:E6"/>
    <mergeCell ref="H6:J6"/>
    <mergeCell ref="M6:O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051F-D3E4-4FAD-84FA-FA1E8C319431}">
  <dimension ref="C3:O11"/>
  <sheetViews>
    <sheetView workbookViewId="0">
      <selection activeCell="E7" sqref="E7"/>
    </sheetView>
  </sheetViews>
  <sheetFormatPr baseColWidth="10" defaultRowHeight="15" x14ac:dyDescent="0.25"/>
  <cols>
    <col min="3" max="3" width="14.28515625" customWidth="1"/>
    <col min="4" max="4" width="16.7109375" bestFit="1" customWidth="1"/>
    <col min="8" max="8" width="15.7109375" customWidth="1"/>
    <col min="9" max="9" width="12.5703125" bestFit="1" customWidth="1"/>
    <col min="13" max="13" width="15.7109375" customWidth="1"/>
    <col min="14" max="14" width="12.5703125" bestFit="1" customWidth="1"/>
  </cols>
  <sheetData>
    <row r="3" spans="3:15" x14ac:dyDescent="0.25">
      <c r="C3" s="5"/>
      <c r="D3" s="3" t="s">
        <v>12</v>
      </c>
      <c r="E3" s="3">
        <v>0</v>
      </c>
      <c r="H3" s="5"/>
      <c r="M3" s="5"/>
    </row>
    <row r="4" spans="3:15" x14ac:dyDescent="0.25">
      <c r="C4" s="5"/>
      <c r="H4" s="5"/>
      <c r="M4" s="5"/>
    </row>
    <row r="5" spans="3:15" x14ac:dyDescent="0.25">
      <c r="C5" s="5"/>
      <c r="H5" s="5"/>
      <c r="M5" s="5"/>
    </row>
    <row r="6" spans="3:15" x14ac:dyDescent="0.25">
      <c r="C6" s="13" t="s">
        <v>16</v>
      </c>
      <c r="D6" s="13"/>
      <c r="E6" s="13"/>
      <c r="H6" s="14" t="s">
        <v>17</v>
      </c>
      <c r="I6" s="14"/>
      <c r="J6" s="14"/>
      <c r="M6" s="15" t="s">
        <v>18</v>
      </c>
      <c r="N6" s="15"/>
      <c r="O6" s="15"/>
    </row>
    <row r="7" spans="3:15" x14ac:dyDescent="0.25">
      <c r="C7" s="6" t="s">
        <v>46</v>
      </c>
      <c r="D7" s="1" t="s">
        <v>32</v>
      </c>
      <c r="E7" s="1">
        <v>0</v>
      </c>
      <c r="H7" s="6" t="s">
        <v>49</v>
      </c>
      <c r="I7" s="1" t="s">
        <v>32</v>
      </c>
      <c r="J7" s="1">
        <v>0</v>
      </c>
      <c r="M7" s="6" t="s">
        <v>51</v>
      </c>
      <c r="N7" s="1" t="s">
        <v>32</v>
      </c>
      <c r="O7" s="1">
        <v>0</v>
      </c>
    </row>
    <row r="8" spans="3:15" x14ac:dyDescent="0.25">
      <c r="C8" s="6" t="s">
        <v>47</v>
      </c>
      <c r="D8" s="1" t="s">
        <v>30</v>
      </c>
      <c r="E8" s="1">
        <v>0</v>
      </c>
      <c r="H8" s="6" t="s">
        <v>50</v>
      </c>
      <c r="I8" s="1" t="s">
        <v>32</v>
      </c>
      <c r="J8" s="1">
        <v>0</v>
      </c>
      <c r="M8" s="6" t="s">
        <v>52</v>
      </c>
      <c r="N8" s="1" t="s">
        <v>32</v>
      </c>
      <c r="O8" s="1">
        <v>0</v>
      </c>
    </row>
    <row r="9" spans="3:15" x14ac:dyDescent="0.25">
      <c r="C9" s="6" t="s">
        <v>48</v>
      </c>
      <c r="D9" s="1" t="s">
        <v>30</v>
      </c>
      <c r="E9" s="1">
        <v>0</v>
      </c>
      <c r="H9" s="6"/>
      <c r="I9" s="1"/>
      <c r="J9" s="1"/>
      <c r="M9" s="6"/>
      <c r="N9" s="1"/>
      <c r="O9" s="1"/>
    </row>
    <row r="10" spans="3:15" x14ac:dyDescent="0.25">
      <c r="C10" s="6"/>
      <c r="D10" s="1" t="s">
        <v>53</v>
      </c>
      <c r="E10" s="1">
        <f>2/3*E7+2/5*E8+1/5*E9</f>
        <v>0</v>
      </c>
      <c r="H10" s="6"/>
      <c r="I10" s="1" t="s">
        <v>54</v>
      </c>
      <c r="J10" s="1">
        <f>3/5*J7+2/5*J8</f>
        <v>0</v>
      </c>
      <c r="M10" s="6"/>
      <c r="N10" s="1" t="s">
        <v>54</v>
      </c>
      <c r="O10" s="1">
        <f>3/5*O7+2/5*O8</f>
        <v>0</v>
      </c>
    </row>
    <row r="11" spans="3:15" x14ac:dyDescent="0.25">
      <c r="C11" s="6"/>
      <c r="D11" s="1" t="s">
        <v>34</v>
      </c>
      <c r="E11" s="1">
        <f>E3-E10</f>
        <v>0</v>
      </c>
      <c r="H11" s="6"/>
      <c r="I11" s="1" t="s">
        <v>34</v>
      </c>
      <c r="J11" s="1">
        <f>E3-J10</f>
        <v>0</v>
      </c>
      <c r="M11" s="6"/>
      <c r="N11" s="1" t="s">
        <v>34</v>
      </c>
      <c r="O11" s="1">
        <f>E3-O10</f>
        <v>0</v>
      </c>
    </row>
  </sheetData>
  <mergeCells count="3">
    <mergeCell ref="C6:E6"/>
    <mergeCell ref="H6:J6"/>
    <mergeCell ref="M6:O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EA75-1CC0-46CB-83C5-5EF45F93E818}">
  <dimension ref="C3:O12"/>
  <sheetViews>
    <sheetView tabSelected="1" workbookViewId="0">
      <selection activeCell="E10" sqref="E10"/>
    </sheetView>
  </sheetViews>
  <sheetFormatPr baseColWidth="10" defaultRowHeight="15" x14ac:dyDescent="0.25"/>
  <cols>
    <col min="3" max="3" width="11.85546875" customWidth="1"/>
    <col min="4" max="4" width="16.7109375" bestFit="1" customWidth="1"/>
    <col min="8" max="8" width="15.85546875" customWidth="1"/>
    <col min="9" max="9" width="12.5703125" bestFit="1" customWidth="1"/>
    <col min="14" max="14" width="12.5703125" bestFit="1" customWidth="1"/>
  </cols>
  <sheetData>
    <row r="3" spans="3:15" x14ac:dyDescent="0.25">
      <c r="C3" s="5"/>
      <c r="D3" s="3" t="s">
        <v>1</v>
      </c>
      <c r="E3" s="3">
        <f>-2/5*LOG(2/5,2)-3/5*LOG(3/5,2)</f>
        <v>0.97095059445466858</v>
      </c>
      <c r="H3" s="5"/>
      <c r="M3" s="5"/>
    </row>
    <row r="4" spans="3:15" x14ac:dyDescent="0.25">
      <c r="C4" s="5"/>
      <c r="H4" s="5"/>
      <c r="M4" s="5"/>
    </row>
    <row r="5" spans="3:15" ht="15.75" thickBot="1" x14ac:dyDescent="0.3">
      <c r="C5" s="5"/>
      <c r="H5" s="5"/>
      <c r="M5" s="5"/>
    </row>
    <row r="6" spans="3:15" ht="16.5" thickTop="1" thickBot="1" x14ac:dyDescent="0.3">
      <c r="C6" s="13" t="s">
        <v>16</v>
      </c>
      <c r="D6" s="13"/>
      <c r="E6" s="13"/>
      <c r="H6" s="14" t="s">
        <v>17</v>
      </c>
      <c r="I6" s="14"/>
      <c r="J6" s="14"/>
      <c r="M6" s="21" t="s">
        <v>18</v>
      </c>
      <c r="N6" s="21"/>
      <c r="O6" s="21"/>
    </row>
    <row r="7" spans="3:15" ht="16.5" thickTop="1" thickBot="1" x14ac:dyDescent="0.3">
      <c r="C7" s="6" t="s">
        <v>56</v>
      </c>
      <c r="D7" s="1" t="s">
        <v>63</v>
      </c>
      <c r="E7" s="1">
        <v>0</v>
      </c>
      <c r="H7" s="6" t="s">
        <v>59</v>
      </c>
      <c r="I7" s="1" t="s">
        <v>29</v>
      </c>
      <c r="J7" s="1">
        <f>-1/2*LOG(1/2,2)-1/2*LOG(1/2,2)</f>
        <v>1</v>
      </c>
      <c r="M7" s="9" t="s">
        <v>61</v>
      </c>
      <c r="N7" s="10" t="s">
        <v>66</v>
      </c>
      <c r="O7" s="10">
        <f>-3/3*LOG(3/3,2)-0</f>
        <v>0</v>
      </c>
    </row>
    <row r="8" spans="3:15" ht="16.5" thickTop="1" thickBot="1" x14ac:dyDescent="0.3">
      <c r="C8" s="6" t="s">
        <v>57</v>
      </c>
      <c r="D8" s="1" t="s">
        <v>37</v>
      </c>
      <c r="E8" s="1">
        <f>-2/3*LOG(2/3,2)-1/3*LOG(1/3,2)</f>
        <v>0.91829583405448956</v>
      </c>
      <c r="H8" s="6" t="s">
        <v>60</v>
      </c>
      <c r="I8" s="1" t="s">
        <v>37</v>
      </c>
      <c r="J8" s="1">
        <f>-2/3*LOG(2/3,2)-1/3*LOG(1/3,2)</f>
        <v>0.91829583405448956</v>
      </c>
      <c r="M8" s="9" t="s">
        <v>62</v>
      </c>
      <c r="N8" s="10" t="s">
        <v>35</v>
      </c>
      <c r="O8" s="10">
        <f>-2/2*LOG(2/2,2)-0</f>
        <v>0</v>
      </c>
    </row>
    <row r="9" spans="3:15" ht="16.5" thickTop="1" thickBot="1" x14ac:dyDescent="0.3">
      <c r="C9" s="6" t="s">
        <v>58</v>
      </c>
      <c r="D9" s="1" t="s">
        <v>29</v>
      </c>
      <c r="E9" s="1">
        <f>-1/2*LOG(1/2,2)-1/2*LOG(1/2,2)</f>
        <v>1</v>
      </c>
      <c r="H9" s="6"/>
      <c r="I9" s="1"/>
      <c r="J9" s="1"/>
      <c r="M9" s="9"/>
      <c r="N9" s="10"/>
      <c r="O9" s="10"/>
    </row>
    <row r="10" spans="3:15" ht="16.5" thickTop="1" thickBot="1" x14ac:dyDescent="0.3">
      <c r="C10" s="6"/>
      <c r="D10" s="1" t="s">
        <v>64</v>
      </c>
      <c r="E10" s="1">
        <f>0*E7+3/5*E8+2/5*E9</f>
        <v>0.95097750043269369</v>
      </c>
      <c r="H10" s="6"/>
      <c r="I10" s="1" t="s">
        <v>65</v>
      </c>
      <c r="J10" s="1">
        <f>2/5*J7+3/5*J8</f>
        <v>0.95097750043269369</v>
      </c>
      <c r="M10" s="9"/>
      <c r="N10" s="10" t="s">
        <v>68</v>
      </c>
      <c r="O10" s="10">
        <f>3/5*O7+2/5*O8</f>
        <v>0</v>
      </c>
    </row>
    <row r="11" spans="3:15" ht="16.5" thickTop="1" thickBot="1" x14ac:dyDescent="0.3">
      <c r="C11" s="6"/>
      <c r="D11" s="1" t="s">
        <v>34</v>
      </c>
      <c r="E11" s="1">
        <f>E3-E10</f>
        <v>1.9973094021974891E-2</v>
      </c>
      <c r="H11" s="6"/>
      <c r="I11" s="1" t="s">
        <v>34</v>
      </c>
      <c r="J11" s="1">
        <f>E3-J10</f>
        <v>1.9973094021974891E-2</v>
      </c>
      <c r="M11" s="9"/>
      <c r="N11" s="10" t="s">
        <v>34</v>
      </c>
      <c r="O11" s="10">
        <f>E3-O10</f>
        <v>0.97095059445466858</v>
      </c>
    </row>
    <row r="12" spans="3:15" ht="15.75" thickTop="1" x14ac:dyDescent="0.25"/>
  </sheetData>
  <mergeCells count="3">
    <mergeCell ref="C6:E6"/>
    <mergeCell ref="H6:J6"/>
    <mergeCell ref="M6:O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296A-72B4-4B61-BFC2-06166D07B42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71AA-6C4E-45FD-BCA5-EE8CB5DF1741}">
  <dimension ref="B2:R43"/>
  <sheetViews>
    <sheetView zoomScaleNormal="100" workbookViewId="0"/>
  </sheetViews>
  <sheetFormatPr baseColWidth="10" defaultRowHeight="15" x14ac:dyDescent="0.25"/>
  <cols>
    <col min="1" max="1" width="3" customWidth="1"/>
    <col min="2" max="2" width="13.5703125" style="5" customWidth="1"/>
    <col min="3" max="3" width="17.85546875" customWidth="1"/>
    <col min="6" max="6" width="13.5703125" style="5" customWidth="1"/>
    <col min="7" max="7" width="17.85546875" customWidth="1"/>
    <col min="10" max="10" width="13.5703125" style="5" customWidth="1"/>
    <col min="11" max="11" width="17.85546875" customWidth="1"/>
    <col min="14" max="14" width="13.5703125" style="5" customWidth="1"/>
    <col min="15" max="15" width="17.85546875" customWidth="1"/>
  </cols>
  <sheetData>
    <row r="2" spans="2:16" x14ac:dyDescent="0.25">
      <c r="G2" s="2" t="s">
        <v>0</v>
      </c>
      <c r="H2" s="2">
        <f>-9/14*LOG(9/14,2)-5/14*LOG(5/14,2)</f>
        <v>0.94028595867063092</v>
      </c>
    </row>
    <row r="5" spans="2:16" x14ac:dyDescent="0.25">
      <c r="B5" s="24" t="s">
        <v>15</v>
      </c>
      <c r="C5" s="24"/>
      <c r="D5" s="24"/>
      <c r="F5" s="13" t="s">
        <v>16</v>
      </c>
      <c r="G5" s="13"/>
      <c r="H5" s="13"/>
      <c r="J5" s="14" t="s">
        <v>17</v>
      </c>
      <c r="K5" s="14"/>
      <c r="L5" s="14"/>
      <c r="N5" s="15" t="s">
        <v>18</v>
      </c>
      <c r="O5" s="15"/>
      <c r="P5" s="15"/>
    </row>
    <row r="6" spans="2:16" x14ac:dyDescent="0.25">
      <c r="B6" s="7" t="s">
        <v>19</v>
      </c>
      <c r="C6" s="4" t="s">
        <v>1</v>
      </c>
      <c r="D6" s="4">
        <f>-2/5*LOG(2/5,2)-3/5*LOG(3/5,2)</f>
        <v>0.97095059445466858</v>
      </c>
      <c r="F6" s="6" t="s">
        <v>22</v>
      </c>
      <c r="G6" s="1" t="s">
        <v>2</v>
      </c>
      <c r="H6" s="1">
        <f>-2/4*LOG(2/4,2)-2/4*LOG(2/4,2)</f>
        <v>1</v>
      </c>
      <c r="J6" s="6" t="s">
        <v>25</v>
      </c>
      <c r="K6" s="1" t="s">
        <v>6</v>
      </c>
      <c r="L6" s="1">
        <f>-3/7*LOG(3/7,2)-4/7*LOG(4/7,2)</f>
        <v>0.98522813603425163</v>
      </c>
      <c r="N6" s="6" t="s">
        <v>27</v>
      </c>
      <c r="O6" s="1" t="s">
        <v>9</v>
      </c>
      <c r="P6" s="1">
        <f>-6/8*LOG(6/8,2)-2/8*LOG(2/8,2)</f>
        <v>0.81127812445913283</v>
      </c>
    </row>
    <row r="7" spans="2:16" x14ac:dyDescent="0.25">
      <c r="B7" s="7" t="s">
        <v>20</v>
      </c>
      <c r="C7" s="4" t="s">
        <v>12</v>
      </c>
      <c r="D7" s="4">
        <v>0</v>
      </c>
      <c r="F7" s="6" t="s">
        <v>23</v>
      </c>
      <c r="G7" s="1" t="s">
        <v>3</v>
      </c>
      <c r="H7" s="1">
        <f>-4/6*LOG(4/6,2)-2/6*LOG(2/6,2)</f>
        <v>0.91829583405448956</v>
      </c>
      <c r="J7" s="6" t="s">
        <v>26</v>
      </c>
      <c r="K7" s="1" t="s">
        <v>7</v>
      </c>
      <c r="L7" s="1">
        <f>-6/7*LOG(6/7,2)-1/7*LOG(1/7,2)</f>
        <v>0.59167277858232747</v>
      </c>
      <c r="N7" s="6" t="s">
        <v>28</v>
      </c>
      <c r="O7" s="1" t="s">
        <v>10</v>
      </c>
      <c r="P7" s="1">
        <f>-3/6*LOG(3/6,2)-3/6*LOG(3/6,2)</f>
        <v>1</v>
      </c>
    </row>
    <row r="8" spans="2:16" x14ac:dyDescent="0.25">
      <c r="B8" s="7" t="s">
        <v>21</v>
      </c>
      <c r="C8" s="4" t="s">
        <v>13</v>
      </c>
      <c r="D8" s="4">
        <f>-3/5*LOG(3/5,2)-2/5*LOG(2/5,2)</f>
        <v>0.97095059445466858</v>
      </c>
      <c r="F8" s="6" t="s">
        <v>24</v>
      </c>
      <c r="G8" s="1" t="s">
        <v>4</v>
      </c>
      <c r="H8" s="1">
        <f>-3/4*LOG(3/4,2)-1/4*LOG(1/4,2)</f>
        <v>0.81127812445913283</v>
      </c>
      <c r="J8" s="16"/>
      <c r="K8" s="1" t="s">
        <v>8</v>
      </c>
      <c r="L8" s="1">
        <f>7/14*L6+7/14*L7</f>
        <v>0.78845045730828955</v>
      </c>
      <c r="N8" s="16"/>
      <c r="O8" s="1" t="s">
        <v>11</v>
      </c>
      <c r="P8" s="1">
        <f>8/14*P6+6/14*P7</f>
        <v>0.89215892826236165</v>
      </c>
    </row>
    <row r="9" spans="2:16" x14ac:dyDescent="0.25">
      <c r="B9" s="25"/>
      <c r="C9" s="4" t="s">
        <v>14</v>
      </c>
      <c r="D9" s="4">
        <f>5/14*D6+0+5/14*D8</f>
        <v>0.69353613889619181</v>
      </c>
      <c r="F9" s="16"/>
      <c r="G9" s="1" t="s">
        <v>5</v>
      </c>
      <c r="H9" s="1">
        <f>4/14*H6+6/14*H7+4/14*H8</f>
        <v>0.91106339301167627</v>
      </c>
      <c r="J9" s="17"/>
      <c r="K9" s="1"/>
      <c r="L9" s="1"/>
      <c r="N9" s="17"/>
      <c r="O9" s="1"/>
      <c r="P9" s="1"/>
    </row>
    <row r="10" spans="2:16" x14ac:dyDescent="0.25">
      <c r="B10" s="25"/>
      <c r="C10" s="4" t="s">
        <v>34</v>
      </c>
      <c r="D10" s="4">
        <f>H2-D9</f>
        <v>0.24674981977443911</v>
      </c>
      <c r="F10" s="18"/>
      <c r="G10" s="1" t="s">
        <v>34</v>
      </c>
      <c r="H10" s="1">
        <f>H2-H9</f>
        <v>2.9222565658954647E-2</v>
      </c>
      <c r="J10" s="18"/>
      <c r="K10" s="1" t="s">
        <v>34</v>
      </c>
      <c r="L10" s="1">
        <f>H2-L8</f>
        <v>0.15183550136234136</v>
      </c>
      <c r="N10" s="18"/>
      <c r="O10" s="1" t="s">
        <v>34</v>
      </c>
      <c r="P10" s="1">
        <f>H2-P8</f>
        <v>4.8127030408269267E-2</v>
      </c>
    </row>
    <row r="14" spans="2:16" x14ac:dyDescent="0.25">
      <c r="G14" s="3" t="s">
        <v>1</v>
      </c>
      <c r="H14" s="3">
        <f>-2/5*LOG(2/5,2)-3/5*LOG(3/5,2)</f>
        <v>0.97095059445466858</v>
      </c>
    </row>
    <row r="16" spans="2:16" x14ac:dyDescent="0.25">
      <c r="F16" s="13" t="s">
        <v>16</v>
      </c>
      <c r="G16" s="13"/>
      <c r="H16" s="13"/>
      <c r="J16" s="22" t="s">
        <v>17</v>
      </c>
      <c r="K16" s="22"/>
      <c r="L16" s="22"/>
      <c r="N16" s="15" t="s">
        <v>18</v>
      </c>
      <c r="O16" s="15"/>
      <c r="P16" s="15"/>
    </row>
    <row r="17" spans="6:18" x14ac:dyDescent="0.25">
      <c r="F17" s="6" t="s">
        <v>39</v>
      </c>
      <c r="G17" s="1" t="s">
        <v>35</v>
      </c>
      <c r="H17" s="1">
        <v>0</v>
      </c>
      <c r="J17" s="7" t="s">
        <v>42</v>
      </c>
      <c r="K17" s="4" t="s">
        <v>31</v>
      </c>
      <c r="L17" s="4">
        <v>0</v>
      </c>
      <c r="N17" s="6" t="s">
        <v>44</v>
      </c>
      <c r="O17" s="1" t="s">
        <v>37</v>
      </c>
      <c r="P17" s="1">
        <f>-2/3*LOG(2/3,2)-1/3*LOG(1/3,2)</f>
        <v>0.91829583405448956</v>
      </c>
    </row>
    <row r="18" spans="6:18" x14ac:dyDescent="0.25">
      <c r="F18" s="6" t="s">
        <v>40</v>
      </c>
      <c r="G18" s="1" t="s">
        <v>29</v>
      </c>
      <c r="H18" s="1">
        <f>-1/2*LOG(1/2,2)-1/2*LOG(1/2,2)</f>
        <v>1</v>
      </c>
      <c r="J18" s="7" t="s">
        <v>43</v>
      </c>
      <c r="K18" s="4" t="s">
        <v>32</v>
      </c>
      <c r="L18" s="4">
        <v>0</v>
      </c>
      <c r="N18" s="6" t="s">
        <v>45</v>
      </c>
      <c r="O18" s="1" t="s">
        <v>29</v>
      </c>
      <c r="P18" s="1">
        <f>-1/2*LOG(1/2,2)-1/2*LOG(1/2,2)</f>
        <v>1</v>
      </c>
    </row>
    <row r="19" spans="6:18" x14ac:dyDescent="0.25">
      <c r="F19" s="6" t="s">
        <v>41</v>
      </c>
      <c r="G19" s="1" t="s">
        <v>30</v>
      </c>
      <c r="H19" s="1">
        <v>0</v>
      </c>
      <c r="J19" s="7"/>
      <c r="K19" s="4"/>
      <c r="L19" s="4"/>
      <c r="N19" s="6"/>
      <c r="O19" s="1"/>
      <c r="P19" s="1"/>
    </row>
    <row r="20" spans="6:18" x14ac:dyDescent="0.25">
      <c r="F20" s="6"/>
      <c r="G20" s="1" t="s">
        <v>36</v>
      </c>
      <c r="H20" s="1">
        <f>2/5*H17+2/5*H18+1/5*H19</f>
        <v>0.4</v>
      </c>
      <c r="J20" s="7"/>
      <c r="K20" s="4" t="s">
        <v>33</v>
      </c>
      <c r="L20" s="4">
        <f>3/5*L17+2/5*L18</f>
        <v>0</v>
      </c>
      <c r="N20" s="6"/>
      <c r="O20" s="1" t="s">
        <v>38</v>
      </c>
      <c r="P20" s="1">
        <f>3/5*P17+2/5*P18</f>
        <v>0.95097750043269369</v>
      </c>
    </row>
    <row r="21" spans="6:18" x14ac:dyDescent="0.25">
      <c r="F21" s="6"/>
      <c r="G21" s="1" t="s">
        <v>34</v>
      </c>
      <c r="H21" s="1">
        <f>H14-H20</f>
        <v>0.57095059445466856</v>
      </c>
      <c r="J21" s="7"/>
      <c r="K21" s="4" t="s">
        <v>34</v>
      </c>
      <c r="L21" s="4">
        <f>H14-L20</f>
        <v>0.97095059445466858</v>
      </c>
      <c r="N21" s="6"/>
      <c r="O21" s="1" t="s">
        <v>34</v>
      </c>
      <c r="P21" s="1">
        <f>H14-P20</f>
        <v>1.9973094021974891E-2</v>
      </c>
    </row>
    <row r="25" spans="6:18" x14ac:dyDescent="0.25">
      <c r="G25" s="3" t="s">
        <v>12</v>
      </c>
      <c r="H25" s="3">
        <v>0</v>
      </c>
    </row>
    <row r="27" spans="6:18" x14ac:dyDescent="0.25">
      <c r="F27" s="13" t="s">
        <v>16</v>
      </c>
      <c r="G27" s="13"/>
      <c r="H27" s="13"/>
      <c r="J27" s="14" t="s">
        <v>17</v>
      </c>
      <c r="K27" s="14"/>
      <c r="L27" s="14"/>
      <c r="N27" s="15" t="s">
        <v>18</v>
      </c>
      <c r="O27" s="15"/>
      <c r="P27" s="15"/>
    </row>
    <row r="28" spans="6:18" x14ac:dyDescent="0.25">
      <c r="F28" s="6" t="s">
        <v>46</v>
      </c>
      <c r="G28" s="1" t="s">
        <v>32</v>
      </c>
      <c r="H28" s="1">
        <v>0</v>
      </c>
      <c r="J28" s="6" t="s">
        <v>49</v>
      </c>
      <c r="K28" s="1" t="s">
        <v>32</v>
      </c>
      <c r="L28" s="1">
        <v>0</v>
      </c>
      <c r="N28" s="6" t="s">
        <v>51</v>
      </c>
      <c r="O28" s="1" t="s">
        <v>32</v>
      </c>
      <c r="P28" s="1">
        <v>0</v>
      </c>
    </row>
    <row r="29" spans="6:18" ht="30" x14ac:dyDescent="0.25">
      <c r="F29" s="6" t="s">
        <v>47</v>
      </c>
      <c r="G29" s="1" t="s">
        <v>30</v>
      </c>
      <c r="H29" s="1">
        <v>0</v>
      </c>
      <c r="J29" s="6" t="s">
        <v>50</v>
      </c>
      <c r="K29" s="1" t="s">
        <v>32</v>
      </c>
      <c r="L29" s="1">
        <v>0</v>
      </c>
      <c r="N29" s="6" t="s">
        <v>52</v>
      </c>
      <c r="O29" s="1" t="s">
        <v>32</v>
      </c>
      <c r="P29" s="1">
        <v>0</v>
      </c>
      <c r="R29" s="8" t="s">
        <v>55</v>
      </c>
    </row>
    <row r="30" spans="6:18" x14ac:dyDescent="0.25">
      <c r="F30" s="6" t="s">
        <v>48</v>
      </c>
      <c r="G30" s="1" t="s">
        <v>30</v>
      </c>
      <c r="H30" s="1">
        <v>0</v>
      </c>
      <c r="J30" s="6"/>
      <c r="K30" s="1"/>
      <c r="L30" s="1"/>
      <c r="N30" s="6"/>
      <c r="O30" s="1"/>
      <c r="P30" s="1"/>
    </row>
    <row r="31" spans="6:18" x14ac:dyDescent="0.25">
      <c r="F31" s="6"/>
      <c r="G31" s="1" t="s">
        <v>53</v>
      </c>
      <c r="H31" s="1">
        <f>2/3*H28+2/5*H29+1/5*H30</f>
        <v>0</v>
      </c>
      <c r="J31" s="6"/>
      <c r="K31" s="1" t="s">
        <v>54</v>
      </c>
      <c r="L31" s="1">
        <f>3/5*L28+2/5*L29</f>
        <v>0</v>
      </c>
      <c r="N31" s="6"/>
      <c r="O31" s="1" t="s">
        <v>54</v>
      </c>
      <c r="P31" s="1">
        <f>3/5*P28+2/5*P29</f>
        <v>0</v>
      </c>
    </row>
    <row r="32" spans="6:18" x14ac:dyDescent="0.25">
      <c r="F32" s="6"/>
      <c r="G32" s="1" t="s">
        <v>34</v>
      </c>
      <c r="H32" s="1">
        <f>H25-H31</f>
        <v>0</v>
      </c>
      <c r="J32" s="6"/>
      <c r="K32" s="1" t="s">
        <v>34</v>
      </c>
      <c r="L32" s="1">
        <f>H25-L31</f>
        <v>0</v>
      </c>
      <c r="N32" s="6"/>
      <c r="O32" s="1" t="s">
        <v>34</v>
      </c>
      <c r="P32" s="1">
        <f>H25-P31</f>
        <v>0</v>
      </c>
    </row>
    <row r="36" spans="6:16" x14ac:dyDescent="0.25">
      <c r="G36" s="3" t="s">
        <v>1</v>
      </c>
      <c r="H36" s="3">
        <f>-2/5*LOG(2/5,2)-3/5*LOG(3/5,2)</f>
        <v>0.97095059445466858</v>
      </c>
    </row>
    <row r="38" spans="6:16" x14ac:dyDescent="0.25">
      <c r="F38" s="13" t="s">
        <v>16</v>
      </c>
      <c r="G38" s="13"/>
      <c r="H38" s="13"/>
      <c r="J38" s="14" t="s">
        <v>17</v>
      </c>
      <c r="K38" s="14"/>
      <c r="L38" s="14"/>
      <c r="N38" s="23" t="s">
        <v>18</v>
      </c>
      <c r="O38" s="23"/>
      <c r="P38" s="23"/>
    </row>
    <row r="39" spans="6:16" x14ac:dyDescent="0.25">
      <c r="F39" s="6" t="s">
        <v>56</v>
      </c>
      <c r="G39" s="1" t="s">
        <v>63</v>
      </c>
      <c r="H39" s="1">
        <v>0</v>
      </c>
      <c r="J39" s="6" t="s">
        <v>59</v>
      </c>
      <c r="K39" s="1" t="s">
        <v>29</v>
      </c>
      <c r="L39" s="1">
        <f>-1/2*LOG(1/2,2)-1/2*LOG(1/2,2)</f>
        <v>1</v>
      </c>
      <c r="N39" s="7" t="s">
        <v>61</v>
      </c>
      <c r="O39" s="4" t="s">
        <v>66</v>
      </c>
      <c r="P39" s="4">
        <v>0</v>
      </c>
    </row>
    <row r="40" spans="6:16" x14ac:dyDescent="0.25">
      <c r="F40" s="6" t="s">
        <v>57</v>
      </c>
      <c r="G40" s="1" t="s">
        <v>37</v>
      </c>
      <c r="H40" s="1">
        <f>-2/3*LOG(2/3,2)-1/3*LOG(1/3,2)</f>
        <v>0.91829583405448956</v>
      </c>
      <c r="J40" s="6" t="s">
        <v>60</v>
      </c>
      <c r="K40" s="1" t="s">
        <v>37</v>
      </c>
      <c r="L40" s="1">
        <f>-2/3*LOG(2/3,2)-1/3*LOG(1/3,2)</f>
        <v>0.91829583405448956</v>
      </c>
      <c r="N40" s="7" t="s">
        <v>62</v>
      </c>
      <c r="O40" s="4" t="s">
        <v>32</v>
      </c>
      <c r="P40" s="4">
        <v>0</v>
      </c>
    </row>
    <row r="41" spans="6:16" x14ac:dyDescent="0.25">
      <c r="F41" s="6" t="s">
        <v>58</v>
      </c>
      <c r="G41" s="1" t="s">
        <v>29</v>
      </c>
      <c r="H41" s="1">
        <f>-1/2*LOG(1/2,2)-1/2*LOG(1/2,2)</f>
        <v>1</v>
      </c>
      <c r="J41" s="6"/>
      <c r="K41" s="1"/>
      <c r="L41" s="1"/>
      <c r="N41" s="7"/>
      <c r="O41" s="4"/>
      <c r="P41" s="4"/>
    </row>
    <row r="42" spans="6:16" x14ac:dyDescent="0.25">
      <c r="F42" s="6"/>
      <c r="G42" s="1" t="s">
        <v>64</v>
      </c>
      <c r="H42" s="1">
        <f>0*H39+3/5*H40+2/5*H41</f>
        <v>0.95097750043269369</v>
      </c>
      <c r="J42" s="6"/>
      <c r="K42" s="1" t="s">
        <v>65</v>
      </c>
      <c r="L42" s="1">
        <f>2/5*L39+3/5*L40</f>
        <v>0.95097750043269369</v>
      </c>
      <c r="N42" s="7"/>
      <c r="O42" s="4" t="s">
        <v>67</v>
      </c>
      <c r="P42" s="4">
        <f>3/5*P39+2/5*P40</f>
        <v>0</v>
      </c>
    </row>
    <row r="43" spans="6:16" x14ac:dyDescent="0.25">
      <c r="F43" s="6"/>
      <c r="G43" s="1" t="s">
        <v>34</v>
      </c>
      <c r="H43" s="1">
        <f>H36-H42</f>
        <v>1.9973094021974891E-2</v>
      </c>
      <c r="J43" s="6"/>
      <c r="K43" s="1" t="s">
        <v>34</v>
      </c>
      <c r="L43" s="1">
        <f>H36-L42</f>
        <v>1.9973094021974891E-2</v>
      </c>
      <c r="N43" s="7"/>
      <c r="O43" s="4" t="s">
        <v>34</v>
      </c>
      <c r="P43" s="4">
        <f>H36-P42</f>
        <v>0.97095059445466858</v>
      </c>
    </row>
  </sheetData>
  <mergeCells count="17">
    <mergeCell ref="B5:D5"/>
    <mergeCell ref="F5:H5"/>
    <mergeCell ref="J5:L5"/>
    <mergeCell ref="N5:P5"/>
    <mergeCell ref="B9:B10"/>
    <mergeCell ref="J8:J10"/>
    <mergeCell ref="F9:F10"/>
    <mergeCell ref="N8:N10"/>
    <mergeCell ref="F16:H16"/>
    <mergeCell ref="J16:L16"/>
    <mergeCell ref="N16:P16"/>
    <mergeCell ref="F38:H38"/>
    <mergeCell ref="J38:L38"/>
    <mergeCell ref="N38:P38"/>
    <mergeCell ref="F27:H27"/>
    <mergeCell ref="J27:L27"/>
    <mergeCell ref="N27:P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raiz</vt:lpstr>
      <vt:lpstr>outlook(sunny)</vt:lpstr>
      <vt:lpstr>outlook(overcast)</vt:lpstr>
      <vt:lpstr>outlook(rainy)</vt:lpstr>
      <vt:lpstr>arbol final</vt:lpstr>
      <vt:lpstr>junto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rojano jimenez</dc:creator>
  <cp:lastModifiedBy>christopher rojano jimenez</cp:lastModifiedBy>
  <dcterms:created xsi:type="dcterms:W3CDTF">2023-05-02T20:50:53Z</dcterms:created>
  <dcterms:modified xsi:type="dcterms:W3CDTF">2023-05-10T02:47:53Z</dcterms:modified>
</cp:coreProperties>
</file>