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islav\Downloads\"/>
    </mc:Choice>
  </mc:AlternateContent>
  <bookViews>
    <workbookView xWindow="0" yWindow="0" windowWidth="23040" windowHeight="10704" tabRatio="197"/>
  </bookViews>
  <sheets>
    <sheet name="MO-zakup 2024" sheetId="4" r:id="rId1"/>
    <sheet name="MO-zakup 2023" sheetId="3" r:id="rId2"/>
    <sheet name="MO-zakup 2022" sheetId="2" r:id="rId3"/>
  </sheets>
  <definedNames>
    <definedName name="_Hlk10457189" localSheetId="2">'MO-zakup 2022'!#REF!</definedName>
    <definedName name="_Hlk10457189" localSheetId="1">'MO-zakup 2023'!#REF!</definedName>
    <definedName name="_Hlk10457189" localSheetId="0">'MO-zakup 2024'!#REF!</definedName>
    <definedName name="_xlnm.Print_Area" localSheetId="2">'MO-zakup 2022'!$A$2:$Z$173</definedName>
    <definedName name="_xlnm.Print_Area" localSheetId="1">'MO-zakup 2023'!$A$1:$Z$50</definedName>
    <definedName name="_xlnm.Print_Area" localSheetId="0">'MO-zakup 2024'!$B$1:$Z$1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3" i="2" l="1"/>
  <c r="X173" i="2"/>
  <c r="Y173" i="2"/>
  <c r="Z173" i="2"/>
  <c r="V173" i="2"/>
  <c r="U173" i="2"/>
  <c r="T173" i="2"/>
  <c r="S173" i="2"/>
  <c r="O173" i="2"/>
  <c r="N173" i="2"/>
  <c r="M173" i="2"/>
  <c r="R173" i="2"/>
  <c r="Q173" i="2"/>
  <c r="P173" i="2"/>
  <c r="L173" i="2"/>
  <c r="K173" i="2"/>
  <c r="J173" i="2"/>
  <c r="I173" i="2"/>
  <c r="G173" i="2"/>
  <c r="E173" i="2"/>
  <c r="B173" i="2"/>
  <c r="D173" i="2"/>
  <c r="F173" i="2"/>
  <c r="H173" i="2"/>
  <c r="J4" i="2"/>
  <c r="O5" i="2"/>
  <c r="F5" i="2"/>
  <c r="F4" i="2"/>
  <c r="B2" i="2"/>
  <c r="C2" i="2"/>
  <c r="R3" i="2"/>
  <c r="F2" i="2"/>
  <c r="F6" i="2"/>
  <c r="I2" i="2"/>
  <c r="Q2" i="2"/>
  <c r="R2" i="2"/>
  <c r="R6" i="2"/>
  <c r="T2" i="2"/>
  <c r="E3" i="2"/>
  <c r="L3" i="2"/>
  <c r="M3" i="2"/>
  <c r="B4" i="2"/>
  <c r="C4" i="2"/>
  <c r="D4" i="2"/>
  <c r="G4" i="2"/>
  <c r="N4" i="2"/>
  <c r="O4" i="2"/>
  <c r="O3" i="2"/>
  <c r="G5" i="2"/>
  <c r="J5" i="2"/>
  <c r="J2" i="2"/>
  <c r="K5" i="2"/>
  <c r="K2" i="2"/>
  <c r="L5" i="2"/>
  <c r="N5" i="2"/>
  <c r="P5" i="2"/>
  <c r="Q5" i="2"/>
  <c r="R5" i="2"/>
  <c r="R4" i="2"/>
  <c r="S5" i="2"/>
  <c r="S2" i="2"/>
  <c r="T5" i="2"/>
  <c r="T4" i="2"/>
  <c r="Z5" i="2"/>
  <c r="B6" i="2"/>
  <c r="B5" i="2"/>
  <c r="C6" i="2"/>
  <c r="C5" i="2"/>
  <c r="D6" i="2"/>
  <c r="D2" i="2"/>
  <c r="E6" i="2"/>
  <c r="E2" i="2"/>
  <c r="G6" i="2"/>
  <c r="G2" i="2"/>
  <c r="H6" i="2"/>
  <c r="H5" i="2"/>
  <c r="J6" i="2"/>
  <c r="F3" i="2"/>
  <c r="S6" i="2"/>
  <c r="K6" i="2"/>
  <c r="I6" i="2"/>
  <c r="L6" i="2"/>
  <c r="L2" i="2"/>
  <c r="M6" i="2"/>
  <c r="M2" i="2"/>
  <c r="N6" i="2"/>
  <c r="N2" i="2"/>
  <c r="O6" i="2"/>
  <c r="O2" i="2"/>
  <c r="P6" i="2"/>
  <c r="P2" i="2"/>
  <c r="T6" i="2"/>
  <c r="U6" i="2"/>
  <c r="U2" i="2"/>
  <c r="V6" i="2"/>
  <c r="V2" i="2"/>
  <c r="W6" i="2"/>
  <c r="W2" i="2"/>
  <c r="X6" i="2"/>
  <c r="X2" i="2"/>
  <c r="Y6" i="2"/>
  <c r="Y2" i="2"/>
  <c r="Z6" i="2"/>
  <c r="Z2" i="2"/>
  <c r="D5" i="2"/>
  <c r="Q6" i="2"/>
</calcChain>
</file>

<file path=xl/sharedStrings.xml><?xml version="1.0" encoding="utf-8"?>
<sst xmlns="http://schemas.openxmlformats.org/spreadsheetml/2006/main" count="1177" uniqueCount="1085">
  <si>
    <t> </t>
  </si>
  <si>
    <r>
      <rPr>
        <b/>
        <sz val="9"/>
        <color rgb="FFFFFF00"/>
        <rFont val="Arial"/>
      </rPr>
      <t xml:space="preserve">I   MO HRGOVLJANI
</t>
    </r>
    <r>
      <rPr>
        <b/>
        <sz val="9"/>
        <color rgb="FFFFFFFF"/>
        <rFont val="Arial"/>
      </rPr>
      <t xml:space="preserve">6,63 € + 3,87 € </t>
    </r>
    <r>
      <rPr>
        <b/>
        <sz val="9"/>
        <color rgb="FFFFFF00"/>
        <rFont val="Arial"/>
      </rPr>
      <t xml:space="preserve"> </t>
    </r>
    <r>
      <rPr>
        <b/>
        <sz val="9"/>
        <color rgb="FFFFFFFF"/>
        <rFont val="Arial"/>
      </rPr>
      <t xml:space="preserve">171,27  m2 
</t>
    </r>
    <r>
      <rPr>
        <b/>
        <sz val="9"/>
        <color rgb="FFFFFF00"/>
        <rFont val="Arial"/>
      </rPr>
      <t xml:space="preserve">10,05 €/h   
</t>
    </r>
    <r>
      <rPr>
        <b/>
        <sz val="11"/>
        <color rgb="FFFFC000"/>
        <rFont val="Arial"/>
      </rPr>
      <t xml:space="preserve">84,00 € za 8h
</t>
    </r>
    <r>
      <rPr>
        <b/>
        <sz val="9"/>
        <color rgb="FFFFFFFF"/>
        <rFont val="Arial"/>
      </rPr>
      <t xml:space="preserve">
suđe  0,40 €/osobi
PONEDJELJAK I SRIJEDA- NE IZNAJMLJIVATI</t>
    </r>
  </si>
  <si>
    <r>
      <rPr>
        <b/>
        <sz val="9"/>
        <color rgb="FFFFFF00"/>
        <rFont val="Arial"/>
      </rPr>
      <t xml:space="preserve">I  MO GUDOVAC
</t>
    </r>
    <r>
      <rPr>
        <b/>
        <sz val="9"/>
        <color rgb="FFFFFFFF"/>
        <rFont val="Arial"/>
      </rPr>
      <t xml:space="preserve">10,18 € + 3,87 €      
263,2 m2 
</t>
    </r>
    <r>
      <rPr>
        <b/>
        <sz val="9"/>
        <color rgb="FFFFFF00"/>
        <rFont val="Arial"/>
      </rPr>
      <t xml:space="preserve"> 
14,05 €/h    
</t>
    </r>
    <r>
      <rPr>
        <b/>
        <sz val="11"/>
        <color rgb="FFFFC000"/>
        <rFont val="Arial"/>
      </rPr>
      <t xml:space="preserve">112,40 € za 8h
</t>
    </r>
    <r>
      <rPr>
        <b/>
        <sz val="10"/>
        <color rgb="FFFFFFFF"/>
        <rFont val="Arial"/>
      </rPr>
      <t xml:space="preserve">
</t>
    </r>
    <r>
      <rPr>
        <b/>
        <sz val="9"/>
        <color rgb="FFFFFFFF"/>
        <rFont val="Arial"/>
      </rPr>
      <t>suđe  0,40 €/osobi
cca 120-150 osoba</t>
    </r>
  </si>
  <si>
    <r>
      <rPr>
        <b/>
        <sz val="9"/>
        <color rgb="FFFFFF00"/>
        <rFont val="Arial"/>
      </rPr>
      <t xml:space="preserve">II  PROKLJUVANI
</t>
    </r>
    <r>
      <rPr>
        <b/>
        <sz val="9"/>
        <color rgb="FFFFFFFF"/>
        <rFont val="Arial"/>
      </rPr>
      <t xml:space="preserve"> 2,32 € + 2,90 €
   84 m2 
</t>
    </r>
    <r>
      <rPr>
        <b/>
        <sz val="9"/>
        <color rgb="FFFFFF00"/>
        <rFont val="Arial"/>
      </rPr>
      <t xml:space="preserve">  
5,22 €/h 
 </t>
    </r>
    <r>
      <rPr>
        <b/>
        <sz val="11"/>
        <color rgb="FFFFC000"/>
        <rFont val="Arial"/>
      </rPr>
      <t>41,76 € za 8h</t>
    </r>
  </si>
  <si>
    <r>
      <rPr>
        <b/>
        <sz val="9"/>
        <color rgb="FFFFFF00"/>
        <rFont val="Arial"/>
      </rPr>
      <t xml:space="preserve">I  MO KOKINAC
</t>
    </r>
    <r>
      <rPr>
        <b/>
        <sz val="9"/>
        <color rgb="FFFFFFFF"/>
        <rFont val="Arial"/>
      </rPr>
      <t xml:space="preserve">4,82 €  + 3,87 €
124,41 m2  
</t>
    </r>
    <r>
      <rPr>
        <b/>
        <sz val="9"/>
        <color rgb="FFFFFF00"/>
        <rFont val="Arial"/>
      </rPr>
      <t xml:space="preserve">
8,69 €/h 
</t>
    </r>
    <r>
      <rPr>
        <b/>
        <sz val="10"/>
        <color rgb="FFFFC000"/>
        <rFont val="Arial"/>
      </rPr>
      <t>69,52 € za 8h</t>
    </r>
  </si>
  <si>
    <r>
      <rPr>
        <b/>
        <sz val="9"/>
        <color rgb="FFFFFF00"/>
        <rFont val="Arial"/>
      </rPr>
      <t xml:space="preserve">I  MO NOVOSELJANI
  </t>
    </r>
    <r>
      <rPr>
        <b/>
        <sz val="9"/>
        <color rgb="FFFFFFFF"/>
        <rFont val="Arial"/>
      </rPr>
      <t xml:space="preserve">5,77 € + 3,87 €
</t>
    </r>
    <r>
      <rPr>
        <b/>
        <sz val="9"/>
        <color rgb="FFFFFF00"/>
        <rFont val="Arial"/>
      </rPr>
      <t xml:space="preserve">
</t>
    </r>
    <r>
      <rPr>
        <b/>
        <sz val="9"/>
        <color rgb="FFFFFFFF"/>
        <rFont val="Arial"/>
      </rPr>
      <t xml:space="preserve"> 148,93 m2 
</t>
    </r>
    <r>
      <rPr>
        <b/>
        <sz val="9"/>
        <color rgb="FFFFFF00"/>
        <rFont val="Arial"/>
      </rPr>
      <t xml:space="preserve">
9,64 €/h 
</t>
    </r>
    <r>
      <rPr>
        <b/>
        <sz val="10"/>
        <color rgb="FFFFC000"/>
        <rFont val="Arial"/>
      </rPr>
      <t>77,12 € za 8h</t>
    </r>
  </si>
  <si>
    <r>
      <rPr>
        <b/>
        <sz val="9"/>
        <color rgb="FFFFFF00"/>
        <rFont val="Arial"/>
      </rPr>
      <t xml:space="preserve">II  MO OBROVNICA
</t>
    </r>
    <r>
      <rPr>
        <b/>
        <sz val="9"/>
        <color rgb="FFFFFFFF"/>
        <rFont val="Arial"/>
      </rPr>
      <t xml:space="preserve"> 1,99 € + 2,90 € 
72,03 m2  
</t>
    </r>
    <r>
      <rPr>
        <b/>
        <sz val="9"/>
        <color rgb="FFFFFF00"/>
        <rFont val="Arial"/>
      </rPr>
      <t xml:space="preserve">
4,89 €/h
</t>
    </r>
    <r>
      <rPr>
        <b/>
        <sz val="9"/>
        <color rgb="FFFFC000"/>
        <rFont val="Arial"/>
      </rPr>
      <t xml:space="preserve"> </t>
    </r>
    <r>
      <rPr>
        <b/>
        <sz val="10"/>
        <color rgb="FFFFC000"/>
        <rFont val="Arial"/>
      </rPr>
      <t>39,12 € za 8h</t>
    </r>
  </si>
  <si>
    <r>
      <rPr>
        <b/>
        <sz val="9"/>
        <color rgb="FFFFFF00"/>
        <rFont val="Arial"/>
      </rPr>
      <t xml:space="preserve">I   MO GORNJE PLAVNICE
</t>
    </r>
    <r>
      <rPr>
        <b/>
        <sz val="9"/>
        <color rgb="FFFFFFFF"/>
        <rFont val="Arial"/>
      </rPr>
      <t>5,62 €</t>
    </r>
    <r>
      <rPr>
        <b/>
        <sz val="9"/>
        <color rgb="FFFFFF00"/>
        <rFont val="Arial"/>
      </rPr>
      <t xml:space="preserve"> + </t>
    </r>
    <r>
      <rPr>
        <b/>
        <sz val="9"/>
        <color rgb="FFFFFFFF"/>
        <rFont val="Arial"/>
      </rPr>
      <t xml:space="preserve">3,87 €
 145,17 m2
</t>
    </r>
    <r>
      <rPr>
        <b/>
        <sz val="9"/>
        <color rgb="FFFFFF00"/>
        <rFont val="Arial"/>
      </rPr>
      <t xml:space="preserve">
9,49 €/h
</t>
    </r>
    <r>
      <rPr>
        <b/>
        <sz val="10"/>
        <color rgb="FFFFC000"/>
        <rFont val="Arial"/>
      </rPr>
      <t xml:space="preserve">75,92 € za 8h 
</t>
    </r>
    <r>
      <rPr>
        <b/>
        <sz val="10"/>
        <color rgb="FFFFFFFF"/>
        <rFont val="Arial"/>
      </rPr>
      <t xml:space="preserve">
cca 70 osoba</t>
    </r>
  </si>
  <si>
    <r>
      <rPr>
        <b/>
        <sz val="9"/>
        <color rgb="FFFFFF00"/>
        <rFont val="Arial"/>
      </rPr>
      <t xml:space="preserve">I   MO STARE PLAVNICE
</t>
    </r>
    <r>
      <rPr>
        <b/>
        <sz val="9"/>
        <color rgb="FFFFFFFF"/>
        <rFont val="Arial"/>
      </rPr>
      <t>3,65 €</t>
    </r>
    <r>
      <rPr>
        <b/>
        <sz val="9"/>
        <color rgb="FFFFFF00"/>
        <rFont val="Arial"/>
      </rPr>
      <t xml:space="preserve"> + </t>
    </r>
    <r>
      <rPr>
        <b/>
        <sz val="9"/>
        <color rgb="FFFFFFFF"/>
        <rFont val="Arial"/>
      </rPr>
      <t xml:space="preserve">3,87 €
94,36 m2 
</t>
    </r>
    <r>
      <rPr>
        <b/>
        <sz val="9"/>
        <color rgb="FFFFFF00"/>
        <rFont val="Arial"/>
      </rPr>
      <t xml:space="preserve">
7,52 €/h 
</t>
    </r>
    <r>
      <rPr>
        <b/>
        <sz val="9"/>
        <color rgb="FFFFC000"/>
        <rFont val="Arial"/>
      </rPr>
      <t xml:space="preserve"> </t>
    </r>
    <r>
      <rPr>
        <b/>
        <sz val="11"/>
        <color rgb="FFFFC000"/>
        <rFont val="Arial"/>
      </rPr>
      <t xml:space="preserve">60,16 € za 8h
</t>
    </r>
    <r>
      <rPr>
        <b/>
        <sz val="10"/>
        <color rgb="FFFFFFFF"/>
        <rFont val="Arial"/>
      </rPr>
      <t xml:space="preserve">
PETAK- NE IZNAJMLJIVATI</t>
    </r>
  </si>
  <si>
    <r>
      <rPr>
        <b/>
        <sz val="9"/>
        <color rgb="FFFFFF00"/>
        <rFont val="Arial"/>
      </rPr>
      <t xml:space="preserve">II  MO VELIKO KORENOVO
</t>
    </r>
    <r>
      <rPr>
        <b/>
        <sz val="9"/>
        <color rgb="FFFFFFFF"/>
        <rFont val="Arial"/>
      </rPr>
      <t xml:space="preserve">5,40 € </t>
    </r>
    <r>
      <rPr>
        <b/>
        <sz val="9"/>
        <color rgb="FFFFFF00"/>
        <rFont val="Arial"/>
      </rPr>
      <t xml:space="preserve">+ </t>
    </r>
    <r>
      <rPr>
        <b/>
        <sz val="9"/>
        <color rgb="FFFFFFFF"/>
        <rFont val="Arial"/>
      </rPr>
      <t xml:space="preserve">2,90 €
195,4 m2
</t>
    </r>
    <r>
      <rPr>
        <b/>
        <sz val="9"/>
        <color rgb="FFFFFF00"/>
        <rFont val="Arial"/>
      </rPr>
      <t xml:space="preserve">
     8,30 € /h
</t>
    </r>
    <r>
      <rPr>
        <b/>
        <sz val="11"/>
        <color rgb="FFFFC000"/>
        <rFont val="Arial"/>
      </rPr>
      <t xml:space="preserve">66,40 € za 8h
</t>
    </r>
    <r>
      <rPr>
        <b/>
        <sz val="9"/>
        <color rgb="FFFFFF00"/>
        <rFont val="Arial"/>
      </rPr>
      <t xml:space="preserve">
</t>
    </r>
    <r>
      <rPr>
        <b/>
        <sz val="9"/>
        <color rgb="FFFFFFFF"/>
        <rFont val="Arial"/>
      </rPr>
      <t>cca 100 osoba 
suđe  0,40 €/osobi</t>
    </r>
  </si>
  <si>
    <r>
      <rPr>
        <b/>
        <sz val="9"/>
        <color rgb="FFFFFF00"/>
        <rFont val="Arial"/>
      </rPr>
      <t xml:space="preserve">II   MO TROJSTVENI MARKOVAC
</t>
    </r>
    <r>
      <rPr>
        <b/>
        <sz val="9"/>
        <color rgb="FFFFFFFF"/>
        <rFont val="Arial"/>
      </rPr>
      <t>2,77 €</t>
    </r>
    <r>
      <rPr>
        <b/>
        <sz val="9"/>
        <color rgb="FFFFFF00"/>
        <rFont val="Arial"/>
      </rPr>
      <t xml:space="preserve"> + </t>
    </r>
    <r>
      <rPr>
        <b/>
        <sz val="10"/>
        <color rgb="FFFFFFFF"/>
        <rFont val="Arial"/>
      </rPr>
      <t xml:space="preserve">2,90 €
</t>
    </r>
    <r>
      <rPr>
        <b/>
        <sz val="9"/>
        <color rgb="FFFFFF00"/>
        <rFont val="Arial"/>
      </rPr>
      <t xml:space="preserve">  
</t>
    </r>
    <r>
      <rPr>
        <b/>
        <sz val="9"/>
        <color rgb="FFFFFFFF"/>
        <rFont val="Arial"/>
      </rPr>
      <t xml:space="preserve"> 100,31 m2  </t>
    </r>
    <r>
      <rPr>
        <b/>
        <sz val="9"/>
        <color rgb="FFFFFF00"/>
        <rFont val="Arial"/>
      </rPr>
      <t xml:space="preserve"> 
 5,67 €/h 
</t>
    </r>
    <r>
      <rPr>
        <b/>
        <sz val="9"/>
        <color rgb="FFFFC000"/>
        <rFont val="Arial"/>
      </rPr>
      <t xml:space="preserve"> </t>
    </r>
    <r>
      <rPr>
        <b/>
        <sz val="11"/>
        <color rgb="FFFFC000"/>
        <rFont val="Arial"/>
      </rPr>
      <t xml:space="preserve">45,36 € za 8h
</t>
    </r>
    <r>
      <rPr>
        <b/>
        <sz val="11"/>
        <color rgb="FFFFFFFF"/>
        <rFont val="Arial"/>
      </rPr>
      <t xml:space="preserve">
</t>
    </r>
    <r>
      <rPr>
        <b/>
        <sz val="9"/>
        <color rgb="FFFFFF00"/>
        <rFont val="Arial"/>
      </rPr>
      <t>dogovor sa domaricom za suđe 
cca 60 osoba</t>
    </r>
  </si>
  <si>
    <r>
      <rPr>
        <b/>
        <sz val="9"/>
        <color rgb="FFFFFF00"/>
        <rFont val="Arial"/>
      </rPr>
      <t xml:space="preserve">II     ŽDRALOVI 
</t>
    </r>
    <r>
      <rPr>
        <b/>
        <sz val="9"/>
        <color rgb="FFFFFFFF"/>
        <rFont val="Arial"/>
      </rPr>
      <t xml:space="preserve">4,39 € </t>
    </r>
    <r>
      <rPr>
        <b/>
        <sz val="9"/>
        <color rgb="FFFFFF00"/>
        <rFont val="Arial"/>
      </rPr>
      <t xml:space="preserve">+ </t>
    </r>
    <r>
      <rPr>
        <b/>
        <sz val="9"/>
        <color rgb="FFFFFFFF"/>
        <rFont val="Arial"/>
      </rPr>
      <t xml:space="preserve">2,90 €   </t>
    </r>
    <r>
      <rPr>
        <b/>
        <sz val="9"/>
        <color rgb="FFFFFF00"/>
        <rFont val="Arial"/>
      </rPr>
      <t xml:space="preserve">   
</t>
    </r>
    <r>
      <rPr>
        <b/>
        <sz val="9"/>
        <color rgb="FFFFFFFF"/>
        <rFont val="Arial"/>
      </rPr>
      <t xml:space="preserve">158,8 m2 </t>
    </r>
    <r>
      <rPr>
        <b/>
        <sz val="9"/>
        <color rgb="FFFFFF00"/>
        <rFont val="Arial"/>
      </rPr>
      <t xml:space="preserve"> 
7,29 €/h 
 </t>
    </r>
    <r>
      <rPr>
        <b/>
        <sz val="11"/>
        <color rgb="FFFFC000"/>
        <rFont val="Arial"/>
      </rPr>
      <t>58,32 € za 8h</t>
    </r>
  </si>
  <si>
    <r>
      <rPr>
        <b/>
        <sz val="9"/>
        <color rgb="FFFFFF00"/>
        <rFont val="Arial"/>
      </rPr>
      <t xml:space="preserve">I      MO PATKOVAC
    </t>
    </r>
    <r>
      <rPr>
        <b/>
        <sz val="9"/>
        <color rgb="FFFFFFFF"/>
        <rFont val="Arial"/>
      </rPr>
      <t xml:space="preserve">9,91 € </t>
    </r>
    <r>
      <rPr>
        <b/>
        <sz val="9"/>
        <color rgb="FFFFFF00"/>
        <rFont val="Arial"/>
      </rPr>
      <t xml:space="preserve">+ </t>
    </r>
    <r>
      <rPr>
        <b/>
        <sz val="9"/>
        <color rgb="FFFFFFFF"/>
        <rFont val="Arial"/>
      </rPr>
      <t>3,87 €</t>
    </r>
    <r>
      <rPr>
        <b/>
        <sz val="9"/>
        <color rgb="FFFFFF00"/>
        <rFont val="Arial"/>
      </rPr>
      <t xml:space="preserve">  
</t>
    </r>
    <r>
      <rPr>
        <b/>
        <sz val="9"/>
        <color rgb="FFFFFFFF"/>
        <rFont val="Arial"/>
      </rPr>
      <t xml:space="preserve">  256 m2 
</t>
    </r>
    <r>
      <rPr>
        <b/>
        <sz val="9"/>
        <color rgb="FFFFFF00"/>
        <rFont val="Arial"/>
      </rPr>
      <t xml:space="preserve">
 13,78 €/h 
</t>
    </r>
    <r>
      <rPr>
        <b/>
        <sz val="11"/>
        <color rgb="FFFFC000"/>
        <rFont val="Arial"/>
      </rPr>
      <t>110,24 € za 8h</t>
    </r>
  </si>
  <si>
    <r>
      <rPr>
        <b/>
        <sz val="9"/>
        <color rgb="FFFFFF00"/>
        <rFont val="Arial"/>
      </rPr>
      <t xml:space="preserve">II      MO PRGOMELJE 
 </t>
    </r>
    <r>
      <rPr>
        <b/>
        <sz val="9"/>
        <color rgb="FFFFFFFF"/>
        <rFont val="Arial"/>
      </rPr>
      <t>2,79 € + 2,90 €</t>
    </r>
    <r>
      <rPr>
        <b/>
        <sz val="9"/>
        <color rgb="FFFFFF00"/>
        <rFont val="Arial"/>
      </rPr>
      <t xml:space="preserve">  
</t>
    </r>
    <r>
      <rPr>
        <b/>
        <sz val="9"/>
        <color rgb="FFFFFFFF"/>
        <rFont val="Arial"/>
      </rPr>
      <t xml:space="preserve"> 100,85 m2 
</t>
    </r>
    <r>
      <rPr>
        <b/>
        <sz val="9"/>
        <color rgb="FFFFFF00"/>
        <rFont val="Arial"/>
      </rPr>
      <t xml:space="preserve">
5,69 €/h
</t>
    </r>
    <r>
      <rPr>
        <b/>
        <sz val="9"/>
        <color rgb="FFFFC000"/>
        <rFont val="Arial"/>
      </rPr>
      <t xml:space="preserve"> </t>
    </r>
    <r>
      <rPr>
        <b/>
        <sz val="11"/>
        <color rgb="FFFFC000"/>
        <rFont val="Arial"/>
      </rPr>
      <t xml:space="preserve">45,52 € za 8h
</t>
    </r>
    <r>
      <rPr>
        <b/>
        <sz val="10"/>
        <color rgb="FFFFFFFF"/>
        <rFont val="Arial"/>
      </rPr>
      <t xml:space="preserve">
</t>
    </r>
    <r>
      <rPr>
        <b/>
        <sz val="9"/>
        <color rgb="FFFFFFFF"/>
        <rFont val="Arial"/>
      </rPr>
      <t>PETAK- NE IZNAJMLJIVATI</t>
    </r>
  </si>
  <si>
    <r>
      <rPr>
        <b/>
        <sz val="9"/>
        <color rgb="FFFFFF00"/>
        <rFont val="Arial"/>
      </rPr>
      <t xml:space="preserve">I    MO CIGLENA
 </t>
    </r>
    <r>
      <rPr>
        <b/>
        <sz val="9"/>
        <color rgb="FFFFFFFF"/>
        <rFont val="Arial"/>
      </rPr>
      <t>6,39 €</t>
    </r>
    <r>
      <rPr>
        <b/>
        <sz val="9"/>
        <color rgb="FFFFFF00"/>
        <rFont val="Arial"/>
      </rPr>
      <t xml:space="preserve"> + </t>
    </r>
    <r>
      <rPr>
        <b/>
        <sz val="9"/>
        <color rgb="FFFFFFFF"/>
        <rFont val="Arial"/>
      </rPr>
      <t xml:space="preserve">3,87 € 
</t>
    </r>
    <r>
      <rPr>
        <b/>
        <sz val="9"/>
        <color rgb="FFFFFF00"/>
        <rFont val="Arial"/>
      </rPr>
      <t xml:space="preserve">
</t>
    </r>
    <r>
      <rPr>
        <b/>
        <sz val="9"/>
        <color rgb="FFFFFFFF"/>
        <rFont val="Arial"/>
      </rPr>
      <t xml:space="preserve">  165,08 m2  
</t>
    </r>
    <r>
      <rPr>
        <b/>
        <sz val="9"/>
        <color rgb="FFFFFF00"/>
        <rFont val="Arial"/>
      </rPr>
      <t xml:space="preserve">
10,26 €/h
 </t>
    </r>
    <r>
      <rPr>
        <b/>
        <sz val="10"/>
        <color rgb="FFFFC000"/>
        <rFont val="Arial"/>
      </rPr>
      <t>82,08 € za 8h</t>
    </r>
  </si>
  <si>
    <r>
      <rPr>
        <b/>
        <sz val="9"/>
        <color rgb="FFFFFF00"/>
        <rFont val="Arial"/>
      </rPr>
      <t xml:space="preserve"> I    KRIŽEVAČKA CESTA
 </t>
    </r>
    <r>
      <rPr>
        <b/>
        <sz val="9"/>
        <color rgb="FFFFFFFF"/>
        <rFont val="Arial"/>
      </rPr>
      <t>8,86 €</t>
    </r>
    <r>
      <rPr>
        <b/>
        <sz val="9"/>
        <color rgb="FFFFFF00"/>
        <rFont val="Arial"/>
      </rPr>
      <t xml:space="preserve"> + </t>
    </r>
    <r>
      <rPr>
        <b/>
        <sz val="9"/>
        <color rgb="FFFFFFFF"/>
        <rFont val="Arial"/>
      </rPr>
      <t xml:space="preserve">3,87 €
  228,8 m2
</t>
    </r>
    <r>
      <rPr>
        <b/>
        <sz val="9"/>
        <color rgb="FFFFFF00"/>
        <rFont val="Arial"/>
      </rPr>
      <t xml:space="preserve">
12,73 €/h
</t>
    </r>
    <r>
      <rPr>
        <b/>
        <sz val="11"/>
        <color rgb="FFFFC000"/>
        <rFont val="Arial"/>
      </rPr>
      <t xml:space="preserve">101,84 € za 8h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FFFF"/>
        <rFont val="Arial"/>
      </rPr>
      <t>suđe  0,40 €/osobi</t>
    </r>
  </si>
  <si>
    <r>
      <rPr>
        <b/>
        <sz val="9"/>
        <color rgb="FFFFFF00"/>
        <rFont val="Arial"/>
      </rPr>
      <t xml:space="preserve">I     MO DR. ANTE STARČEVIĆ 
</t>
    </r>
    <r>
      <rPr>
        <b/>
        <sz val="9"/>
        <color rgb="FFFFFFFF"/>
        <rFont val="Arial"/>
      </rPr>
      <t xml:space="preserve">4,49 eura </t>
    </r>
    <r>
      <rPr>
        <b/>
        <sz val="9"/>
        <color rgb="FFFFFF00"/>
        <rFont val="Arial"/>
      </rPr>
      <t xml:space="preserve">+ </t>
    </r>
    <r>
      <rPr>
        <b/>
        <sz val="9"/>
        <color rgb="FFFFFFFF"/>
        <rFont val="Arial"/>
      </rPr>
      <t xml:space="preserve">3,87 eura 
116,11 m2  </t>
    </r>
    <r>
      <rPr>
        <b/>
        <sz val="9"/>
        <color rgb="FFFFFF00"/>
        <rFont val="Arial"/>
      </rPr>
      <t xml:space="preserve"> 
8,36  €/h
</t>
    </r>
    <r>
      <rPr>
        <b/>
        <sz val="10"/>
        <color rgb="FFFFC000"/>
        <rFont val="Arial"/>
      </rPr>
      <t xml:space="preserve">66,88 € za 8h 
</t>
    </r>
    <r>
      <rPr>
        <b/>
        <sz val="10"/>
        <color rgb="FFFFFFFF"/>
        <rFont val="Arial"/>
      </rPr>
      <t xml:space="preserve">
</t>
    </r>
    <r>
      <rPr>
        <b/>
        <sz val="9"/>
        <color rgb="FFFFFFFF"/>
        <rFont val="Arial"/>
      </rPr>
      <t xml:space="preserve">NAJVIŠE DO 22 SATA
</t>
    </r>
    <r>
      <rPr>
        <b/>
        <sz val="10"/>
        <color rgb="FFFFFFFF"/>
        <rFont val="Arial"/>
      </rPr>
      <t xml:space="preserve"> NE IZNAJMLJIVATI vikendom za fešte</t>
    </r>
  </si>
  <si>
    <r>
      <rPr>
        <b/>
        <sz val="9"/>
        <color rgb="FFFFFF00"/>
        <rFont val="Arial"/>
      </rPr>
      <t xml:space="preserve">II      MO TOMAŠ
 </t>
    </r>
    <r>
      <rPr>
        <b/>
        <sz val="9"/>
        <color rgb="FFFFFFFF"/>
        <rFont val="Arial"/>
      </rPr>
      <t xml:space="preserve">4,07 € + 2,90 €
 </t>
    </r>
    <r>
      <rPr>
        <b/>
        <sz val="9"/>
        <color rgb="FFFFFF00"/>
        <rFont val="Arial"/>
      </rPr>
      <t xml:space="preserve"> 147,26 m 2  
  6,97 €/h
 </t>
    </r>
    <r>
      <rPr>
        <b/>
        <sz val="11"/>
        <color rgb="FFFFC000"/>
        <rFont val="Arial"/>
      </rPr>
      <t>55,76 € za 8h</t>
    </r>
  </si>
  <si>
    <r>
      <rPr>
        <b/>
        <sz val="9"/>
        <color rgb="FFFFFF00"/>
        <rFont val="Arial"/>
      </rPr>
      <t xml:space="preserve">I    BAN JOSIP JELAČIĆ  
 </t>
    </r>
    <r>
      <rPr>
        <b/>
        <sz val="9"/>
        <color rgb="FFFFFFFF"/>
        <rFont val="Arial"/>
      </rPr>
      <t xml:space="preserve">1,52 € </t>
    </r>
    <r>
      <rPr>
        <b/>
        <sz val="9"/>
        <color rgb="FFFFFF00"/>
        <rFont val="Arial"/>
      </rPr>
      <t xml:space="preserve"> + </t>
    </r>
    <r>
      <rPr>
        <b/>
        <sz val="9"/>
        <color rgb="FFFFFFFF"/>
        <rFont val="Arial"/>
      </rPr>
      <t>3,87 €</t>
    </r>
    <r>
      <rPr>
        <b/>
        <sz val="9"/>
        <color rgb="FFFFFF00"/>
        <rFont val="Arial"/>
      </rPr>
      <t xml:space="preserve"> 
</t>
    </r>
    <r>
      <rPr>
        <b/>
        <sz val="9"/>
        <color rgb="FFFFFFFF"/>
        <rFont val="Arial"/>
      </rPr>
      <t xml:space="preserve"> 39,39 m2  
</t>
    </r>
    <r>
      <rPr>
        <b/>
        <sz val="9"/>
        <color rgb="FFFFFF00"/>
        <rFont val="Arial"/>
      </rPr>
      <t xml:space="preserve">
 5,40 €/h
</t>
    </r>
    <r>
      <rPr>
        <b/>
        <sz val="10"/>
        <color rgb="FFFFC000"/>
        <rFont val="Arial"/>
      </rPr>
      <t>43,17 € za 8 sati</t>
    </r>
  </si>
  <si>
    <r>
      <rPr>
        <b/>
        <sz val="9"/>
        <color rgb="FFFFFFFF"/>
        <rFont val="Arial"/>
      </rPr>
      <t xml:space="preserve">II  GALOVAC
 4,28 €+ + 2,90 €  
   154,93 m2  
7,18 €/h 
</t>
    </r>
    <r>
      <rPr>
        <b/>
        <sz val="10"/>
        <color rgb="FFFFFFFF"/>
        <rFont val="Arial"/>
      </rPr>
      <t>57,43 € za 8h
SAMO ZA KARMINE</t>
    </r>
  </si>
  <si>
    <r>
      <rPr>
        <b/>
        <sz val="9"/>
        <color rgb="FFFFFFFF"/>
        <rFont val="Arial"/>
      </rPr>
      <t xml:space="preserve">II   BREZOVAC  
2,44 € + 2,90 €   
88,26 m2 
5,34 €/h
42,76 € za 8h
</t>
    </r>
    <r>
      <rPr>
        <b/>
        <sz val="9"/>
        <color rgb="FFFFFF00"/>
        <rFont val="Arial"/>
      </rPr>
      <t xml:space="preserve">
</t>
    </r>
    <r>
      <rPr>
        <b/>
        <sz val="10"/>
        <color rgb="FFFFFFFF"/>
        <rFont val="Arial"/>
      </rPr>
      <t>NE IZNAJMLJUJE SE</t>
    </r>
  </si>
  <si>
    <r>
      <rPr>
        <b/>
        <sz val="9"/>
        <color rgb="FFFFFFFF"/>
        <rFont val="Arial"/>
      </rPr>
      <t xml:space="preserve">I    MO STJEPAN RADIĆ
 6,03 € + 3,87 € 
 155,9 m2 
 9,91 €/h
</t>
    </r>
    <r>
      <rPr>
        <b/>
        <sz val="11"/>
        <color rgb="FFFFFFFF"/>
        <rFont val="Arial"/>
      </rPr>
      <t xml:space="preserve">79,25 € za 8h
</t>
    </r>
    <r>
      <rPr>
        <b/>
        <sz val="9"/>
        <color rgb="FFFFFFFF"/>
        <rFont val="Arial"/>
      </rPr>
      <t xml:space="preserve">
</t>
    </r>
    <r>
      <rPr>
        <b/>
        <sz val="10"/>
        <color rgb="FFFFFFFF"/>
        <rFont val="Arial"/>
      </rPr>
      <t>NE IZNAJMLJUJE SE</t>
    </r>
  </si>
  <si>
    <r>
      <rPr>
        <b/>
        <sz val="9"/>
        <color rgb="FFFFFFFF"/>
        <rFont val="Arial"/>
      </rPr>
      <t xml:space="preserve">II   PRESPA 
3,70 € + 2,90 €   
133,9 m2 
6,60 €/h
</t>
    </r>
    <r>
      <rPr>
        <b/>
        <sz val="10"/>
        <color rgb="FFFFFFFF"/>
        <rFont val="Arial"/>
      </rPr>
      <t xml:space="preserve">52,80 € za 8h
</t>
    </r>
    <r>
      <rPr>
        <b/>
        <sz val="9"/>
        <color rgb="FFFFFFFF"/>
        <rFont val="Arial"/>
      </rPr>
      <t xml:space="preserve">
NE IZNAJMLJUJE SE - pola od DVD-a na uporabu</t>
    </r>
  </si>
  <si>
    <r>
      <rPr>
        <b/>
        <sz val="9"/>
        <color rgb="FFFFFFFF"/>
        <rFont val="Arial"/>
      </rPr>
      <t xml:space="preserve">II   GORNJI TOMAŠ
  2,33 € + 2,90 €
 84,4 m2   
5,24 €/h 
</t>
    </r>
    <r>
      <rPr>
        <b/>
        <sz val="11"/>
        <color rgb="FFFFFFFF"/>
        <rFont val="Arial"/>
      </rPr>
      <t>41,90 € za 8h</t>
    </r>
    <r>
      <rPr>
        <b/>
        <sz val="10"/>
        <color rgb="FFFFFFFF"/>
        <rFont val="Arial"/>
      </rPr>
      <t xml:space="preserve"> 
</t>
    </r>
    <r>
      <rPr>
        <b/>
        <sz val="9"/>
        <color rgb="FFFFFFFF"/>
        <rFont val="Arial"/>
      </rPr>
      <t>PREMALO, NIJE ZA IZNAJMLJIVATI- IMA  MO TOMAŠ</t>
    </r>
  </si>
  <si>
    <r>
      <rPr>
        <b/>
        <sz val="9"/>
        <color rgb="FFFFFFFF"/>
        <rFont val="Arial"/>
      </rPr>
      <t xml:space="preserve">II   ŠPORTSKA DVORANA 
KLOKOČEVAC 
</t>
    </r>
    <r>
      <rPr>
        <b/>
        <sz val="10"/>
        <color rgb="FFFFFFFF"/>
        <rFont val="Arial"/>
      </rPr>
      <t>7,02 €</t>
    </r>
    <r>
      <rPr>
        <b/>
        <sz val="9"/>
        <color rgb="FFFFFFFF"/>
        <rFont val="Arial"/>
      </rPr>
      <t xml:space="preserve">  + </t>
    </r>
    <r>
      <rPr>
        <b/>
        <sz val="10"/>
        <color rgb="FFFFFFFF"/>
        <rFont val="Arial"/>
      </rPr>
      <t xml:space="preserve">2,90 €
 </t>
    </r>
    <r>
      <rPr>
        <b/>
        <sz val="9"/>
        <color rgb="FFFFFFFF"/>
        <rFont val="Arial"/>
      </rPr>
      <t xml:space="preserve">254,03 m2 
9,92 €/h
</t>
    </r>
    <r>
      <rPr>
        <b/>
        <sz val="10"/>
        <color rgb="FFFFFFFF"/>
        <rFont val="Arial"/>
      </rPr>
      <t xml:space="preserve">79,36 € za 8h
</t>
    </r>
    <r>
      <rPr>
        <b/>
        <sz val="9"/>
        <color rgb="FFFFFF00"/>
        <rFont val="Arial"/>
      </rPr>
      <t xml:space="preserve">64,01+21,88= 85,89 kn
</t>
    </r>
    <r>
      <rPr>
        <b/>
        <sz val="11"/>
        <color rgb="FFFFFFFF"/>
        <rFont val="Arial"/>
      </rPr>
      <t>NE IZNAJMLJIVATI za fešte, zabave...</t>
    </r>
  </si>
  <si>
    <t xml:space="preserve"> </t>
  </si>
  <si>
    <t>Nikola Cindrić, dječji rođendan, 091/186-1868, 12-20 sati +</t>
  </si>
  <si>
    <r>
      <rPr>
        <sz val="9"/>
        <color rgb="FF000000"/>
        <rFont val="Arial"/>
      </rPr>
      <t xml:space="preserve">Športsko rekreacijska udruga 
"Staro Plavničan", </t>
    </r>
    <r>
      <rPr>
        <b/>
        <sz val="9"/>
        <color rgb="FF000000"/>
        <rFont val="Arial"/>
      </rPr>
      <t>utorak i petak ,</t>
    </r>
    <r>
      <rPr>
        <sz val="9"/>
        <color rgb="FF000000"/>
        <rFont val="Arial"/>
      </rPr>
      <t xml:space="preserve"> u vremenu </t>
    </r>
    <r>
      <rPr>
        <b/>
        <sz val="9"/>
        <color rgb="FF000000"/>
        <rFont val="Arial"/>
      </rPr>
      <t>od 19 do 23 sata</t>
    </r>
    <r>
      <rPr>
        <sz val="9"/>
        <color rgb="FF000000"/>
        <rFont val="Arial"/>
      </rPr>
      <t xml:space="preserve"> radi održavanja druženja, besplatno</t>
    </r>
  </si>
  <si>
    <r>
      <rPr>
        <sz val="9"/>
        <color rgb="FF000000"/>
        <rFont val="Arial"/>
      </rPr>
      <t xml:space="preserve">OŠ Rovišće- tjelesni
</t>
    </r>
    <r>
      <rPr>
        <b/>
        <sz val="9"/>
        <color rgb="FF000000"/>
        <rFont val="Arial"/>
      </rPr>
      <t>ponedjeljak i petak 7:45-17:10 sati</t>
    </r>
  </si>
  <si>
    <r>
      <rPr>
        <b/>
        <sz val="9"/>
        <color rgb="FF000000"/>
        <rFont val="Arial"/>
      </rPr>
      <t xml:space="preserve">I.OŠ- </t>
    </r>
    <r>
      <rPr>
        <sz val="9"/>
        <color rgb="FF000000"/>
        <rFont val="Arial"/>
      </rPr>
      <t xml:space="preserve">tjelesni
ne iznajmljivati preko tjedna
</t>
    </r>
    <r>
      <rPr>
        <b/>
        <sz val="9"/>
        <color rgb="FF000000"/>
        <rFont val="Arial"/>
      </rPr>
      <t>SAMO VIKEND SLOBODAN</t>
    </r>
  </si>
  <si>
    <r>
      <rPr>
        <b/>
        <sz val="9"/>
        <color rgb="FF000000"/>
        <rFont val="Arial"/>
      </rPr>
      <t xml:space="preserve">Plesni klub H8
ponedjeljkom, utorkom, srijedom, četvrtkom, petkom </t>
    </r>
    <r>
      <rPr>
        <sz val="9"/>
        <color rgb="FF000000"/>
        <rFont val="Arial"/>
      </rPr>
      <t xml:space="preserve">18,00-22,00 sata, </t>
    </r>
    <r>
      <rPr>
        <b/>
        <sz val="9"/>
        <color rgb="FF000000"/>
        <rFont val="Arial"/>
      </rPr>
      <t>subota</t>
    </r>
    <r>
      <rPr>
        <sz val="9"/>
        <color rgb="FF000000"/>
        <rFont val="Arial"/>
      </rPr>
      <t xml:space="preserve"> 09:00 sati do 15:00 sati i </t>
    </r>
    <r>
      <rPr>
        <b/>
        <sz val="9"/>
        <color rgb="FF000000"/>
        <rFont val="Arial"/>
      </rPr>
      <t>nedjelja</t>
    </r>
    <r>
      <rPr>
        <sz val="9"/>
        <color rgb="FF000000"/>
        <rFont val="Arial"/>
      </rPr>
      <t xml:space="preserve"> od 16:00 sati do 20:00 sati</t>
    </r>
  </si>
  <si>
    <t xml:space="preserve">SAMO ZA KARMINE </t>
  </si>
  <si>
    <r>
      <rPr>
        <b/>
        <sz val="9"/>
        <color rgb="FF000000"/>
        <rFont val="Arial"/>
      </rPr>
      <t xml:space="preserve">NK BREZOVAC
</t>
    </r>
    <r>
      <rPr>
        <sz val="9"/>
        <color rgb="FF000000"/>
        <rFont val="Arial"/>
      </rPr>
      <t>ne iznajmljuje se!!</t>
    </r>
  </si>
  <si>
    <r>
      <rPr>
        <b/>
        <sz val="9"/>
        <color rgb="FF000000"/>
        <rFont val="Arial"/>
      </rPr>
      <t>DVD PRESPA</t>
    </r>
    <r>
      <rPr>
        <sz val="9"/>
        <color rgb="FF000000"/>
        <rFont val="Arial"/>
      </rPr>
      <t>-
ne iznajmljuje se!!</t>
    </r>
  </si>
  <si>
    <r>
      <rPr>
        <b/>
        <sz val="9"/>
        <color rgb="FFFFFF00"/>
        <rFont val="Arial"/>
      </rPr>
      <t xml:space="preserve">I     MO DR. ANTE STARČEVIĆ samo od 8 do 22 sata- nazvati domaricu kod predaje ugovora
33,86 </t>
    </r>
    <r>
      <rPr>
        <b/>
        <sz val="9"/>
        <color rgb="FFFFFFFF"/>
        <rFont val="Arial"/>
      </rPr>
      <t xml:space="preserve">(4,49 eura) </t>
    </r>
    <r>
      <rPr>
        <b/>
        <sz val="9"/>
        <color rgb="FFFFFF00"/>
        <rFont val="Arial"/>
      </rPr>
      <t xml:space="preserve"> +29,17 </t>
    </r>
    <r>
      <rPr>
        <b/>
        <sz val="9"/>
        <color rgb="FFFFFFFF"/>
        <rFont val="Arial"/>
      </rPr>
      <t xml:space="preserve">(3,87 eura) 
</t>
    </r>
    <r>
      <rPr>
        <b/>
        <sz val="9"/>
        <color rgb="FFFFFF00"/>
        <rFont val="Arial"/>
      </rPr>
      <t xml:space="preserve">116,11 m2   63,03  =              8H 504,24 kn </t>
    </r>
    <r>
      <rPr>
        <b/>
        <sz val="10"/>
        <color rgb="FFFFFFFF"/>
        <rFont val="Arial"/>
      </rPr>
      <t>(66,88 eura)- NAJVIŠE DO 22 SATA, NE VIKENDOM ZA FEŠTE</t>
    </r>
  </si>
  <si>
    <r>
      <rPr>
        <b/>
        <sz val="9"/>
        <color rgb="FFFFFF00"/>
        <rFont val="Arial"/>
      </rPr>
      <t xml:space="preserve">I       MO STJEPAN RADIĆ samo od 8 do 22 sata
 45,47 </t>
    </r>
    <r>
      <rPr>
        <b/>
        <sz val="9"/>
        <color rgb="FFFFFFFF"/>
        <rFont val="Arial"/>
      </rPr>
      <t xml:space="preserve">(6,03 eura) </t>
    </r>
    <r>
      <rPr>
        <b/>
        <sz val="9"/>
        <color rgb="FFFFFF00"/>
        <rFont val="Arial"/>
      </rPr>
      <t>+29,17</t>
    </r>
    <r>
      <rPr>
        <b/>
        <sz val="9"/>
        <color rgb="FFFFFFFF"/>
        <rFont val="Arial"/>
      </rPr>
      <t xml:space="preserve"> (3,87 eura) </t>
    </r>
    <r>
      <rPr>
        <b/>
        <sz val="9"/>
        <color rgb="FFFFFF00"/>
        <rFont val="Arial"/>
      </rPr>
      <t xml:space="preserve"> 155,9 m2  74,64 kn= 8H 597,12 </t>
    </r>
    <r>
      <rPr>
        <b/>
        <sz val="11"/>
        <color rgb="FFFFFFFF"/>
        <rFont val="Arial"/>
      </rPr>
      <t xml:space="preserve">(79,25 eura)
</t>
    </r>
    <r>
      <rPr>
        <b/>
        <sz val="9"/>
        <color rgb="FFFFFF00"/>
        <rFont val="Arial"/>
      </rPr>
      <t xml:space="preserve">do 24 sata
</t>
    </r>
    <r>
      <rPr>
        <b/>
        <sz val="10"/>
        <color rgb="FFFFFFFF"/>
        <rFont val="Arial"/>
      </rPr>
      <t>NE IZNAJMLJUJE SE!!</t>
    </r>
  </si>
  <si>
    <r>
      <rPr>
        <b/>
        <sz val="9"/>
        <color rgb="FFFFFF00"/>
        <rFont val="Arial"/>
      </rPr>
      <t>suđe   I   MO HRGOVLJANI
49,95</t>
    </r>
    <r>
      <rPr>
        <b/>
        <sz val="9"/>
        <color rgb="FFFFFFFF"/>
        <rFont val="Arial"/>
      </rPr>
      <t xml:space="preserve"> (6,63 eura) </t>
    </r>
    <r>
      <rPr>
        <b/>
        <sz val="9"/>
        <color rgb="FFFFFF00"/>
        <rFont val="Arial"/>
      </rPr>
      <t>+29,17</t>
    </r>
    <r>
      <rPr>
        <b/>
        <sz val="9"/>
        <color rgb="FFFFFFFF"/>
        <rFont val="Arial"/>
      </rPr>
      <t xml:space="preserve"> (3,87 eura) </t>
    </r>
    <r>
      <rPr>
        <b/>
        <sz val="9"/>
        <color rgb="FFFFFF00"/>
        <rFont val="Arial"/>
      </rPr>
      <t xml:space="preserve"> 171,27  m2  79,12  kn   </t>
    </r>
    <r>
      <rPr>
        <b/>
        <sz val="9"/>
        <color rgb="FFFFFFFF"/>
        <rFont val="Arial"/>
      </rPr>
      <t xml:space="preserve"> (10,05 eur) </t>
    </r>
    <r>
      <rPr>
        <b/>
        <sz val="9"/>
        <color rgb="FFFFFF00"/>
        <rFont val="Arial"/>
      </rPr>
      <t xml:space="preserve">   =8 H 632,96 kn </t>
    </r>
    <r>
      <rPr>
        <b/>
        <sz val="10"/>
        <color rgb="FFFFFFFF"/>
        <rFont val="Arial"/>
      </rPr>
      <t>(84,00 eura)</t>
    </r>
    <r>
      <rPr>
        <b/>
        <sz val="9"/>
        <color rgb="FFFFFF00"/>
        <rFont val="Arial"/>
      </rPr>
      <t xml:space="preserve"> suđe  
3 kn/osobi</t>
    </r>
    <r>
      <rPr>
        <b/>
        <sz val="9"/>
        <color rgb="FFFFFFFF"/>
        <rFont val="Arial"/>
      </rPr>
      <t xml:space="preserve"> (0,40 EURA) STANE 100 LJUDI         (120 MAX) 
PONEDJELJAK- NE IZNAJMLJIVATI</t>
    </r>
  </si>
  <si>
    <r>
      <rPr>
        <b/>
        <sz val="9"/>
        <color rgb="FFFFFF00"/>
        <rFont val="Arial"/>
      </rPr>
      <t xml:space="preserve">I    MO CIGLENA 48,15 </t>
    </r>
    <r>
      <rPr>
        <b/>
        <sz val="9"/>
        <color rgb="FFFFFFFF"/>
        <rFont val="Arial"/>
      </rPr>
      <t>(6,39 eura)</t>
    </r>
    <r>
      <rPr>
        <b/>
        <sz val="9"/>
        <color rgb="FFFFFF00"/>
        <rFont val="Arial"/>
      </rPr>
      <t xml:space="preserve"> +29,17</t>
    </r>
    <r>
      <rPr>
        <b/>
        <sz val="9"/>
        <color rgb="FFFFFFFF"/>
        <rFont val="Arial"/>
      </rPr>
      <t xml:space="preserve"> (3,87 eura) </t>
    </r>
    <r>
      <rPr>
        <b/>
        <sz val="9"/>
        <color rgb="FFFFFF00"/>
        <rFont val="Arial"/>
      </rPr>
      <t xml:space="preserve">  165,08 m2  77,32 kn= 8 H 618,56 kn </t>
    </r>
    <r>
      <rPr>
        <b/>
        <sz val="10"/>
        <color rgb="FFFFFFFF"/>
        <rFont val="Arial"/>
      </rPr>
      <t>(82,08 eura)</t>
    </r>
  </si>
  <si>
    <r>
      <rPr>
        <b/>
        <sz val="9"/>
        <color rgb="FFFFFF00"/>
        <rFont val="Arial"/>
      </rPr>
      <t xml:space="preserve">Suđe   I   MO GUDOVAC
 76,7 </t>
    </r>
    <r>
      <rPr>
        <b/>
        <sz val="9"/>
        <color rgb="FFFFFFFF"/>
        <rFont val="Arial"/>
      </rPr>
      <t>(10,18 eura)</t>
    </r>
    <r>
      <rPr>
        <b/>
        <sz val="9"/>
        <color rgb="FFFFFF00"/>
        <rFont val="Arial"/>
      </rPr>
      <t xml:space="preserve"> +29,17 </t>
    </r>
    <r>
      <rPr>
        <b/>
        <sz val="9"/>
        <color rgb="FFFFFFFF"/>
        <rFont val="Arial"/>
      </rPr>
      <t>(3,87 eura)</t>
    </r>
    <r>
      <rPr>
        <b/>
        <sz val="9"/>
        <color rgb="FFFFFF00"/>
        <rFont val="Arial"/>
      </rPr>
      <t xml:space="preserve">      263,2 m2   105,94 kn </t>
    </r>
    <r>
      <rPr>
        <b/>
        <sz val="9"/>
        <color rgb="FFFFFFFF"/>
        <rFont val="Arial"/>
      </rPr>
      <t xml:space="preserve">(14,06 €)  </t>
    </r>
    <r>
      <rPr>
        <b/>
        <sz val="9"/>
        <color rgb="FFFFFF00"/>
        <rFont val="Arial"/>
      </rPr>
      <t xml:space="preserve">  =8H 847,52 kn</t>
    </r>
    <r>
      <rPr>
        <b/>
        <sz val="9"/>
        <color rgb="FFFFFFFF"/>
        <rFont val="Arial"/>
      </rPr>
      <t xml:space="preserve"> </t>
    </r>
    <r>
      <rPr>
        <b/>
        <sz val="10"/>
        <color rgb="FFFFFFFF"/>
        <rFont val="Arial"/>
      </rPr>
      <t xml:space="preserve">(112,49 eura)
</t>
    </r>
    <r>
      <rPr>
        <b/>
        <sz val="9"/>
        <color rgb="FFFFFF00"/>
        <rFont val="Arial"/>
      </rPr>
      <t xml:space="preserve">(stane 100 ljudi evetualno 150 s drugim stolovima , samo sjedenje 200 stolica, suđe do 300 osoba, 
3 kn /osobi </t>
    </r>
    <r>
      <rPr>
        <b/>
        <sz val="9"/>
        <color rgb="FFFFFFFF"/>
        <rFont val="Arial"/>
      </rPr>
      <t>(0,40 EURA)</t>
    </r>
  </si>
  <si>
    <r>
      <rPr>
        <b/>
        <sz val="9"/>
        <color rgb="FFFFFF00"/>
        <rFont val="Arial"/>
      </rPr>
      <t xml:space="preserve">I   MO KOKINAC
36,29 </t>
    </r>
    <r>
      <rPr>
        <b/>
        <sz val="9"/>
        <color rgb="FFFFFFFF"/>
        <rFont val="Arial"/>
      </rPr>
      <t xml:space="preserve">(4,82 eura)  </t>
    </r>
    <r>
      <rPr>
        <b/>
        <sz val="9"/>
        <color rgb="FFFFFF00"/>
        <rFont val="Arial"/>
      </rPr>
      <t>+29,17</t>
    </r>
    <r>
      <rPr>
        <b/>
        <sz val="9"/>
        <color rgb="FFFFFFFF"/>
        <rFont val="Arial"/>
      </rPr>
      <t xml:space="preserve"> (3,87) eura)
</t>
    </r>
    <r>
      <rPr>
        <b/>
        <sz val="9"/>
        <color rgb="FFFFFF00"/>
        <rFont val="Arial"/>
      </rPr>
      <t xml:space="preserve">124,41 m2  65,46kn = 8 H 523,68 kn </t>
    </r>
    <r>
      <rPr>
        <b/>
        <sz val="10"/>
        <color rgb="FFFFFFFF"/>
        <rFont val="Arial"/>
      </rPr>
      <t>(69,52 eura)</t>
    </r>
  </si>
  <si>
    <r>
      <rPr>
        <b/>
        <sz val="9"/>
        <color rgb="FFFFFF00"/>
        <rFont val="Arial"/>
      </rPr>
      <t xml:space="preserve">II   MO TROJSTVENI MARKOVAC
20,90 </t>
    </r>
    <r>
      <rPr>
        <b/>
        <sz val="9"/>
        <color rgb="FFFFFFFF"/>
        <rFont val="Arial"/>
      </rPr>
      <t>(2,77 eura)</t>
    </r>
    <r>
      <rPr>
        <b/>
        <sz val="9"/>
        <color rgb="FFFFFF00"/>
        <rFont val="Arial"/>
      </rPr>
      <t xml:space="preserve"> +21,88 </t>
    </r>
    <r>
      <rPr>
        <b/>
        <sz val="10"/>
        <color rgb="FFFFFFFF"/>
        <rFont val="Arial"/>
      </rPr>
      <t>(2,90 eura)</t>
    </r>
    <r>
      <rPr>
        <b/>
        <sz val="9"/>
        <color rgb="FFFFFF00"/>
        <rFont val="Arial"/>
      </rPr>
      <t xml:space="preserve">   100,31 m2    42,78 kn </t>
    </r>
    <r>
      <rPr>
        <b/>
        <sz val="9"/>
        <color rgb="FFFFFFFF"/>
        <rFont val="Arial"/>
      </rPr>
      <t>(5,68 €)</t>
    </r>
    <r>
      <rPr>
        <b/>
        <sz val="9"/>
        <color rgb="FFFFFF00"/>
        <rFont val="Arial"/>
      </rPr>
      <t xml:space="preserve">  = 8 H 341,76 kn </t>
    </r>
    <r>
      <rPr>
        <b/>
        <sz val="11"/>
        <color rgb="FFFFFFFF"/>
        <rFont val="Arial"/>
      </rPr>
      <t xml:space="preserve">(45,36 eura)
</t>
    </r>
    <r>
      <rPr>
        <b/>
        <sz val="9"/>
        <color rgb="FFFFFF00"/>
        <rFont val="Arial"/>
      </rPr>
      <t>(suđe ne izn.)</t>
    </r>
  </si>
  <si>
    <r>
      <rPr>
        <b/>
        <sz val="9"/>
        <color rgb="FFFFFF00"/>
        <rFont val="Arial"/>
      </rPr>
      <t xml:space="preserve">I   MO NOVOSELJANI  43,44 </t>
    </r>
    <r>
      <rPr>
        <b/>
        <sz val="10"/>
        <color rgb="FFFFFFFF"/>
        <rFont val="Arial"/>
      </rPr>
      <t>(5,77 eura)</t>
    </r>
    <r>
      <rPr>
        <b/>
        <sz val="9"/>
        <color rgb="FFFFFF00"/>
        <rFont val="Arial"/>
      </rPr>
      <t xml:space="preserve"> +29,17  </t>
    </r>
    <r>
      <rPr>
        <b/>
        <sz val="10"/>
        <color rgb="FFFFFFFF"/>
        <rFont val="Arial"/>
      </rPr>
      <t>(3,87 eura)</t>
    </r>
    <r>
      <rPr>
        <b/>
        <sz val="9"/>
        <color rgb="FFFFFF00"/>
        <rFont val="Arial"/>
      </rPr>
      <t xml:space="preserve">  148,93 m2  72,61 kn = 8 H 580,88 kn </t>
    </r>
    <r>
      <rPr>
        <b/>
        <sz val="10"/>
        <color rgb="FFFFFFFF"/>
        <rFont val="Arial"/>
      </rPr>
      <t>(77,12 eura)</t>
    </r>
  </si>
  <si>
    <r>
      <rPr>
        <b/>
        <sz val="9"/>
        <color rgb="FFFFFF00"/>
        <rFont val="Arial"/>
      </rPr>
      <t xml:space="preserve">II    MO OBROVNICA
 15,0 </t>
    </r>
    <r>
      <rPr>
        <b/>
        <sz val="9"/>
        <color rgb="FFFFFFFF"/>
        <rFont val="Arial"/>
      </rPr>
      <t xml:space="preserve">(1,99 eura) </t>
    </r>
    <r>
      <rPr>
        <b/>
        <sz val="9"/>
        <color rgb="FFFFFF00"/>
        <rFont val="Arial"/>
      </rPr>
      <t xml:space="preserve">+ 21,88 </t>
    </r>
    <r>
      <rPr>
        <b/>
        <sz val="9"/>
        <color rgb="FFFFFFFF"/>
        <rFont val="Arial"/>
      </rPr>
      <t xml:space="preserve">(2,9 eura) 
</t>
    </r>
    <r>
      <rPr>
        <b/>
        <sz val="9"/>
        <color rgb="FFFFFF00"/>
        <rFont val="Arial"/>
      </rPr>
      <t xml:space="preserve">72,03 m2  36,88 kn= 8H 295,04 kn </t>
    </r>
    <r>
      <rPr>
        <b/>
        <sz val="10"/>
        <color rgb="FFFFFFFF"/>
        <rFont val="Arial"/>
      </rPr>
      <t>(39,12 eura)</t>
    </r>
  </si>
  <si>
    <r>
      <rPr>
        <b/>
        <sz val="9"/>
        <color rgb="FFFFFF00"/>
        <rFont val="Arial"/>
      </rPr>
      <t xml:space="preserve">I            MO GORNJE PLAVNICE
42,34 </t>
    </r>
    <r>
      <rPr>
        <b/>
        <sz val="9"/>
        <color rgb="FFFFFFFF"/>
        <rFont val="Arial"/>
      </rPr>
      <t>(5,62 eura)</t>
    </r>
    <r>
      <rPr>
        <b/>
        <sz val="9"/>
        <color rgb="FFFFFF00"/>
        <rFont val="Arial"/>
      </rPr>
      <t xml:space="preserve"> +29,17</t>
    </r>
    <r>
      <rPr>
        <b/>
        <sz val="9"/>
        <color rgb="FFFFFFFF"/>
        <rFont val="Arial"/>
      </rPr>
      <t xml:space="preserve"> (3,87 eura) </t>
    </r>
    <r>
      <rPr>
        <b/>
        <sz val="9"/>
        <color rgb="FFFFFF00"/>
        <rFont val="Arial"/>
      </rPr>
      <t>145,17 m2- cca 70 osoba 71,51 kn</t>
    </r>
    <r>
      <rPr>
        <b/>
        <sz val="9"/>
        <color rgb="FFFFFFFF"/>
        <rFont val="Arial"/>
      </rPr>
      <t xml:space="preserve"> (9,49 €)</t>
    </r>
    <r>
      <rPr>
        <b/>
        <sz val="9"/>
        <color rgb="FFFFFF00"/>
        <rFont val="Arial"/>
      </rPr>
      <t xml:space="preserve"> = 8 H  572,09 kn </t>
    </r>
    <r>
      <rPr>
        <b/>
        <sz val="10"/>
        <color rgb="FFFFFFFF"/>
        <rFont val="Arial"/>
      </rPr>
      <t>(75,92 eura)
14 stolova i 71 stolica</t>
    </r>
  </si>
  <si>
    <r>
      <rPr>
        <b/>
        <sz val="9"/>
        <color rgb="FFFFFF00"/>
        <rFont val="Arial"/>
      </rPr>
      <t xml:space="preserve">II      MO PRGOMELJE     
 21,00 </t>
    </r>
    <r>
      <rPr>
        <b/>
        <sz val="9"/>
        <color rgb="FFFFFFFF"/>
        <rFont val="Arial"/>
      </rPr>
      <t>(2,79 eura)</t>
    </r>
    <r>
      <rPr>
        <b/>
        <sz val="9"/>
        <color rgb="FFFFFF00"/>
        <rFont val="Arial"/>
      </rPr>
      <t xml:space="preserve">+21,88 </t>
    </r>
    <r>
      <rPr>
        <b/>
        <sz val="9"/>
        <color rgb="FFFFFFFF"/>
        <rFont val="Arial"/>
      </rPr>
      <t xml:space="preserve">(2,90 eura) </t>
    </r>
    <r>
      <rPr>
        <b/>
        <sz val="9"/>
        <color rgb="FFFFFF00"/>
        <rFont val="Arial"/>
      </rPr>
      <t xml:space="preserve">   100,85 m2 42,88 kn = 8 H 343,04 kn </t>
    </r>
    <r>
      <rPr>
        <b/>
        <sz val="11"/>
        <color rgb="FFFFFF00"/>
        <rFont val="Arial"/>
      </rPr>
      <t>(</t>
    </r>
    <r>
      <rPr>
        <b/>
        <sz val="11"/>
        <color rgb="FFFFFFFF"/>
        <rFont val="Arial"/>
      </rPr>
      <t xml:space="preserve">45,53 eura)
</t>
    </r>
    <r>
      <rPr>
        <b/>
        <sz val="10"/>
        <color rgb="FFFFFFFF"/>
        <rFont val="Arial"/>
      </rPr>
      <t xml:space="preserve">
PETAK- NE IZNAJMLJIVATI</t>
    </r>
  </si>
  <si>
    <r>
      <rPr>
        <b/>
        <sz val="9"/>
        <color rgb="FFFFFF00"/>
        <rFont val="Arial"/>
      </rPr>
      <t>I   MO STARE PLAVNICE
27,52</t>
    </r>
    <r>
      <rPr>
        <b/>
        <sz val="10"/>
        <color rgb="FFFFFFFF"/>
        <rFont val="Arial"/>
      </rPr>
      <t xml:space="preserve"> </t>
    </r>
    <r>
      <rPr>
        <b/>
        <sz val="9"/>
        <color rgb="FFFFFFFF"/>
        <rFont val="Arial"/>
      </rPr>
      <t>(3,65 eura)</t>
    </r>
    <r>
      <rPr>
        <b/>
        <sz val="9"/>
        <color rgb="FFFFFF00"/>
        <rFont val="Arial"/>
      </rPr>
      <t xml:space="preserve"> + 29,17 kn </t>
    </r>
    <r>
      <rPr>
        <b/>
        <sz val="9"/>
        <color rgb="FFFFFFFF"/>
        <rFont val="Arial"/>
      </rPr>
      <t>(3,87 eura)</t>
    </r>
    <r>
      <rPr>
        <b/>
        <sz val="9"/>
        <color rgb="FFFFFF00"/>
        <rFont val="Arial"/>
      </rPr>
      <t xml:space="preserve"> 94,36 m2 56,69 kn  </t>
    </r>
    <r>
      <rPr>
        <b/>
        <sz val="9"/>
        <color rgb="FFFFFFFF"/>
        <rFont val="Arial"/>
      </rPr>
      <t>(7,52 €)</t>
    </r>
    <r>
      <rPr>
        <b/>
        <sz val="9"/>
        <color rgb="FFFFFF00"/>
        <rFont val="Arial"/>
      </rPr>
      <t xml:space="preserve"> = 8H  453,52 kn</t>
    </r>
    <r>
      <rPr>
        <b/>
        <sz val="10"/>
        <color rgb="FFFFFFFF"/>
        <rFont val="Arial"/>
      </rPr>
      <t xml:space="preserve"> </t>
    </r>
    <r>
      <rPr>
        <b/>
        <sz val="11"/>
        <color rgb="FFFFFFFF"/>
        <rFont val="Arial"/>
      </rPr>
      <t xml:space="preserve">(60,16 eura)
</t>
    </r>
    <r>
      <rPr>
        <b/>
        <sz val="10"/>
        <color rgb="FFFFFFFF"/>
        <rFont val="Arial"/>
      </rPr>
      <t xml:space="preserve">
PETAK- NE IZNAJMLJIVATI</t>
    </r>
  </si>
  <si>
    <r>
      <rPr>
        <b/>
        <sz val="9"/>
        <color rgb="FFFFFF00"/>
        <rFont val="Arial"/>
      </rPr>
      <t xml:space="preserve">II      MO TOMAŠ
 30,68 </t>
    </r>
    <r>
      <rPr>
        <b/>
        <sz val="9"/>
        <color rgb="FFFFFFFF"/>
        <rFont val="Arial"/>
      </rPr>
      <t>(4,07 eura)</t>
    </r>
    <r>
      <rPr>
        <b/>
        <sz val="9"/>
        <color rgb="FFFFFF00"/>
        <rFont val="Arial"/>
      </rPr>
      <t xml:space="preserve"> +21,88 </t>
    </r>
    <r>
      <rPr>
        <b/>
        <sz val="9"/>
        <color rgb="FFFFFFFF"/>
        <rFont val="Arial"/>
      </rPr>
      <t xml:space="preserve">(2,90 eura) </t>
    </r>
    <r>
      <rPr>
        <b/>
        <sz val="9"/>
        <color rgb="FFFFFF00"/>
        <rFont val="Arial"/>
      </rPr>
      <t xml:space="preserve"> 147,26 m 2    52,56 kn= 8H 420,48 kn </t>
    </r>
    <r>
      <rPr>
        <b/>
        <sz val="11"/>
        <color rgb="FFFFFFFF"/>
        <rFont val="Arial"/>
      </rPr>
      <t>(55,76 eura)</t>
    </r>
  </si>
  <si>
    <r>
      <rPr>
        <b/>
        <sz val="9"/>
        <color rgb="FFFFFF00"/>
        <rFont val="Arial"/>
      </rPr>
      <t>II  MO VELIKO KORENOVO
40,71</t>
    </r>
    <r>
      <rPr>
        <b/>
        <sz val="9"/>
        <color rgb="FFFFFFFF"/>
        <rFont val="Arial"/>
      </rPr>
      <t xml:space="preserve"> (5,40 eura)</t>
    </r>
    <r>
      <rPr>
        <b/>
        <sz val="9"/>
        <color rgb="FFFFFF00"/>
        <rFont val="Arial"/>
      </rPr>
      <t xml:space="preserve">+21,88 </t>
    </r>
    <r>
      <rPr>
        <b/>
        <sz val="9"/>
        <color rgb="FFFFFFFF"/>
        <rFont val="Arial"/>
      </rPr>
      <t xml:space="preserve">(2,90 eura) </t>
    </r>
    <r>
      <rPr>
        <b/>
        <sz val="9"/>
        <color rgb="FFFFFF00"/>
        <rFont val="Arial"/>
      </rPr>
      <t xml:space="preserve">195,4 m2     62,59 kn </t>
    </r>
    <r>
      <rPr>
        <b/>
        <sz val="9"/>
        <color rgb="FFFFFFFF"/>
        <rFont val="Arial"/>
      </rPr>
      <t xml:space="preserve">(8,31 €) </t>
    </r>
    <r>
      <rPr>
        <b/>
        <sz val="9"/>
        <color rgb="FFFFFF00"/>
        <rFont val="Arial"/>
      </rPr>
      <t>= 8H  500,29 kn</t>
    </r>
    <r>
      <rPr>
        <b/>
        <sz val="10"/>
        <color rgb="FFFFFFFF"/>
        <rFont val="Arial"/>
      </rPr>
      <t xml:space="preserve"> </t>
    </r>
    <r>
      <rPr>
        <b/>
        <sz val="11"/>
        <color rgb="FFFFFFFF"/>
        <rFont val="Arial"/>
      </rPr>
      <t xml:space="preserve">(66,40 eura)
</t>
    </r>
    <r>
      <rPr>
        <b/>
        <sz val="9"/>
        <color rgb="FFFFFF00"/>
        <rFont val="Arial"/>
      </rPr>
      <t xml:space="preserve">(100 OSOBA) (suđe  
3 kn/osobi </t>
    </r>
    <r>
      <rPr>
        <b/>
        <sz val="9"/>
        <color rgb="FFFFFFFF"/>
        <rFont val="Arial"/>
      </rPr>
      <t>(0,40 EURA) i javiti domaru)</t>
    </r>
  </si>
  <si>
    <r>
      <rPr>
        <b/>
        <sz val="9"/>
        <color rgb="FFFFFF00"/>
        <rFont val="Arial"/>
      </rPr>
      <t xml:space="preserve">II   ZVIJERCI
</t>
    </r>
    <r>
      <rPr>
        <b/>
        <sz val="11"/>
        <color rgb="FFFFFFFF"/>
        <rFont val="Arial"/>
      </rPr>
      <t>NE IZNAJMLJUJE SE!!</t>
    </r>
  </si>
  <si>
    <r>
      <rPr>
        <b/>
        <sz val="9"/>
        <color rgb="FFFFFF00"/>
        <rFont val="Arial"/>
      </rPr>
      <t xml:space="preserve">I      MO PATKOVAC    74,67 </t>
    </r>
    <r>
      <rPr>
        <b/>
        <sz val="9"/>
        <color rgb="FFFFFFFF"/>
        <rFont val="Arial"/>
      </rPr>
      <t xml:space="preserve">(9,91 eura) </t>
    </r>
    <r>
      <rPr>
        <b/>
        <sz val="9"/>
        <color rgb="FFFFFF00"/>
        <rFont val="Arial"/>
      </rPr>
      <t>+29,17</t>
    </r>
    <r>
      <rPr>
        <b/>
        <sz val="9"/>
        <color rgb="FFFFFFFF"/>
        <rFont val="Arial"/>
      </rPr>
      <t xml:space="preserve"> (3,87 eura</t>
    </r>
    <r>
      <rPr>
        <b/>
        <sz val="9"/>
        <color rgb="FFFFFF00"/>
        <rFont val="Arial"/>
      </rPr>
      <t xml:space="preserve">)    256 m2  103,84 kn = 8 H 830,60 kn </t>
    </r>
    <r>
      <rPr>
        <b/>
        <sz val="10"/>
        <color rgb="FFFFFFFF"/>
        <rFont val="Arial"/>
      </rPr>
      <t>(</t>
    </r>
    <r>
      <rPr>
        <b/>
        <sz val="11"/>
        <color rgb="FFFFFFFF"/>
        <rFont val="Arial"/>
      </rPr>
      <t>110,24 eura</t>
    </r>
    <r>
      <rPr>
        <b/>
        <sz val="10"/>
        <color rgb="FFFFFFFF"/>
        <rFont val="Arial"/>
      </rPr>
      <t>)</t>
    </r>
  </si>
  <si>
    <r>
      <rPr>
        <b/>
        <sz val="9"/>
        <color rgb="FFFFFF00"/>
        <rFont val="Arial"/>
      </rPr>
      <t xml:space="preserve">  suđe  I    KRIŽEVAČKA CESTA  66,73</t>
    </r>
    <r>
      <rPr>
        <b/>
        <sz val="9"/>
        <color rgb="FFFFFFFF"/>
        <rFont val="Arial"/>
      </rPr>
      <t xml:space="preserve"> (8,86 eura)</t>
    </r>
    <r>
      <rPr>
        <b/>
        <sz val="9"/>
        <color rgb="FFFFFF00"/>
        <rFont val="Arial"/>
      </rPr>
      <t xml:space="preserve"> +29,17</t>
    </r>
    <r>
      <rPr>
        <b/>
        <sz val="9"/>
        <color rgb="FFFFFFFF"/>
        <rFont val="Arial"/>
      </rPr>
      <t xml:space="preserve"> (3,87 eura)  </t>
    </r>
    <r>
      <rPr>
        <b/>
        <sz val="9"/>
        <color rgb="FFFFFF00"/>
        <rFont val="Arial"/>
      </rPr>
      <t xml:space="preserve">=  228,8 m2, 95,90  Kn = 8 H 767,20 kn </t>
    </r>
    <r>
      <rPr>
        <b/>
        <sz val="11"/>
        <color rgb="FFFFFFFF"/>
        <rFont val="Arial"/>
      </rPr>
      <t>(101,82 eura)</t>
    </r>
  </si>
  <si>
    <r>
      <rPr>
        <b/>
        <sz val="9"/>
        <color rgb="FFFFFF00"/>
        <rFont val="Arial"/>
      </rPr>
      <t xml:space="preserve">I    BAN JOSIP JELAČIĆ   11,49 </t>
    </r>
    <r>
      <rPr>
        <b/>
        <sz val="9"/>
        <color rgb="FFFFFFFF"/>
        <rFont val="Arial"/>
      </rPr>
      <t xml:space="preserve">(1,52 eura) </t>
    </r>
    <r>
      <rPr>
        <b/>
        <sz val="9"/>
        <color rgb="FFFFFF00"/>
        <rFont val="Arial"/>
      </rPr>
      <t xml:space="preserve"> + 29,17 </t>
    </r>
    <r>
      <rPr>
        <b/>
        <sz val="9"/>
        <color rgb="FFFFFFFF"/>
        <rFont val="Arial"/>
      </rPr>
      <t>(3,87 eura)</t>
    </r>
    <r>
      <rPr>
        <b/>
        <sz val="9"/>
        <color rgb="FFFFFF00"/>
        <rFont val="Arial"/>
      </rPr>
      <t xml:space="preserve">  39,39 m2   =40,66 8 h 325,28kn </t>
    </r>
    <r>
      <rPr>
        <b/>
        <sz val="11"/>
        <color rgb="FFFFFFFF"/>
        <rFont val="Arial"/>
      </rPr>
      <t>(43,17 eura)</t>
    </r>
  </si>
  <si>
    <r>
      <rPr>
        <b/>
        <sz val="9"/>
        <color rgb="FFFFFF00"/>
        <rFont val="Arial"/>
      </rPr>
      <t>II     ŽDRALOVI 33,08</t>
    </r>
    <r>
      <rPr>
        <b/>
        <sz val="9"/>
        <color rgb="FFFFFFFF"/>
        <rFont val="Arial"/>
      </rPr>
      <t xml:space="preserve"> (4,39 eura)</t>
    </r>
    <r>
      <rPr>
        <b/>
        <sz val="9"/>
        <color rgb="FFFFFF00"/>
        <rFont val="Arial"/>
      </rPr>
      <t xml:space="preserve"> +21,88 </t>
    </r>
    <r>
      <rPr>
        <b/>
        <sz val="9"/>
        <color rgb="FFFFFFFF"/>
        <rFont val="Arial"/>
      </rPr>
      <t xml:space="preserve">(2,9 eura)   </t>
    </r>
    <r>
      <rPr>
        <b/>
        <sz val="9"/>
        <color rgb="FFFFFF00"/>
        <rFont val="Arial"/>
      </rPr>
      <t xml:space="preserve">   158,8 m2  54,96 kn  = 8 H 439,68 kn </t>
    </r>
    <r>
      <rPr>
        <b/>
        <sz val="10"/>
        <color rgb="FFFFFFFF"/>
        <rFont val="Arial"/>
      </rPr>
      <t>(</t>
    </r>
    <r>
      <rPr>
        <b/>
        <sz val="11"/>
        <color rgb="FFFFFFFF"/>
        <rFont val="Arial"/>
      </rPr>
      <t>58,32 eura</t>
    </r>
    <r>
      <rPr>
        <b/>
        <sz val="10"/>
        <color rgb="FFFFFFFF"/>
        <rFont val="Arial"/>
      </rPr>
      <t>)</t>
    </r>
  </si>
  <si>
    <r>
      <rPr>
        <b/>
        <sz val="9"/>
        <color rgb="FFFFFF00"/>
        <rFont val="Arial"/>
      </rPr>
      <t xml:space="preserve">II  GALOVAC 32,21+21,88     154,93 m2  54,09 kn= 8 H 432,72 kn </t>
    </r>
    <r>
      <rPr>
        <b/>
        <sz val="10"/>
        <color rgb="FFFFFFFF"/>
        <rFont val="Arial"/>
      </rPr>
      <t>(57,43 eura)</t>
    </r>
  </si>
  <si>
    <r>
      <rPr>
        <b/>
        <sz val="9"/>
        <color rgb="FFFFFF00"/>
        <rFont val="Arial"/>
      </rPr>
      <t xml:space="preserve">II   BREZOVAC  18,39+21,88   88,26 m2 40,27 kn  =8H  322,16 </t>
    </r>
    <r>
      <rPr>
        <b/>
        <sz val="9"/>
        <color rgb="FFFFFFFF"/>
        <rFont val="Arial"/>
      </rPr>
      <t xml:space="preserve">(42,76 eura) </t>
    </r>
    <r>
      <rPr>
        <b/>
        <sz val="9"/>
        <color rgb="FFFFFF00"/>
        <rFont val="Arial"/>
      </rPr>
      <t xml:space="preserve">kn
</t>
    </r>
    <r>
      <rPr>
        <b/>
        <sz val="10"/>
        <color rgb="FFFFFFFF"/>
        <rFont val="Arial"/>
      </rPr>
      <t>NE IZNAJMLJUJE SE!!</t>
    </r>
  </si>
  <si>
    <r>
      <rPr>
        <b/>
        <sz val="9"/>
        <color rgb="FFFFFF00"/>
        <rFont val="Arial"/>
      </rPr>
      <t xml:space="preserve">II PROKLJUVANI 17,5 </t>
    </r>
    <r>
      <rPr>
        <b/>
        <sz val="9"/>
        <color rgb="FFFFFFFF"/>
        <rFont val="Arial"/>
      </rPr>
      <t xml:space="preserve">(2,32 eura) </t>
    </r>
    <r>
      <rPr>
        <b/>
        <sz val="9"/>
        <color rgb="FFFFFF00"/>
        <rFont val="Arial"/>
      </rPr>
      <t xml:space="preserve"> +21,88 </t>
    </r>
    <r>
      <rPr>
        <b/>
        <sz val="9"/>
        <color rgb="FFFFFFFF"/>
        <rFont val="Arial"/>
      </rPr>
      <t>(2,9 eura)</t>
    </r>
    <r>
      <rPr>
        <b/>
        <sz val="9"/>
        <color rgb="FFFFFF00"/>
        <rFont val="Arial"/>
      </rPr>
      <t xml:space="preserve">   84 m2   39,38 kn = 8H 315,04 kn </t>
    </r>
    <r>
      <rPr>
        <b/>
        <sz val="11"/>
        <color rgb="FFFFFFFF"/>
        <rFont val="Arial"/>
      </rPr>
      <t>(41,76 eura)</t>
    </r>
  </si>
  <si>
    <t>II   PRESPA  27,9 +21,88    133,9 m2 = 49,78 kn = 8H 398,24 kn  (NE) dato DVD na uporabu
NE IZNAJMLJUJE SE!!</t>
  </si>
  <si>
    <r>
      <rPr>
        <b/>
        <sz val="9"/>
        <color rgb="FFFFFF00"/>
        <rFont val="Arial"/>
      </rPr>
      <t xml:space="preserve">II   GORNJI TOMAŠ  17,58+21,88 84,4 m2   39,46 kn = 8H 315,68 kn </t>
    </r>
    <r>
      <rPr>
        <b/>
        <sz val="10"/>
        <color rgb="FFFFFFFF"/>
        <rFont val="Arial"/>
      </rPr>
      <t>(</t>
    </r>
    <r>
      <rPr>
        <b/>
        <sz val="11"/>
        <color rgb="FFFFFFFF"/>
        <rFont val="Arial"/>
      </rPr>
      <t>41,90 eura</t>
    </r>
    <r>
      <rPr>
        <b/>
        <sz val="10"/>
        <color rgb="FFFFFFFF"/>
        <rFont val="Arial"/>
      </rPr>
      <t>)- MALO, NIJE ZA IZNAJMLJIVATI- IMA  MO TOMAŠ</t>
    </r>
  </si>
  <si>
    <r>
      <rPr>
        <b/>
        <sz val="9"/>
        <color rgb="FFFFFF00"/>
        <rFont val="Arial"/>
      </rPr>
      <t>II   ŠPORTSKA DVORANA KLOKOČEVAC 52,92</t>
    </r>
    <r>
      <rPr>
        <b/>
        <sz val="10"/>
        <color rgb="FFFFFFFF"/>
        <rFont val="Arial"/>
      </rPr>
      <t xml:space="preserve"> (7,02 eura)</t>
    </r>
    <r>
      <rPr>
        <b/>
        <sz val="9"/>
        <color rgb="FFFFFF00"/>
        <rFont val="Arial"/>
      </rPr>
      <t xml:space="preserve">  + 21,88 </t>
    </r>
    <r>
      <rPr>
        <b/>
        <sz val="10"/>
        <color rgb="FFFFFFFF"/>
        <rFont val="Arial"/>
      </rPr>
      <t xml:space="preserve">(2,90 eura) </t>
    </r>
    <r>
      <rPr>
        <b/>
        <sz val="9"/>
        <color rgb="FFFFFF00"/>
        <rFont val="Arial"/>
      </rPr>
      <t>254,03 m2 74,80= 8H 598,40 kn</t>
    </r>
    <r>
      <rPr>
        <b/>
        <sz val="10"/>
        <color rgb="FFFFFFFF"/>
        <rFont val="Arial"/>
      </rPr>
      <t xml:space="preserve"> (78,36 eura) </t>
    </r>
    <r>
      <rPr>
        <b/>
        <sz val="9"/>
        <color rgb="FFFFFF00"/>
        <rFont val="Arial"/>
      </rPr>
      <t xml:space="preserve">64,01+21,88= 85,89 kn
</t>
    </r>
    <r>
      <rPr>
        <b/>
        <sz val="11"/>
        <color rgb="FFFFFF00"/>
        <rFont val="Arial"/>
      </rPr>
      <t>NE IZNAJMLJIVATI</t>
    </r>
  </si>
  <si>
    <t>6.1.2023.
(petak)</t>
  </si>
  <si>
    <t>Udruga žena Gudovac- domjenak povodom Tri kralja +</t>
  </si>
  <si>
    <t>Helena Perčec, sinov 18.ti rođendan- Ksenija rezervirala +</t>
  </si>
  <si>
    <t>7.1.2023.
(subota)</t>
  </si>
  <si>
    <t>KUDUMIJA ŽELJKO, 099/823-2997 - rezervirao dom za kršetenje unuka +</t>
  </si>
  <si>
    <t>Stipe Berić- dječji rođendan +</t>
  </si>
  <si>
    <t>8.1.2023.
(nedjelja)</t>
  </si>
  <si>
    <t>Biljan Božidar, dječji rođendan, 098/9596-186, 11-19 sati +</t>
  </si>
  <si>
    <t>13.1.2023.
(petak)</t>
  </si>
  <si>
    <t>Dean Krajinović, 098/397-888, proslava 18.-tog rođendana, 20-04 sata +</t>
  </si>
  <si>
    <t>14.1.2023.
(subota)</t>
  </si>
  <si>
    <t>Marina Jambrek, 095/833-9013 - zahtjev će ići na IRENA BOHNEC (prijateljica) - 1. rođendan djeteta- ODUSTALI</t>
  </si>
  <si>
    <t>Renata Bunić, 095/369-6667, rođendan, 19-03 sata +</t>
  </si>
  <si>
    <t>DAMJAN ŠARIĆ, TRAKOŠĆANSKA 24, 43000 BJELOVAR, MOB.PROSLAVA ROĐENDANA I DIPLOME +</t>
  </si>
  <si>
    <t>17.1.2023.
(utorak)</t>
  </si>
  <si>
    <t>HDZ, Martinovski Nenad , Marko Marušić- EDO PISAO +</t>
  </si>
  <si>
    <t>21.1.2023. i 22.1.2023.
(subota i nedjelja)</t>
  </si>
  <si>
    <t>NE- IZBORI ZA PREDSJEDNIKE MJESNIH ODBORA</t>
  </si>
  <si>
    <t>27.1.2023.
(petak)</t>
  </si>
  <si>
    <t>Ivanka Boltižar , rođenje djeteta, MOB 099/723-4807 +</t>
  </si>
  <si>
    <t>28.1.2023.
(subota)</t>
  </si>
  <si>
    <t>Jurić Krunoslav, MOB: 091/7698541 +</t>
  </si>
  <si>
    <t>DVD Ciglena skupština +</t>
  </si>
  <si>
    <t>Tatjana Janeš, 18.-ti rođendan, 099/215-8115 +</t>
  </si>
  <si>
    <t>Tatjana Ožvatić- Željko Nesek, 091/336-0008 +</t>
  </si>
  <si>
    <t>29.1.2023.
(nedjelja)</t>
  </si>
  <si>
    <t>Slavuji Fakini, domjenak za goste KUD Daruvar, Ivan Ćurić, 14-22 sata +</t>
  </si>
  <si>
    <t>Ivana Jambreković Doležal, 098/491-473, 2. rođendan +</t>
  </si>
  <si>
    <t>30.1.2023.
(ponedjeljak)</t>
  </si>
  <si>
    <t>Nataša Galović, verestovanje, 091/5033-288 +</t>
  </si>
  <si>
    <t>3.2.2023.
(petak)</t>
  </si>
  <si>
    <t>DVD Gornje Plavnice, Nenad Mrzlečki, 098/810-984, godišnja skupština +</t>
  </si>
  <si>
    <t>4.2.2023.
(subota)</t>
  </si>
  <si>
    <t>Ivica Matić, proslava 30.-tog rođendana, 099/837-2943 i 50 osoba za suđe +</t>
  </si>
  <si>
    <t>PZ Naš Lješnjak- upravitelj Tomislav Haršanji...Vjekoslav Kralj- Roki rezervirao +</t>
  </si>
  <si>
    <t>Marija Perić, 18.-ti rođendan, 099/437-8899, 18-05 sati +</t>
  </si>
  <si>
    <t>Valentino Nalevka, 30.- ti rođendan, 099/842-7188 +</t>
  </si>
  <si>
    <t>5.2.2023.
(nedjelja)</t>
  </si>
  <si>
    <t>ŠIMUNOVIĆ  JELENA, DJEČJI ROĐENDAN, MOB. 095/372-6444 +</t>
  </si>
  <si>
    <t>7.2.2023.
(utorak)</t>
  </si>
  <si>
    <t>Ministarstvo poljoprivrede
9-14 sati, Dražen Cerjanec, 098/377-432 +</t>
  </si>
  <si>
    <t>11.2.2023.
(subota)</t>
  </si>
  <si>
    <t>Kristijan Dokuš, MOB: 091/911-4081 +</t>
  </si>
  <si>
    <t>ŽGANJER - rezervirao dom, sastanak MO +</t>
  </si>
  <si>
    <t>DVD TOMAŠ, godišnja skupština, Karlo Kranželić- predsjednik, 091/548-6969 +</t>
  </si>
  <si>
    <t>14.2.2023.
(utorak)</t>
  </si>
  <si>
    <t>Maja Radančević, karmine, 095/843-5582,12-20 sati (UTIB ustupio termin) +</t>
  </si>
  <si>
    <t>18.2.2022.
(subota)</t>
  </si>
  <si>
    <t>Željka Grgić, 50.-ti rođendan, 091/509-4235 +</t>
  </si>
  <si>
    <t>Marina Udžbinac, krstitke, MOB: 099/2831-113 +</t>
  </si>
  <si>
    <t>Dragana Lustrik 097/748-6728, krštenje, 15-23 sata +</t>
  </si>
  <si>
    <t>Štefica Orešković Krešić, 19.rođendan, Tigran rezervirao +</t>
  </si>
  <si>
    <t>Ivana Vrabac, rođenje djeteta, 095/874-0893 +</t>
  </si>
  <si>
    <t>21.2.2023.
(utorak)</t>
  </si>
  <si>
    <t>22.2.2023.
(utorak)</t>
  </si>
  <si>
    <t>Alen Kunić, verestovanje i karmine +</t>
  </si>
  <si>
    <t>23.2.2023.
(četvrtak)</t>
  </si>
  <si>
    <t>Vinko Pranjić
Staroplavnička 22,
Stare Plavnice,
OIB: 81135697361
Mob: 098/731-032
verestovanje 17-24</t>
  </si>
  <si>
    <t>24.2.2023.
(petak)</t>
  </si>
  <si>
    <t>Gordana Jakupović, proslava 18.-tog rođendana, 097/752-2317, 19-05 sati +</t>
  </si>
  <si>
    <t>Vinko Pranjić
Staroplavnička 22,
Stare Plavnice,
OIB: 81135697361
Mob: 098/731-032
karmine 12-20h</t>
  </si>
  <si>
    <t>25.2.2023.
(subota)</t>
  </si>
  <si>
    <t>Kovačević Darko, 50.-ti rođendan, 091/783-6045 ili 091/243-4717 +</t>
  </si>
  <si>
    <t>BAČIĆ MAJA, Ivana Gregurića 15, Bjelovara, 098 833 827 +</t>
  </si>
  <si>
    <t>Gabaj Mirela, 18.-ti rođendan, 098/4455-96, 19-03 sata +</t>
  </si>
  <si>
    <t>Slađana Matin Žlender, 18.-ti rođendan, 091/495-4248, 19-05 sati +</t>
  </si>
  <si>
    <t>26.2.2023.
(nedjelja)</t>
  </si>
  <si>
    <t>Cepanec Robert, 099/447-8674, dječji rođendan, 12-22 sata +</t>
  </si>
  <si>
    <t>28.2.2023.
(utorak)</t>
  </si>
  <si>
    <t>28.2. utorak -3.3.2023 petak (od 9.00-15.00 sati)  MINISTARSTVO POLJOPRIVREDE, Dražen Cerjanec, 098/377-432 +</t>
  </si>
  <si>
    <t>1.3.2023.
(srijeda)</t>
  </si>
  <si>
    <t>2.3.2023.
(četvrtak)</t>
  </si>
  <si>
    <t>3.3.20223.
(petak)</t>
  </si>
  <si>
    <t>ANTIĆ NIKOLA, GUDOVAC 105A, OIB:  14470034854, KARMINE, 098/969-7647, 9-20 sati +</t>
  </si>
  <si>
    <t>Helena Perčec- mužev 50.-ti rođendan- Ksenija rezervirala +</t>
  </si>
  <si>
    <t>4.3.2023.
(subota)</t>
  </si>
  <si>
    <t>Taritaš Krunoslav, 18.-ti rođendan, 099/51222-04, 20-04 sata, suđe za 80 osoba +</t>
  </si>
  <si>
    <t>DARKO BLAŽEKOVIĆ, 098 9706549, PROSLAVA 18.ROĐENDANA, 20-04 sata +</t>
  </si>
  <si>
    <t>Slađana Patekar 099/467-7038, 18.-ti rođendan, zvala Dubravka Dragičević +</t>
  </si>
  <si>
    <t>Rašo Mario, Velike Sredice 108, OIB: 77211793607 proslava rođenja djeteta , 091 587 9727 +</t>
  </si>
  <si>
    <t>Katarina Trojak, 50.-ti rođendan, 099/670-9679 +</t>
  </si>
  <si>
    <t>5.3.2023.
(nedjelja)</t>
  </si>
  <si>
    <t>Slavuji Fakini, druženje povodom Dana žena, Ivan Ćurić, 099/3777-990 14-22 +</t>
  </si>
  <si>
    <t>Markanović Vanja, dječji rođendan, 098/874-347 +</t>
  </si>
  <si>
    <t>11.3.2023.
(subota)</t>
  </si>
  <si>
    <t>Perić Ana, 18.-ti rođendan, 098/970-5326, 17-03 sata, ne treba suđe +</t>
  </si>
  <si>
    <t>Ivona Bogović, 40.-ti rođendan, 095/199-2836, 18-03 sata +</t>
  </si>
  <si>
    <t>Senka Čalušić, 091/598-0102, 18.-ti rođendan +</t>
  </si>
  <si>
    <t>DVD TOMAŠ, Karlo Kranželić- predsjednik, vatrogasna sjednica, 091/548-6969 +</t>
  </si>
  <si>
    <t>13. i 14.3.2023.
(ponbedjeljak i utorak)</t>
  </si>
  <si>
    <t>Malvić Matija, Kokinac 82, Bjelovar, OIB: 56902220421 - zakup dvorane za Verestovanje (18.00-11.00) i karmine (15.00 - 18.00)  Mob. 004915223406218 +</t>
  </si>
  <si>
    <t>17.3.2023.
(petak)</t>
  </si>
  <si>
    <t>Dario Markanović, 70.-ti rođendan, 099/799-9289 +</t>
  </si>
  <si>
    <t>Marko Šiljak, 50.-ti rođendan, 099/239-4577 +</t>
  </si>
  <si>
    <t>18.3.2023.
(subota)</t>
  </si>
  <si>
    <t>ŠPOLJARIĆ DALIBOR, 19.-ti rođendan, 091/460-7440, ne treba suđe +</t>
  </si>
  <si>
    <t>Jukić, Toma, 217-123, 19.-ti rođendan, 19:30-05:30 sati +</t>
  </si>
  <si>
    <t>Ilinović Maja, 098/175-4120, 18-ti rođendan- popunit će zahtjev +</t>
  </si>
  <si>
    <t>Manuel Cajner, rođenje djeteta, 19-03 sata +</t>
  </si>
  <si>
    <t>21.3.2023.
(petak)</t>
  </si>
  <si>
    <t>Predrag Babić, obiteljsko okupljanje, 19-03 sata, mob: 091/572-4836 +</t>
  </si>
  <si>
    <t>24.3.2023.
(petak)</t>
  </si>
  <si>
    <t>Alica Oremović, 50.-ti rođendan, 091/2217-110, 19-04 sata +</t>
  </si>
  <si>
    <t>25.3.2023.
(subota)</t>
  </si>
  <si>
    <t>Glumac Goran, 18.-ti rođendan, 098/9838-263, 19-07 sati +</t>
  </si>
  <si>
    <t>BRANKO OBRANOVIĆ, Mob. 095/5095353, proslava rođendana, od 20.00-4.00 (ne treba suđe) +</t>
  </si>
  <si>
    <t>Berislav Trešćec, 098/976-5854- domar, 18.-ti rođendan +</t>
  </si>
  <si>
    <t>26.3.2023.
(nedjelja)</t>
  </si>
  <si>
    <t>Saša Tomašić, 091/2393-014, dječji rođendan, 10-18 sati +</t>
  </si>
  <si>
    <t>1.4.2023.
(subota)</t>
  </si>
  <si>
    <t>Jurica Šepoval, dječji 1. rođendan, 099/211-9862- rezervirala Marina, 15-23 sata +</t>
  </si>
  <si>
    <t>Ines Seliž, 091/783-5143, 1.rođendan djeteta, 12-20 sati +</t>
  </si>
  <si>
    <t>Rezervirao domar za Udrugu hrvatskih veterana- besplatno - podnio zahtjev g. Đumlija na kojeg ide ugovor  +</t>
  </si>
  <si>
    <t>7.4.2023.
(petak)</t>
  </si>
  <si>
    <t>Andrea Pačko, 17.-ti rođendan- Ksenija +</t>
  </si>
  <si>
    <t>8.4.2023.
(subota)</t>
  </si>
  <si>
    <t>Dario Hranjec, dječji rođendan, 098/902-5137, 17-03 sata +</t>
  </si>
  <si>
    <t>Ivana Jurčević, rođendan, 098/946-8441, 15-24 sata +</t>
  </si>
  <si>
    <t xml:space="preserve">Antonela Kopanji, 097/718-9111, rođendan, Jacina prijateljica, 16-02 sata + </t>
  </si>
  <si>
    <t>9.4.2023.
(nedjelja)- Uskrs</t>
  </si>
  <si>
    <t>Dubravka Šimun, rođendan, 12-20 sati +</t>
  </si>
  <si>
    <t>14.4.2023.
(petak)</t>
  </si>
  <si>
    <t>15.4.2023.
(subota)</t>
  </si>
  <si>
    <t>MONIKA INJIĆ, PROSLAVA KRŠTENJA, MOB. 095/531-4075 +</t>
  </si>
  <si>
    <t>Maleta Marica, proslava rođendana, 098/174-7688, suđe za 50 osoba +</t>
  </si>
  <si>
    <t>Tomić Dragan, 30.-ti rođendan, 099/8050-850 +</t>
  </si>
  <si>
    <t>Mario Buban, Veliko Korenovo 95, Bjelovar, karmine, OIB: 75024672193, 11-19 sati, MOB: 099/653-6045 +</t>
  </si>
  <si>
    <t>Daliborka Bota, proslava 18.-tog rođendana, 091/566-4118- rezervirao domar Treščec +</t>
  </si>
  <si>
    <t>16.4.2022.
(nedjelja)</t>
  </si>
  <si>
    <t>Slavuji Fakini, druženje sa KUD-om iz Bereka, Ivan Ćurić, 14-22 +</t>
  </si>
  <si>
    <t>22.4.2023.
(subota)</t>
  </si>
  <si>
    <t>Anita Jeličić Miljanić, rođendan, 098/1900999, 19-03 sata +</t>
  </si>
  <si>
    <t>BOHNEC VLASTA, 18. rođendan (sin), Mob. 091/156 17 30, 20-04 sata +</t>
  </si>
  <si>
    <t>BLAŽENKA BURCAR, Staroplavnička 78, Bjelovar, OIB: 34224143548, mob. 091/5179920, održavanje obiteljske večere, 17.00-02.00 +</t>
  </si>
  <si>
    <t>28.4.2023.
(petak)</t>
  </si>
  <si>
    <t>ANAMARIJA PEČAR, CIGLENA 105, BJELOVAR, OIB: 96272675930, MOB. 099/340- 6507, PROSLAVA 50TOG ROĐENDANA,  OD 18.00-2.00 (8 SATI) +</t>
  </si>
  <si>
    <t>Darko Jurušić, 50.rođendan, 098/914-4322, 17-05 sati +</t>
  </si>
  <si>
    <t>29.04.2023.
(subota)</t>
  </si>
  <si>
    <t>Josip Jurić, rođenje djeteta, 091/407-0007, ne treba suđe +</t>
  </si>
  <si>
    <t>Jelena Matić, krizma, 095/593-1248,12-20 sati +</t>
  </si>
  <si>
    <t>Švenda Luca, krizma, 098/404-511, 10-18 sati +</t>
  </si>
  <si>
    <t>Vesna Belošević, momačka, 17-03 sata +</t>
  </si>
  <si>
    <t>Janeš Kristijan, krizma, 095/910-8757, 14-00 sati +</t>
  </si>
  <si>
    <t>30.4.2023.
(nedjelja)</t>
  </si>
  <si>
    <t>Mirela Vohralik, 18.-ti rođendan, 091/542-4659, ne treba suđe +</t>
  </si>
  <si>
    <t>MARJANA ŠANTEKOVIĆ, prva pričest, 095/908-6469, 13-22 sata +</t>
  </si>
  <si>
    <t>Davorka Markešić, 091/182-8909, prva pričest, LANA +</t>
  </si>
  <si>
    <t>Sanela Volf, mob. 099/215-8340, OIB 93617041446, MOB. 098/918-1361, OD 13.00-21.00 SAT;  + ŽGANJER ZVAO U PON.17.4.2023.ZA SEBE - RUČAK - ILI 5.5. 2023. AKO OVO NE USPIJE +</t>
  </si>
  <si>
    <t>1.5.2023.
(ponedjeljak)</t>
  </si>
  <si>
    <t>Ivo Zorkić, rođenje djeteta, 091/539-5648, 17-01 sati +</t>
  </si>
  <si>
    <t>2.5.2023.
(utorak)</t>
  </si>
  <si>
    <t>STP Euroduhan, Ivan Murlin, 7:30-15:30 sati, tehnički pregled traktora i traktorskih prikolica +</t>
  </si>
  <si>
    <t>5.5.2023.
(petak)</t>
  </si>
  <si>
    <t>06.05.2023.
(subota)</t>
  </si>
  <si>
    <t>Drago Pavelić                    098/651-640 za unuku, 18.rođendan, 40-ak ljudi, TREBA SUĐE +</t>
  </si>
  <si>
    <t>Željko Karan, pričest, 098/200-935 +</t>
  </si>
  <si>
    <t>Leonie Ivanuš, 50.-tog rođendana, 091/763-9710, 17-03 sata +</t>
  </si>
  <si>
    <t>Milenko Pučak, godišnjica braka, 099/657-0181, 12-18 sati +</t>
  </si>
  <si>
    <t>Tunić Ivo, Prespa 19, 43000 Bjelovar, mob. 091/976 70 55, prva pričest  +</t>
  </si>
  <si>
    <t>Ivan Ljevaković, 18.-ti rođendan, 091/527-8571 +</t>
  </si>
  <si>
    <t>MARIJA MATIĆ , 1.PRIČEST, OD 12.00-20.00 SATI +</t>
  </si>
  <si>
    <t>07.05.2023.
(nedjelja)</t>
  </si>
  <si>
    <t>Ivana Burkovac, prva pričest, 095/582-1883, treba suđe za 60 osoba +</t>
  </si>
  <si>
    <t>Šimunović Štefica, prva pričest, 091/581-5295, 882-034 +</t>
  </si>
  <si>
    <t>Danijel Matijević, pričest, 091/518-7756 +</t>
  </si>
  <si>
    <t>12.05.2023.
(petak)</t>
  </si>
  <si>
    <t>Ministarstvo poljoprivrede, Dražen Cerjanec, edukacija poljoprivrednika, 9-14 sati, 098/377-432 +</t>
  </si>
  <si>
    <t>13.5.2023.
(subota)</t>
  </si>
  <si>
    <t>Gordana Tomanek, 18.-ti rođendan, 098/597-266, ne treba suđe +</t>
  </si>
  <si>
    <t>Marina Baranašić, 098/9911881, obiteljsko druženje- ANA REZERVIRALA +</t>
  </si>
  <si>
    <t>14.5.2023.
(nedjelja)</t>
  </si>
  <si>
    <t>Branko Marković, krizma, m098/907-2862, 12-22 sata +</t>
  </si>
  <si>
    <t>Tihomir Ognjanac, pričest, 091/522-0774, SUĐE ZA 50 OSOBA +</t>
  </si>
  <si>
    <t>Slavuju Fakini, Čurić Ivan, prijatejsko druženje Matica umirovljenika Hercegovac +</t>
  </si>
  <si>
    <t>ZDENKA VIDNIĆ, DRINSKA 3, BJELOVAR, 099 833 8635, PRVA PRIČEST +</t>
  </si>
  <si>
    <t>Tandara Ivan, pričest, 091/526-5273 +</t>
  </si>
  <si>
    <t>Josip Štulina, pričest, 098/706-087, 12-20 sati- rezervirala Dubravka Šimun +</t>
  </si>
  <si>
    <t>17.5.2023.
(srijeda)</t>
  </si>
  <si>
    <t>Dario Sudeta, Obrovnica 79, OIB: 67901327808,  091/724-0834, karmine, 16-18 sati +</t>
  </si>
  <si>
    <t>19.5.2023.
(petak)</t>
  </si>
  <si>
    <t>Ljiljana Vincek, rođenje djeteta, 098/953-4154, 14-suđe za 50 osoba +</t>
  </si>
  <si>
    <t>ŽELJKA ADŽAM, 18.rođendan kćeri, mob. 095/92022 od 21 -05 sati +</t>
  </si>
  <si>
    <t>20.05.2023.
(subota)</t>
  </si>
  <si>
    <t>Tomislav Varat, 098/959-7993, krštenje, ne treba suđe +</t>
  </si>
  <si>
    <t>NIKOLIĆ MARTINA, PRESPA 16 KRIZMA, MOB.097/780-8095, OD 12.00 - 20.00 +</t>
  </si>
  <si>
    <t>Mirko Pavlek, 60.- ti rođendan, 098/9300-283, 12-22 sata +</t>
  </si>
  <si>
    <t>Taritaš Davor, 18.-ti rođendan kćeri, 098/635-020 +</t>
  </si>
  <si>
    <t>Ivana Jurčević, krizma, 13-21 sat, 098/946-8441 +</t>
  </si>
  <si>
    <t>21.05.2022.
(nedjelja)</t>
  </si>
  <si>
    <t>GJURAS Matilda, Roberta Frangeša Mihanovića 5, 43000 Bjelovar, krizma, 095/581-7443, treba suđe za 25 osoba +</t>
  </si>
  <si>
    <t>Dario Strmota, krizma, 098/792-918- EDO REZERVIRAO +</t>
  </si>
  <si>
    <t>Tomislav Šafranko- krizma, 091/444-0988- rezervirao Berić Stipe +</t>
  </si>
  <si>
    <t>ZLATKO DUKARIĆ, KRIZMA, 091/581-3259, 10-18 sati +</t>
  </si>
  <si>
    <t>Varjačić Ivica, Gudovac 136, krizma ručak,, mob. 098 190-1866 +</t>
  </si>
  <si>
    <t>26.05.2022.
(petak)</t>
  </si>
  <si>
    <t>Melanija Milović, 098/836-782, 22. i 44. rođendan, 17-03 sata +</t>
  </si>
  <si>
    <t>27.5.2023.
(subota)</t>
  </si>
  <si>
    <t>Dubravko Šugert, 095/9077-143, 14-22 sata, rođendan- ručak +</t>
  </si>
  <si>
    <t>Mario Sinković, sipanje, 098/592-864, 19-03 sata +</t>
  </si>
  <si>
    <t>Josip Galović- predsjednik MO Dani sela +</t>
  </si>
  <si>
    <t>28.5.2023.
(nedjelja)</t>
  </si>
  <si>
    <t>Marijo Šimunović, krizma, 098/994-2538, 13-22 sata- rezervirala Ana Baranašić +</t>
  </si>
  <si>
    <t>Zdravko Herjević, krizma, 11-19 sati--ZVALA SUZANA- OD JASMINE +</t>
  </si>
  <si>
    <t>2.6.2023.
(petak)</t>
  </si>
  <si>
    <t>Mario Šimunović, 34. rođendan, 099/258-7004, 18-05 sati +</t>
  </si>
  <si>
    <t>3.6.2023.
(subota)</t>
  </si>
  <si>
    <t>Mateja Capardača, 1. rođendan djeteta, 099/791-4398, 14-22 sata, ne treba suđe +</t>
  </si>
  <si>
    <t>HELENA JUREN, 18. rođendan kćeri, mob. 099/412-5973  PRIKLJUČUJE SE MARGETIĆ IZ NOVOSELJANA +</t>
  </si>
  <si>
    <t>Maja Pentek, krizma, 099/758-2077, 08-18 sati +</t>
  </si>
  <si>
    <t>Gluhak Katarina, krizma, 091/542-9432, 10-18 sati +</t>
  </si>
  <si>
    <t>6.6.2023.
(utorak)</t>
  </si>
  <si>
    <t>Mateo Koščević, karmine, 095/753-8460 +</t>
  </si>
  <si>
    <t>7.6.2023.
(srijeda)</t>
  </si>
  <si>
    <t>Mirjana David, rođenje djeteta, 099/254-0365, 18-02 sata +</t>
  </si>
  <si>
    <t>09.06.2023.
(petak)</t>
  </si>
  <si>
    <t>PAVIĆ TOMISLAV, MOB. 098/377-577  -  18.ROĐENDAN KĆERI (EMA PAVIĆ) +</t>
  </si>
  <si>
    <t>10.6.2023.
(subota)</t>
  </si>
  <si>
    <t>Ljudevit Bagladi, 18.-ti rođendan, 18-02 sata, 098/9399-653 +</t>
  </si>
  <si>
    <t>Manuel Bugarinović, priprema za krstitke, 098/927-1548, 10-18 sati +</t>
  </si>
  <si>
    <t>Nataša Tunić- ugovor! Koristi dom Barbara Perišić, 098/168-4824, 24-ti rođendan +</t>
  </si>
  <si>
    <t>11.6.2023.
(nedjelja)</t>
  </si>
  <si>
    <t>Manuel Bugarinović, krstitke, 098/927-1548, 10-18 sati +</t>
  </si>
  <si>
    <t>14.6.2023.
(srijeda)</t>
  </si>
  <si>
    <t>Ministarstvo poljoprivrede
7-15 sati, Iva Majhen Vlašiček, 091/488-2781 +</t>
  </si>
  <si>
    <t>15.6.2023.
(četvrtak)</t>
  </si>
  <si>
    <t>Slađana Lukač, obiteljsko okupljanje, 099/400-8891 +</t>
  </si>
  <si>
    <t>NK SIGNAL, Obrovnica, Stjepan Radić, 098/910-2808 +</t>
  </si>
  <si>
    <t>16.6.2023.
(petak)</t>
  </si>
  <si>
    <t>Dario Uršanić, rođenje djeteta, 099/236-2471- rezervirala Dijana Glavinić +</t>
  </si>
  <si>
    <t>17.6.2023.
(subota)</t>
  </si>
  <si>
    <t>Matija Prohaska, krštenje, 091/6079-121- podnio zahtjev 18.5.2023 +</t>
  </si>
  <si>
    <t>Nina Renić, 098/338-421, 50.-ti rođendan, 19-03 sata +</t>
  </si>
  <si>
    <t>BOŽICA NEKOKSA, 095/509-4979,, POVRATI POSLIJE SVATOVA- obiteljsko okupljanje, 12.00-00.00 (12 sati) +- VRAĆEN NOVAC JER JE ODUSTALA RADI ZAMJENE STOLARIJE NA DOMU</t>
  </si>
  <si>
    <t>20.6.2023.
utorak)</t>
  </si>
  <si>
    <t>23.6.2023.
(petak)</t>
  </si>
  <si>
    <t>SMRTNI SLUČAJ -  DUKIĆ IVAN (smrt majke) - Josip Galović poslao mail. Korištenje doma 19-21 sat (verestovanje)</t>
  </si>
  <si>
    <t>24.6.2023.
(subota)</t>
  </si>
  <si>
    <t>Lidija Špoljarić- predsjednica, 091/728-7250, sastanak MO Hrgovljani +</t>
  </si>
  <si>
    <t>Alen Begović, 098/724-088, obiteljska večera, 18-02 sata +</t>
  </si>
  <si>
    <t>SMRTNI SLUČAJ -  DUKIĆ IVAN (smrt majke) - Jposip Galović poslao mail. Korištenje doma 13-19 sati  (karmine)</t>
  </si>
  <si>
    <t>Ivana Jambrekocić, krštenje i rođendan djeteta, 091/3000-411 + PROVJERITI DA LI ĆE DOM BITI SPREMAN ZBOG ŠPALETA I ČIŠĆENJA - javljeno da hoće +</t>
  </si>
  <si>
    <t>25.6.2023.
(nedjelja)</t>
  </si>
  <si>
    <t>27.6.2023.
(utorak)</t>
  </si>
  <si>
    <t>28.6.2023.
(srijeda)</t>
  </si>
  <si>
    <t>29.6.2023.
(četvrtak)</t>
  </si>
  <si>
    <t>30.6.2023.
(petak)</t>
  </si>
  <si>
    <t>Andrej Klarić, rođenje djeteta, 099/204-0727 +</t>
  </si>
  <si>
    <t>1.7.2023.
(subota)</t>
  </si>
  <si>
    <t>LJILJANA KATIĆ, 18.-ti rođendan, 20-04 sata- Ksenija rezervirala +</t>
  </si>
  <si>
    <t>Silvana Bugarinović, krštenje, 095/578-7836 - zahtjev poslan mailom (Antonela Špoljarić, mob.099/40304336) +</t>
  </si>
  <si>
    <t>Zlata Nikolić, Josipa Jelačića 20, Bjelovar, OIB: 08578147789- Tigran rezervirao +</t>
  </si>
  <si>
    <t>SANDRA PLENTAJ LONČAR (18. ROĐENDAN DJETETA), 095/905-9725 +</t>
  </si>
  <si>
    <t>Bono Sabljić, rođendan, 098/197-2344, 18-02 sata, rezervirao Dragan Čurković, OTKAZUJE SVE,ZBOG ENTEROVIRUSA DJETETA, treba vratiti uplaćene iznose +</t>
  </si>
  <si>
    <t>7.7.2023.
(petak)</t>
  </si>
  <si>
    <t>FILIP KRMPOTIĆ, ROĐENJE DJETETA, 099/765-8478 +</t>
  </si>
  <si>
    <t>8.7.2023.
(subota)</t>
  </si>
  <si>
    <t>Sanja Zdunić, 091/732-1411, povrati, 11-19 sati, suđe za 50 osoba +</t>
  </si>
  <si>
    <t>Josip Merkl, fešta povodom diplome, 098/9140-784, 19-03 sata +</t>
  </si>
  <si>
    <t>9.7.2023.
(nedjelja)</t>
  </si>
  <si>
    <t>Slađana Šantalab, 2.rođendan, 098/564-078, 14-22 sata +</t>
  </si>
  <si>
    <t>12.7.2023.
(srijeda)</t>
  </si>
  <si>
    <t>Marija Meić, verestovanje, 2-23 sata, 099/254-1606 +</t>
  </si>
  <si>
    <t>13.7.2023.
(četvrtak)</t>
  </si>
  <si>
    <t>Marija Meić, karmine, 14-17 sati, 099/254-1606 +</t>
  </si>
  <si>
    <t>Dijana Kudrnovski, 18. rođendan, 095/902-6451, 18-05 sati +</t>
  </si>
  <si>
    <t xml:space="preserve">15.7.2023. (subota) </t>
  </si>
  <si>
    <t>ANA DRŽANIĆ, Nove Plavnice 92, mob. 099/384-2747, krštenje djeteta, 12--20 sati +</t>
  </si>
  <si>
    <t>22.7.2023.
(subota)</t>
  </si>
  <si>
    <t>Ana Petrec, 30.ti rođendan, 095/861-0409, 17-01 sat , ne treba suđe +</t>
  </si>
  <si>
    <t>Goran Knežević, 098/9300-369, 18.-rođendan, 13-04 sata +</t>
  </si>
  <si>
    <t>LORENA MUHAR, 18.ROĐENDAN, MOB. 091/4641129- mama, 091/915-1610 Lorena, 19-07 sati +</t>
  </si>
  <si>
    <t>25.7.2023.
(utorak)</t>
  </si>
  <si>
    <t>Ministarstvo poljoprivrede
7-15 sati, Dražen Cerjanec, 098/377-432 +</t>
  </si>
  <si>
    <t>26.7.2023.
(srijeda)</t>
  </si>
  <si>
    <t>27.7.2023.
(četvrtak)</t>
  </si>
  <si>
    <t>28.7.2023.
(petak)</t>
  </si>
  <si>
    <t>MISLAV HRUŠKA, MOB.099/258-6363, proslava 30.rođendana, 18-03 sata +</t>
  </si>
  <si>
    <t>29.7.2023.
(subota)</t>
  </si>
  <si>
    <t>ŽELJKO HORVAT, 095/360 7794, od 14.00-23.00, za 50.godišnjicu braka +</t>
  </si>
  <si>
    <t>5.8.2023.
(subota)</t>
  </si>
  <si>
    <t>Matija Miklečić, 091/522-7108, svatovi- povrati, 15-03 sata, suđe za 40 osoba +</t>
  </si>
  <si>
    <t>LALIĆ ZLATKO, 098/964-6347, 18.- ti rođendan, 18-04 sata +</t>
  </si>
  <si>
    <t>6.8.2023.
(nedjelja)</t>
  </si>
  <si>
    <t>NIKOLINA MAJUREC, VLAHE BUKOVCA 42, BJELOVAR, OIB 29945637805, NAMJENA. DJEČJI ROĐENDAN , MOB. 095/3985 094, 12.00 - 20.00 SATI  +</t>
  </si>
  <si>
    <t>MARTINOVIĆ MARINKO, POVOD 80.TI ROĐENDAN, OIB 20742165519, JAKOVA GOTOVCA 84, BJELOVAR, MOB. 098/377377 OD 12-20</t>
  </si>
  <si>
    <t>11.8.2023.
(petak)</t>
  </si>
  <si>
    <t>Lončarević Josip, MOB: 095/8405118, svatovi, 9-18 sati +</t>
  </si>
  <si>
    <t>12.8.2023.
(subota)</t>
  </si>
  <si>
    <t>Tomislav Glogar, MOB: 091/5899445</t>
  </si>
  <si>
    <t>Lončarević Josip, MOB: 095/8405119, povrati, 12-20 sati +</t>
  </si>
  <si>
    <t>13.8.2023.
(NEDJELJA)</t>
  </si>
  <si>
    <t>Dario Strmota, ROĐENDAN, 098/792-918</t>
  </si>
  <si>
    <t>19.8.2023.
(subota)</t>
  </si>
  <si>
    <t>Ivana Vlašić, 20.-ti rođendan, 098/961-2417, 18-03 sata, SUĐE ZA 50 osoba +</t>
  </si>
  <si>
    <t>Prenka Drite, krstitke, 092/218-5052, 13-21 sat +</t>
  </si>
  <si>
    <t>20.8.2023.
(nedjelja)</t>
  </si>
  <si>
    <t>Zajednica Mađara grada Bjelovara 
Masarykova 8
Bjelovar
OIB 57792568475
099/799-3760
od 10 do 24 sata +</t>
  </si>
  <si>
    <t>21.8.2023.
(ponedjeljak)</t>
  </si>
  <si>
    <t>Milenko Budimir, karmine, 091/1544-814 +</t>
  </si>
  <si>
    <t>25.8.2023.
(petak)</t>
  </si>
  <si>
    <t>Nenad Jovičić, privatno okupljanje, 091/177-2327- od Ivana Tkaličanca +</t>
  </si>
  <si>
    <t>26.8.2023.
(subota)</t>
  </si>
  <si>
    <t>TOMISLAV DOKIĆ, MOB. 099/402 90 36, PROSLAVA ROĐENJA DJETETA, OD 19,00-3,00 (8 SATA), suđe za 100 osoba +</t>
  </si>
  <si>
    <t>Mirna Marin 17-2 sata, MOB 098/861-355-, team building, poslovno okupljanje, kćer od Jadranke Matašin +</t>
  </si>
  <si>
    <t>1.9.2023.
(petak)</t>
  </si>
  <si>
    <t>održavanje edukacije poljoprivrednika s područja grada Bjelovara od 7 sati do 15 sati + (EDO NAPISAO)</t>
  </si>
  <si>
    <t>Zorica Vučetić, rođenje djeteta, 091/733-9647, 18-03 sata +</t>
  </si>
  <si>
    <t>2.9.2023.
(subota)</t>
  </si>
  <si>
    <t>Glavaš Andrea MOB: 091/6309-202, suđe za 50 osoba +</t>
  </si>
  <si>
    <t>Marin Golek, rođendan, 091/305-4700 +</t>
  </si>
  <si>
    <t>Goran Herceg, 12.-ti rođendan, 099/214-9426, 13-21 sat +</t>
  </si>
  <si>
    <t>3.9.2023.
(nedjelja)</t>
  </si>
  <si>
    <t>Siniša Mrzlečki, 098/898-818, obiteljsko druženje, 18-02 sata +</t>
  </si>
  <si>
    <t>8.9.2023.
(petak)</t>
  </si>
  <si>
    <t>ANAMARIJA JASEK, MOB. 095/517 98 54, OBITELJSKO OKUPLJANJE- ne ugovor...čuva se datum</t>
  </si>
  <si>
    <t>9.9.2023 
(subota)</t>
  </si>
  <si>
    <t>KARLA SABOLOVIĆ, Ciglena 176, Bjelovar,  18.ROĐENDAN, OD 19.00 - 3.00 SATA, OIB: 89337635719, Mob. 097/6492193 +</t>
  </si>
  <si>
    <t>Pero Miškulin, 18. rođendan, 098/802-073, Pero Jacin +</t>
  </si>
  <si>
    <t>ANAMARIJA JASEK, MOB. 095/517 98 54, OBITELJSKO OKUPLJANJE, POVRATI +</t>
  </si>
  <si>
    <t>Sandra Knok-Čanić, 18.-rođendan, 098/934-9891, 19-09 sati +</t>
  </si>
  <si>
    <t>Vinko Mrak, 091/593-4966, 1. rođendan djeteta +</t>
  </si>
  <si>
    <t>16.9.2023. (subota)</t>
  </si>
  <si>
    <t>Igor Grgić, krštenje, 099/354-2824, treba suđe za 100 osoba +</t>
  </si>
  <si>
    <t>BRANKO BUDIĆ - proslava 2. rođendana djeteta -098/945-4041, 15:00-24:00,, ZAHTJEV PREDAN  - a feštu ima Zapletar Ivona +</t>
  </si>
  <si>
    <t>Mirjana Matković, 098/600-764, rođendan, 18-02 sata +</t>
  </si>
  <si>
    <t>Pavo Ana, 1. rođendan djeteta, 092/311-2144 OD 12.00 - 20.00 +</t>
  </si>
  <si>
    <t>RAŠO MARIO, VELIKE SREDICE 108, BJELOVAR, KRŠTENJE DJETETA, 13-21, MOB. 091/5879727, suđe za 100 osoba +</t>
  </si>
  <si>
    <t>17.9.2023, (nedjelja)</t>
  </si>
  <si>
    <t>Mateja Jurić, krstitke, Josip- 091/407-0007 Mateja- 095/520-3810, ne treba suđe +</t>
  </si>
  <si>
    <t>VALENTINA BAJEVIĆ, ručak obiteljski, 12.00-8.00, zvati DALIBORA 095/816-5030 +</t>
  </si>
  <si>
    <t>22.9.2023, (petak)</t>
  </si>
  <si>
    <t>ŠAVORIĆ SANJA, 18.ROĐENDAN, 17-02 sata- KSENIJA REZERVIRALA +</t>
  </si>
  <si>
    <t>Jasminka Piragić- od Ane Milčić, 098/505-657 +</t>
  </si>
  <si>
    <t>23.9.2023, (subota)</t>
  </si>
  <si>
    <t>Stipe Pranjić, 18.-ti rođendan, 099/195-0318, ne treba suđe +</t>
  </si>
  <si>
    <t>Igor Sabolović, rođendan, 098/184-4660 +</t>
  </si>
  <si>
    <t>Jasna Kunić, 4. rođendan djeteta, 099/250-8646 +</t>
  </si>
  <si>
    <t>24.9.2023.
(nedjelja)</t>
  </si>
  <si>
    <t>Jarić Milorad, 3.rođendan, 098/176-2813 +</t>
  </si>
  <si>
    <t>29.9.2023.
(petak)</t>
  </si>
  <si>
    <t>DANIJELA ROPOŠA, GORNJE PLAVNICE 157, OIB:48948077142, MOB. 095/912 89 64, SVATOVI - OKUPLJANJE GOSTIJU,  od 10.00-16.00 (vjenčanje u 16.00) +</t>
  </si>
  <si>
    <t>30.9.2023.
(subota)</t>
  </si>
  <si>
    <t>ZVONAR RENATA, OBLJETNICA, 50.TI ROĐENDAN,  OD 18.00-2.00 SATA MOB. 098/942 85 14 +</t>
  </si>
  <si>
    <t>MARIJAN GUSIĆ, 092/250-0126, proslava 50.rođendana, od 17.00 sati -1.00 sat +</t>
  </si>
  <si>
    <t>Udruga Komedija Tomaš,gđa. Helena Horak, 091/588-7655 +</t>
  </si>
  <si>
    <t>Marin Ojvan, rođendan, 095/827-8181 +</t>
  </si>
  <si>
    <t>Veronika Bulić, obiteljska večera, 099/7888-024, 19-03 +</t>
  </si>
  <si>
    <t>1.10.2023. (nedjelja)</t>
  </si>
  <si>
    <t>Marina Martinović: MOB: 0955882638,  Marko-MOB: 0993713107, rođenje djeteta +</t>
  </si>
  <si>
    <t>7.10.2023.
(subota)</t>
  </si>
  <si>
    <t>Helena Boščić, FILIP 091/133-7825, suprug, sipanje, 099/853-5275, suđe za 80 osoba +</t>
  </si>
  <si>
    <t>TATJANA BEDEKOVIĆ, MOB.099/341-0044, RUČAK-OBITELJSKO OKUPLJANJE (svatovi povrat),12.-20 SATI  +
od Tine Pisarek</t>
  </si>
  <si>
    <t>8.10.2023.
(nedjelja)</t>
  </si>
  <si>
    <t>PTSP, braniteljsko druženje- Željko Nesek, 091/336-0007 +</t>
  </si>
  <si>
    <t>Stjepan Dobrinčić, rođenje djeteta, 095/851-8451, 18-02 sata +</t>
  </si>
  <si>
    <t>13.10.2023. (petak)</t>
  </si>
  <si>
    <t>ZLATA NIKOLIĆ, 27. ROĐENDAN, MOB. 091/738-0401 +</t>
  </si>
  <si>
    <t>14.10.2023.
(subota)</t>
  </si>
  <si>
    <t>BJELOVARSKI SLAVIJU, Ivan Čurić, ZUK Večer pjesme i glazbe bjelovarskog kraja + (ima Ugovor na godinu dana) +</t>
  </si>
  <si>
    <t>VESNA BUTORAC, MOB.091/123-7918, 28.ROĐ. I 35.GOD.BRAKA, (RADI U CROATIA OSIGURANJU) +</t>
  </si>
  <si>
    <t>Ivan Baričević, rođenje djeteta, 099/275-1102 +</t>
  </si>
  <si>
    <t>Marina Matijašić, 18.-ti rođendan, 091/6263-489, 19-05 sati +</t>
  </si>
  <si>
    <t>17.10.2023.
(utorak)</t>
  </si>
  <si>
    <t>18.10.2023.
(srijeda)</t>
  </si>
  <si>
    <t>19.10.2023.
(četvrtak)</t>
  </si>
  <si>
    <t xml:space="preserve">21.10.2023 (subota) </t>
  </si>
  <si>
    <t>IVANA KAKŠA, KRIŽEVAČKA CESTA 36A, OIB: 12853019969   NAMJENA: ROĐENJE DJETETA (SIPANJE) , MOB. 095/531-1917, OD 17.00 - 3.00, ne treba suđe +</t>
  </si>
  <si>
    <t>Preskočil Marko, rođendan, 091/5677-954, 12-22 sata +</t>
  </si>
  <si>
    <t>Ivana Dekalić, rođendan, 095/817-8813, 18-02 sata- od Jelene Dvekar +</t>
  </si>
  <si>
    <t>Ranilović Marin, sipanje, 097/792-4306- od domara netko +</t>
  </si>
  <si>
    <t xml:space="preserve">24.10.2023 (utorak) </t>
  </si>
  <si>
    <r>
      <rPr>
        <sz val="9"/>
        <color rgb="FFFF0000"/>
        <rFont val="Arial"/>
      </rPr>
      <t xml:space="preserve">NAPISATI I OSTAVITI DOLJE NA PORTI !  </t>
    </r>
    <r>
      <rPr>
        <sz val="9"/>
        <color rgb="FF000000"/>
        <rFont val="Arial"/>
      </rPr>
      <t>LJILJANA MATUN, VERESTOVANJE I KARMINE (19.00-00,00 I KARMINE OD 14.00-16.00)</t>
    </r>
  </si>
  <si>
    <t xml:space="preserve">25.10.2023 (srijeda) </t>
  </si>
  <si>
    <t xml:space="preserve">26.10.2023 (četvrtak) </t>
  </si>
  <si>
    <t>27.10.2023. (petak)</t>
  </si>
  <si>
    <t>Andrea Čulo, 098/724-190, 18.-ti rođendan +</t>
  </si>
  <si>
    <t>Božica Palata, 18.rođendan, 098/968-3791, 19-03 sata +</t>
  </si>
  <si>
    <t>28.10.2023. (subota)</t>
  </si>
  <si>
    <t>Zvjezdana Šuvajic, 095/851-2736 +</t>
  </si>
  <si>
    <t>Ankica Husar, Gornje Plavnice 182, mob. 095/906-5437, godišnjica braka, 19.00-3.00  +</t>
  </si>
  <si>
    <t>29.10.2023.
(nedjelja)</t>
  </si>
  <si>
    <t>IGOR BRAJDIĆ- za HSLS- Željka Kolarić, 095/883-6906 +</t>
  </si>
  <si>
    <t>30.10.2023.
(ponedjeljak)</t>
  </si>
  <si>
    <t>Josip Gavranović, 18.-ti rođendan, rodbina, 099/585-3766 +</t>
  </si>
  <si>
    <t>31.10.2023. 
(utorak)</t>
  </si>
  <si>
    <t>Josip Gavranović, 18.-ti rođendan, prijatelji, 099/585-3766 +</t>
  </si>
  <si>
    <t>4.11.2023.
(subota)</t>
  </si>
  <si>
    <t>Ivica Trčak, 50-ti rođendan, 095/574-8163 +</t>
  </si>
  <si>
    <t>KNEZIĆ SINIŠA , 18. ROĐENDAN - od Vesne muž +</t>
  </si>
  <si>
    <t>Klara Paljan, proslava diplome, 091/4880-888, 17-01 sat- TIGRAN +</t>
  </si>
  <si>
    <t>7.11.2023.
(utorak)</t>
  </si>
  <si>
    <t>Ante Sučić, karmine, Krste Frankopana 27a, 098/240-904, OIB: 28117255337, 16-24 sata +</t>
  </si>
  <si>
    <t>10.11.2023.
(petak)</t>
  </si>
  <si>
    <t>Matea Gračanac, rođendan, 098/975-9152 +</t>
  </si>
  <si>
    <t>Ana Tuma, 18.rođendan, 099/410-8084 +</t>
  </si>
  <si>
    <t>11.11.2023.
(subota)</t>
  </si>
  <si>
    <t>Glušac Željka- mama, Dragana Glušac- kćer, 097/772-5363, 40.ti rođendan, suđe za 40 osoba +</t>
  </si>
  <si>
    <r>
      <rPr>
        <sz val="9"/>
        <color rgb="FF000000"/>
        <rFont val="Arial"/>
      </rPr>
      <t xml:space="preserve">UDRUGA ŽENA GUDOVAC, OD </t>
    </r>
    <r>
      <rPr>
        <b/>
        <sz val="9"/>
        <color rgb="FFFF0000"/>
        <rFont val="Arial"/>
      </rPr>
      <t xml:space="preserve">10.-12.11.2023. </t>
    </r>
    <r>
      <rPr>
        <sz val="9"/>
        <color rgb="FF000000"/>
        <rFont val="Arial"/>
      </rPr>
      <t>OD 9.00-22.00 SATA  (MANIFESTACIJA DOLASKA SVATOVA-MIRAZ) +</t>
    </r>
  </si>
  <si>
    <t>ZVJEZDAN ZGLAVNIK, 18. rođendan, Mob. 098/9597919, 19-03 sata +</t>
  </si>
  <si>
    <t>17.11.2023.
(petak)</t>
  </si>
  <si>
    <t>Zvonimir Skosples, sipanje, 091/9225-951, 20-04 sata +</t>
  </si>
  <si>
    <t>Ankica Franjić, 30 ti rođendan, 092/213-3097 +</t>
  </si>
  <si>
    <t>18.11.2023.
(subota)</t>
  </si>
  <si>
    <t>Dragan Tomić, rođendan, 099/8050-850- EDO (Martina) +</t>
  </si>
  <si>
    <t>Antonijo Borovec  (Komunalac), godišnjica braka, 13-01 sat, 091/9255-261, suđe za 100 osoba- Dubravka Dragičević +</t>
  </si>
  <si>
    <t>Rolando Pavlinić, dječji rođendan, 095/551-6808 +</t>
  </si>
  <si>
    <t>Siniša Mrzlečki, 098/898-818, 16.-ti rođendan, 18-02 sata +</t>
  </si>
  <si>
    <t>Ines Borić, dječji rođendan, 099/835-8724 +</t>
  </si>
  <si>
    <t>21.11.2023. (utorak)</t>
  </si>
  <si>
    <t>23.11.2023. (četvrtak)</t>
  </si>
  <si>
    <t>24.11.2023. (petak)</t>
  </si>
  <si>
    <t>Valna Bastijančić Erjavec, HSS, godišnja skupština, 091/528-7493 +</t>
  </si>
  <si>
    <t>Hrv.radioamaterski savez, Vladimir Matulović, godišnja skupština, 091/538-0948- besplatno +</t>
  </si>
  <si>
    <t>LJUBIĆ MOMIR, MOB. 098/693 575, PROSLAVA 29. ROĐENDANA +</t>
  </si>
  <si>
    <t>Kovačević Zdravko, obiteljski ručak, 099/4355-220 +</t>
  </si>
  <si>
    <t>25.11.2023. (subota)</t>
  </si>
  <si>
    <t>Fabijana Gojević, 099/7766-486, 18-ti rođendan- od Sanjane +</t>
  </si>
  <si>
    <t>Ivan Gašparov, 18-ti rođendan, 091/162-1270- JAVIT ĆE</t>
  </si>
  <si>
    <t>Lidija Malek, 18-ti rođendan, 098/900-2980 +</t>
  </si>
  <si>
    <t>ZEMAN VIŠNJA (18.ROĐENDAN DJETETA), 095/514-7456 +</t>
  </si>
  <si>
    <t>Andrej Polančec, 098/315-306, proslava 40-tog rođendana- od Mirele Bašić +</t>
  </si>
  <si>
    <t>Udruga Komedija TOMAŠ, zabava za umirovljenike, 091/588-7655, 18-02 sata +</t>
  </si>
  <si>
    <t>Tihomir Pavlić, rođendan, 098/904-2829 +</t>
  </si>
  <si>
    <t>26.11.2023.
(nedjelja)</t>
  </si>
  <si>
    <t>LAZIĆ BRANKO, Proslava 60.godina braka, 099/765-8234- djed iz vrtića +</t>
  </si>
  <si>
    <t>27.11.2023.
(ponedjeljak)</t>
  </si>
  <si>
    <t>29.11.2023.
(srijeda)</t>
  </si>
  <si>
    <t>Verestovanje Branko Roksandić, 098/925-6341</t>
  </si>
  <si>
    <t>1.12.2023.
(petak)</t>
  </si>
  <si>
    <t>FILIP ŠARIĆ, proslava 18. rođendana, suđe za 70 osoba +</t>
  </si>
  <si>
    <t>2.12.2023.
(subota)</t>
  </si>
  <si>
    <t>Nikolina Kuštrić, 18.ti rođendan, 098/171-5759, ne treba suđe +</t>
  </si>
  <si>
    <t>Zajednica Mađara, Anita Farkaš, 099/799-3760, 10-24 sata +</t>
  </si>
  <si>
    <t>Davor Perhaj, 50. i 60. rođendan, 097/706-9537, 13-23 sata +</t>
  </si>
  <si>
    <t>MO Gornje Plavnice- Žganjer rezervirao, 091/321-2053, božićni domjenak +</t>
  </si>
  <si>
    <t>CECILIJA SUČIĆ, CRKLVENA 7A, ŽDRALOVI, MOB. 099/3311957 ZA 18. rođendan (od 20.00. - 4.00) +</t>
  </si>
  <si>
    <t>3.12.2023.
(nedjelja)</t>
  </si>
  <si>
    <t>MO Hrgovljani i Udruga Hrgovljanke +</t>
  </si>
  <si>
    <t>Miran Purkić (mob.092/1277- 900), Miroslava Krleže 60, 43000 Bjelovar, 12. rođendan djeteta, od 12.00-20.00 sati +</t>
  </si>
  <si>
    <t>5.12.2023.
(utorak)</t>
  </si>
  <si>
    <t>7.12.2023.
(četvrtak)</t>
  </si>
  <si>
    <t>8.12.2023.
(petak)</t>
  </si>
  <si>
    <t>Matija Jasenko, sipanje, 097/799-4477, suđe za 70 osoba, 18-02 sata +</t>
  </si>
  <si>
    <t>Ana Žarković, obiteljsko okupljanje, 099/745-7260 +</t>
  </si>
  <si>
    <t>ZAVOD ZA JAVNO ZDRAVSTVO LIDIJA KOVAČ-HLADIŠ, , domjenak, 60 ak ljudi, 18.00-6.00, mob. 095/9059 350 mail lidija.kovac.hladis@zzjz-bjelovar.hr +</t>
  </si>
  <si>
    <t>9.12.2023.
(subota)</t>
  </si>
  <si>
    <t>Iva Kelava, sipanje za rođenje djeteta, ne treba suđe, 098/699-969 +</t>
  </si>
  <si>
    <t>UDRUGA SPEC.POLICIJE OMEGE- ZA SKUPŠTINU 15.00-9.00 BESPLATNO MARIO ĐURAK 098/594798 +</t>
  </si>
  <si>
    <t>Marijan Dukić, okupljanje svatovi, 091/594-3554 +</t>
  </si>
  <si>
    <t>10.12.2023.
(nedjelja)</t>
  </si>
  <si>
    <t>Krešimir Šolaja, obiteljski ručak, 099/790-6149 +</t>
  </si>
  <si>
    <t>Marijan Dukić, povrati nakon svatova, 091/594-3554 +</t>
  </si>
  <si>
    <t>11.12.2023.
(ponedjeljak)</t>
  </si>
  <si>
    <t>SASTANAK NK SIGNAL - STJEPAN RADIĆ, PREDSJEDNIK KLUBA, MOB. 098 910 2808- besplatno +</t>
  </si>
  <si>
    <t>12.12.2023.
(utorak)</t>
  </si>
  <si>
    <t>13.12.2023.
(srijeda)</t>
  </si>
  <si>
    <t>Milan Radočaj, karmine</t>
  </si>
  <si>
    <t>14.12.2023.
(četvrtak)</t>
  </si>
  <si>
    <t>MIRA PAVLIĆ, VERESTOVANJE</t>
  </si>
  <si>
    <t>15.12.2023.
(petak)</t>
  </si>
  <si>
    <t>II.OŠ- INES KAPŠA, suđe za 80 osoba, 098/490-047- besplatno +</t>
  </si>
  <si>
    <t xml:space="preserve">STEVO JANKOVIĆ, CIGLENA 162, BJELOVAR, OIB 22984762410, MOB. 091/9718982, PROSLAVA ROĐENDANA, OD 19.00-3.00 </t>
  </si>
  <si>
    <t>Tomislava Međimorac Trkulja, 18-ti rođendan, 091/7941-703- od Vizi +</t>
  </si>
  <si>
    <t>MIRA PAVLIĆ KARMINE</t>
  </si>
  <si>
    <t>16.12.2023. (subota)</t>
  </si>
  <si>
    <t>DARIO SINKOVIĆ, GORNJE PLAVNICE 76, BJELOVAR, MOB. 098/9727501 - SIPANJE OD 20.00 - 2.00  +</t>
  </si>
  <si>
    <t>Radovan Lalić, domjenak, 098/982-8695, 19-03 sata  +</t>
  </si>
  <si>
    <t>Valentina Horvat, 1. rođendan djeteta, 095/506-9129 +</t>
  </si>
  <si>
    <t>ANBTONIJA PREDRAGOVIĆ, sipanje</t>
  </si>
  <si>
    <t>Davor Somljačan MOB: 091/279-2228, domjenak, 18-02 sata +</t>
  </si>
  <si>
    <t>17.12.2023. (nedjelja)</t>
  </si>
  <si>
    <t>DARIO SINKOVIĆ, GORNJE PLAVNICE 76, BJELOVAR, MOB. 098/9727501 - ako se nitko ne javi za najam, moli da u nedjelju riješi čišćenje (nema ručka, samo da mu ostane dan za to), ako je moguće</t>
  </si>
  <si>
    <t>18.12.2023. (ponedjeljak)</t>
  </si>
  <si>
    <t>19.12.2023. (utorak)</t>
  </si>
  <si>
    <t>22.12.2023.
(petak)</t>
  </si>
  <si>
    <t>Jahutka Aleksandra, 50.-ti rođendan, 098/795-407 +</t>
  </si>
  <si>
    <t>MIRJANA PALATINUŠ (mob.091/596 64 46), Gudovac 183, proslava 18. rođendana kćeri, od 19.00. - 3.00 sati - ne treba suđe +</t>
  </si>
  <si>
    <t>23.12.2023.
(subota)</t>
  </si>
  <si>
    <t>BEDAIJA MARIO, rođenje djeteta, 18-02 sata +</t>
  </si>
  <si>
    <t>Bjelovarski plivački klub, domjenak, Marko Mihalinec, 098/941-4080, 16-24 sata +</t>
  </si>
  <si>
    <t>IGOR KRIŽOVAN ILI NK KORENOVO - DOMJENAK - PRIVATNO ILI IME SE MOŽE DATI POD NK ?</t>
  </si>
  <si>
    <t>Snježana Stanić, 50-ti rođendan, 095/888-8667, 17-02 sata- od Meštre +</t>
  </si>
  <si>
    <t>24.12.2023.
(nrdjelja)</t>
  </si>
  <si>
    <t>25.12.2023.
(ponedjeljak)</t>
  </si>
  <si>
    <t>ARYALI j.d.o.o.- Marko Nikolić, domjenak, 091/111-1333, 18-05 sati +</t>
  </si>
  <si>
    <t>27.12.2023.
(srijeda)</t>
  </si>
  <si>
    <t>29.12.2023.
(petak)</t>
  </si>
  <si>
    <t>Zoran Bodalec- brat, MOB: 091/798-5674, proslava rođendana, 19-01 sat, suđe za 50 osoba +</t>
  </si>
  <si>
    <t>MLADEN KUREŠEVIĆ, ROĐENDAN,  Blagoja Berse prilazi         I/12, mob. 091/5373808 +</t>
  </si>
  <si>
    <t>Silvija Belošević, 099/591-5736, rođendan- od Ane Sanjine prijateljica +</t>
  </si>
  <si>
    <t>30.12.2023.
(subota)</t>
  </si>
  <si>
    <t>Goran Vlašić, rođendan +</t>
  </si>
  <si>
    <t>IVAN TOMLJANOVIĆ, 098/647-002, 18.ROĐENDAN, 20.00- 4.00 +</t>
  </si>
  <si>
    <t xml:space="preserve">DRITE PRENKA, V.KORENOVO 142, V. KORENOVO, OIB: 22506213708, MOB. 092/2185052, 18. ROĐENDAN, 19.00-3.00 </t>
  </si>
  <si>
    <t>31.12.2023.
(nedjelja)</t>
  </si>
  <si>
    <r>
      <rPr>
        <sz val="9"/>
        <color rgb="FF000000"/>
        <rFont val="Arial"/>
      </rPr>
      <t>MO GORNJE PLAVNICE, ŽGANJER- PREDSJEDNIK MO - PROSLAVA NOVE GODINE ZA MJEŠTANE, 095/900-3045  +</t>
    </r>
    <r>
      <rPr>
        <sz val="9"/>
        <color rgb="FFFF0000"/>
        <rFont val="Arial"/>
      </rPr>
      <t xml:space="preserve"> </t>
    </r>
  </si>
  <si>
    <t>Udruga Staroplavničan, Đuro Miklečić, 095/900-3045, besplatno +</t>
  </si>
  <si>
    <t>Siniša Filipović, 091/505-4051, doček Nove godine, 19-06 sati +</t>
  </si>
  <si>
    <r>
      <rPr>
        <b/>
        <sz val="9"/>
        <color rgb="FF000000"/>
        <rFont val="Arial"/>
      </rPr>
      <t>Udruge</t>
    </r>
    <r>
      <rPr>
        <sz val="9"/>
        <color rgb="FF000000"/>
        <rFont val="Arial"/>
      </rPr>
      <t xml:space="preserve">- predavanja i edukacije
</t>
    </r>
    <r>
      <rPr>
        <b/>
        <sz val="9"/>
        <color rgb="FF000000"/>
        <rFont val="Arial"/>
      </rPr>
      <t xml:space="preserve">SAMO VIKEND SLOBODAN
</t>
    </r>
    <r>
      <rPr>
        <sz val="9"/>
        <color rgb="FF000000"/>
        <rFont val="Arial"/>
      </rPr>
      <t xml:space="preserve">
zbog buke max do 24 sata</t>
    </r>
  </si>
  <si>
    <r>
      <rPr>
        <b/>
        <sz val="9"/>
        <color rgb="FF000000"/>
        <rFont val="Arial"/>
      </rPr>
      <t xml:space="preserve">INKUBATOR IDEJA- 
</t>
    </r>
    <r>
      <rPr>
        <sz val="9"/>
        <color rgb="FF000000"/>
        <rFont val="Arial"/>
      </rPr>
      <t>ne iznajmljuje se!!</t>
    </r>
  </si>
  <si>
    <r>
      <rPr>
        <b/>
        <sz val="9"/>
        <color rgb="FF000000"/>
        <rFont val="Arial"/>
      </rPr>
      <t>Udruga žena Hrgovljani,</t>
    </r>
    <r>
      <rPr>
        <sz val="9"/>
        <color rgb="FF000000"/>
        <rFont val="Arial"/>
      </rPr>
      <t xml:space="preserve"> ponedjeljkom od 15-23 sata</t>
    </r>
  </si>
  <si>
    <r>
      <rPr>
        <sz val="9"/>
        <color rgb="FF000000"/>
        <rFont val="Arial"/>
      </rPr>
      <t xml:space="preserve">Udruga tjelesnih invalida
</t>
    </r>
    <r>
      <rPr>
        <b/>
        <sz val="9"/>
        <color rgb="FF000000"/>
        <rFont val="Arial"/>
      </rPr>
      <t xml:space="preserve">
utorkom od 16-18 h</t>
    </r>
  </si>
  <si>
    <r>
      <rPr>
        <b/>
        <sz val="9"/>
        <color rgb="FF000000"/>
        <rFont val="Arial"/>
      </rPr>
      <t xml:space="preserve">CRKVA I SPORTSKE UDRUGE-
</t>
    </r>
    <r>
      <rPr>
        <sz val="9"/>
        <color rgb="FF000000"/>
        <rFont val="Arial"/>
      </rPr>
      <t>ne iznajmljuje se!!</t>
    </r>
  </si>
  <si>
    <r>
      <rPr>
        <b/>
        <sz val="9"/>
        <color rgb="FF000000"/>
        <rFont val="Arial"/>
      </rPr>
      <t>I.OŠ</t>
    </r>
    <r>
      <rPr>
        <sz val="9"/>
        <color rgb="FF000000"/>
        <rFont val="Arial"/>
      </rPr>
      <t xml:space="preserve">.- tjelesni i 
od 1.2.2023. </t>
    </r>
    <r>
      <rPr>
        <b/>
        <sz val="9"/>
        <color rgb="FF000000"/>
        <rFont val="Arial"/>
      </rPr>
      <t>plivački i gimnastičarski klub</t>
    </r>
    <r>
      <rPr>
        <sz val="9"/>
        <color rgb="FF000000"/>
        <rFont val="Arial"/>
      </rPr>
      <t xml:space="preserve"> radi obnove Sololane II 
</t>
    </r>
    <r>
      <rPr>
        <b/>
        <sz val="9"/>
        <color rgb="FF000000"/>
        <rFont val="Arial"/>
      </rPr>
      <t>NE IZNAJMLJIVATI TRENUTNO</t>
    </r>
  </si>
  <si>
    <t xml:space="preserve">I     MO DR. ANTE STARČEVIĆ samo od 8 do 22 sata- nazvati domaricu kod predaje ugovora
(26) 33,86+16,67
116,11 m2   50,53     =              5H 252,65 kn </t>
  </si>
  <si>
    <r>
      <t xml:space="preserve">I       MO STJEPAN RADIĆ samo od 8 do 22 sata
</t>
    </r>
    <r>
      <rPr>
        <b/>
        <sz val="9"/>
        <color indexed="10"/>
        <rFont val="Arial"/>
        <family val="2"/>
        <charset val="238"/>
      </rPr>
      <t>(24)</t>
    </r>
    <r>
      <rPr>
        <b/>
        <sz val="9"/>
        <color indexed="13"/>
        <rFont val="Arial"/>
        <family val="2"/>
        <charset val="238"/>
      </rPr>
      <t xml:space="preserve"> 45,47 +16,67  155,9 m2  62,14 kn = 5H 310,70
do 24</t>
    </r>
  </si>
  <si>
    <r>
      <t xml:space="preserve">suđe   I   MO HRGOVLJANI
</t>
    </r>
    <r>
      <rPr>
        <b/>
        <sz val="9"/>
        <color indexed="10"/>
        <rFont val="Arial"/>
        <family val="2"/>
        <charset val="238"/>
      </rPr>
      <t xml:space="preserve">(24) </t>
    </r>
    <r>
      <rPr>
        <b/>
        <sz val="9"/>
        <color indexed="13"/>
        <rFont val="Arial"/>
        <family val="2"/>
        <charset val="238"/>
      </rPr>
      <t xml:space="preserve">49,95 +16,67    171,27  m2  66,62  kn        =5H 333,1
</t>
    </r>
  </si>
  <si>
    <r>
      <t xml:space="preserve">I    MO CIGLENA </t>
    </r>
    <r>
      <rPr>
        <b/>
        <sz val="9"/>
        <color indexed="10"/>
        <rFont val="Arial"/>
        <family val="2"/>
        <charset val="238"/>
      </rPr>
      <t>(27)</t>
    </r>
    <r>
      <rPr>
        <b/>
        <sz val="9"/>
        <color indexed="13"/>
        <rFont val="Arial"/>
        <family val="2"/>
        <charset val="238"/>
      </rPr>
      <t xml:space="preserve"> 48,14+16,67   165,08 m2  64,81 kn=5H 324,05 kn</t>
    </r>
  </si>
  <si>
    <r>
      <t xml:space="preserve">Suđe   I   MO GUDOVAC
</t>
    </r>
    <r>
      <rPr>
        <b/>
        <sz val="9"/>
        <color indexed="10"/>
        <rFont val="Arial"/>
        <family val="2"/>
        <charset val="238"/>
      </rPr>
      <t xml:space="preserve">(43) </t>
    </r>
    <r>
      <rPr>
        <b/>
        <sz val="9"/>
        <color indexed="13"/>
        <rFont val="Arial"/>
        <family val="2"/>
        <charset val="238"/>
      </rPr>
      <t>76,77+16,67</t>
    </r>
    <r>
      <rPr>
        <b/>
        <sz val="9"/>
        <color indexed="50"/>
        <rFont val="Arial"/>
        <family val="2"/>
        <charset val="238"/>
      </rPr>
      <t xml:space="preserve"> </t>
    </r>
    <r>
      <rPr>
        <b/>
        <sz val="9"/>
        <color indexed="10"/>
        <rFont val="Arial"/>
        <family val="2"/>
        <charset val="238"/>
      </rPr>
      <t xml:space="preserve">(12,5)  </t>
    </r>
    <r>
      <rPr>
        <b/>
        <sz val="9"/>
        <color indexed="13"/>
        <rFont val="Arial"/>
        <family val="2"/>
        <charset val="238"/>
      </rPr>
      <t xml:space="preserve">   263,2 m2   93,44 kn    =5H 467,2 kn
(stane 100 ljudi evetualno 150 s drugim stolovima , samo sjedenje 200 stolica, suđe do 300 osoba)</t>
    </r>
  </si>
  <si>
    <t>II   MO KOKINAC
(18) 25,92 +12,5
124,41 m2  38,42 kn =5H 192,10 kn</t>
  </si>
  <si>
    <r>
      <t xml:space="preserve">II     MO NOVOSELJANI  </t>
    </r>
    <r>
      <rPr>
        <b/>
        <sz val="9"/>
        <color indexed="10"/>
        <rFont val="Arial"/>
        <family val="2"/>
        <charset val="238"/>
      </rPr>
      <t xml:space="preserve">(23) </t>
    </r>
    <r>
      <rPr>
        <b/>
        <sz val="9"/>
        <color indexed="17"/>
        <rFont val="Arial"/>
        <family val="2"/>
        <charset val="238"/>
      </rPr>
      <t xml:space="preserve"> </t>
    </r>
    <r>
      <rPr>
        <b/>
        <sz val="9"/>
        <color indexed="13"/>
        <rFont val="Arial"/>
        <family val="2"/>
        <charset val="238"/>
      </rPr>
      <t xml:space="preserve">31,03 +12,5   148,93 m2   43,53 kn = 5H 217,65 kn
</t>
    </r>
  </si>
  <si>
    <r>
      <t xml:space="preserve">II    MO OBROVNICA
</t>
    </r>
    <r>
      <rPr>
        <b/>
        <sz val="9"/>
        <color indexed="10"/>
        <rFont val="Arial"/>
        <family val="2"/>
        <charset val="238"/>
      </rPr>
      <t xml:space="preserve">(10) </t>
    </r>
    <r>
      <rPr>
        <b/>
        <sz val="9"/>
        <color indexed="13"/>
        <rFont val="Arial"/>
        <family val="2"/>
        <charset val="238"/>
      </rPr>
      <t xml:space="preserve">15,0+ 12,5
72,03 m2  27,50 kn= 5H 137,5 kn
</t>
    </r>
  </si>
  <si>
    <t>II            MO GORNJE PLAVNICE
30,24+12,5  145,17 m2 42,74  kn =5 H  213,7</t>
  </si>
  <si>
    <r>
      <t xml:space="preserve">II      MO PRGOMELJE      
</t>
    </r>
    <r>
      <rPr>
        <b/>
        <sz val="9"/>
        <color indexed="10"/>
        <rFont val="Arial"/>
        <family val="2"/>
        <charset val="238"/>
      </rPr>
      <t>(22)</t>
    </r>
    <r>
      <rPr>
        <b/>
        <sz val="9"/>
        <color indexed="13"/>
        <rFont val="Arial"/>
        <family val="2"/>
        <charset val="238"/>
      </rPr>
      <t xml:space="preserve"> 21+12,5      100,85 m2  33,5 kn
= 5H 167,5 kn
</t>
    </r>
  </si>
  <si>
    <r>
      <t xml:space="preserve">II     MO STARE PLAVNICE
</t>
    </r>
    <r>
      <rPr>
        <b/>
        <sz val="9"/>
        <color indexed="10"/>
        <rFont val="Arial"/>
        <family val="2"/>
        <charset val="238"/>
      </rPr>
      <t xml:space="preserve">(12) </t>
    </r>
    <r>
      <rPr>
        <b/>
        <sz val="9"/>
        <color indexed="13"/>
        <rFont val="Arial"/>
        <family val="2"/>
        <charset val="238"/>
      </rPr>
      <t xml:space="preserve">19,65+12,5 kn  94,36 m2 32,15 kn = 5H  160,75 kn
</t>
    </r>
  </si>
  <si>
    <r>
      <t xml:space="preserve">II      MO TOMAŠ
</t>
    </r>
    <r>
      <rPr>
        <b/>
        <sz val="9"/>
        <color indexed="10"/>
        <rFont val="Arial"/>
        <family val="2"/>
        <charset val="238"/>
      </rPr>
      <t xml:space="preserve">(18 ) </t>
    </r>
    <r>
      <rPr>
        <b/>
        <sz val="9"/>
        <color indexed="13"/>
        <rFont val="Arial"/>
        <family val="2"/>
        <charset val="238"/>
      </rPr>
      <t xml:space="preserve">30,68 +12,5   147,26 m 2     43,18 kn= 5H 215,90 kn 
</t>
    </r>
  </si>
  <si>
    <t>II   MO TROJSTVENI MARKOVAC
(15) 20,90+12,5   100,31 m2    33,4 kn = 5H 167 kn
(suđe ne izn.)</t>
  </si>
  <si>
    <r>
      <t xml:space="preserve">II  MO VELIKO KORENOVO
</t>
    </r>
    <r>
      <rPr>
        <b/>
        <sz val="9"/>
        <color indexed="10"/>
        <rFont val="Arial"/>
        <family val="2"/>
        <charset val="238"/>
      </rPr>
      <t xml:space="preserve">(27) </t>
    </r>
    <r>
      <rPr>
        <b/>
        <sz val="9"/>
        <color indexed="13"/>
        <rFont val="Arial"/>
        <family val="2"/>
        <charset val="238"/>
      </rPr>
      <t>40,71+12,5 195,4 m2     53,21 kn = 5H  266,05 kn
(100 OSOBA) (suđe pitati domaricu)</t>
    </r>
  </si>
  <si>
    <r>
      <rPr>
        <b/>
        <sz val="9"/>
        <color rgb="FFFFFF00"/>
        <rFont val="Arial"/>
      </rPr>
      <t xml:space="preserve">MO ZVIJERCI
</t>
    </r>
    <r>
      <rPr>
        <b/>
        <sz val="9"/>
        <color rgb="FFFF0000"/>
        <rFont val="Arial"/>
      </rPr>
      <t xml:space="preserve">(96,84) </t>
    </r>
    <r>
      <rPr>
        <b/>
        <sz val="9"/>
        <color rgb="FFFFFF00"/>
        <rFont val="Arial"/>
      </rPr>
      <t xml:space="preserve">92,63 +16,67 = 317,58 m2   109,3 kn = 5H 546,5 kn
(NE) dato crkvi i sportskim udrugama
</t>
    </r>
  </si>
  <si>
    <r>
      <t xml:space="preserve">II       MO PATKOVAC  </t>
    </r>
    <r>
      <rPr>
        <b/>
        <sz val="9"/>
        <color indexed="10"/>
        <rFont val="Arial"/>
        <family val="2"/>
        <charset val="238"/>
      </rPr>
      <t xml:space="preserve">  53,33</t>
    </r>
    <r>
      <rPr>
        <b/>
        <sz val="9"/>
        <color indexed="13"/>
        <rFont val="Arial"/>
        <family val="2"/>
        <charset val="238"/>
      </rPr>
      <t>+12,5     256 m2  65,83  kn = 5 H 329,15 kn</t>
    </r>
  </si>
  <si>
    <t xml:space="preserve">  suđe  I    KRIŽEVAČKA CESTA  66,73 + 16,67  =  228,8 m2 83,4  Kn =5H 417 kn</t>
  </si>
  <si>
    <t>I    BAN JOSIP JELAČIĆ   11,49 + 16,67     39,39 m2   =28,16  5 h 140,8 kn</t>
  </si>
  <si>
    <t>II     ŽDRALOVI 33,08+12,5     158,8 m2  45,58 kn  = 5H 227,9 kn</t>
  </si>
  <si>
    <t>II  GALOVAC 32,21+12,5     154,93 m2  44,71 kn= 5H 223,55</t>
  </si>
  <si>
    <t>II   BREZOVAC  18,39+12,5   88,26 m2 30,89 kn  =5H  154,45 kn</t>
  </si>
  <si>
    <t>II PROKLJUVANI 17,5 +12,5   84 m2   30 kn = 5H 150 kn</t>
  </si>
  <si>
    <t>II   PRESPA  27,9 +12,5     133,9 m2 = 40,4 kn = 5H 202 kn  (NE) dato DVD na uporabu</t>
  </si>
  <si>
    <r>
      <t xml:space="preserve">II   GORNJI TOMAŠ  </t>
    </r>
    <r>
      <rPr>
        <b/>
        <sz val="9"/>
        <color indexed="10"/>
        <rFont val="Arial"/>
        <family val="2"/>
        <charset val="238"/>
      </rPr>
      <t>17,58</t>
    </r>
    <r>
      <rPr>
        <b/>
        <sz val="9"/>
        <color indexed="13"/>
        <rFont val="Arial"/>
        <family val="2"/>
        <charset val="238"/>
      </rPr>
      <t xml:space="preserve"> +12,5  </t>
    </r>
    <r>
      <rPr>
        <b/>
        <sz val="9"/>
        <color indexed="10"/>
        <rFont val="Arial"/>
        <family val="2"/>
        <charset val="238"/>
      </rPr>
      <t xml:space="preserve">84,4 m2   30,08 kn = 5H 150,4 kn </t>
    </r>
  </si>
  <si>
    <r>
      <t xml:space="preserve">II   ŠPORTSKA DVORANA KLOKOČEVAC </t>
    </r>
    <r>
      <rPr>
        <b/>
        <sz val="9"/>
        <color indexed="10"/>
        <rFont val="Arial"/>
        <family val="2"/>
        <charset val="238"/>
      </rPr>
      <t xml:space="preserve">52,92 + 12,5  254,03 m2 65,42 = 5H 327,10 kn </t>
    </r>
    <r>
      <rPr>
        <b/>
        <sz val="9"/>
        <color indexed="13"/>
        <rFont val="Arial"/>
        <family val="2"/>
        <charset val="238"/>
      </rPr>
      <t xml:space="preserve"> 21,17+12,5=33,67 kn</t>
    </r>
  </si>
  <si>
    <t xml:space="preserve">IZNAJMLJIVANJE MJESNIH DOMOVA GRADA BJELOVARA </t>
  </si>
  <si>
    <t>I</t>
  </si>
  <si>
    <t>II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</si>
  <si>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</si>
  <si>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</si>
  <si>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</si>
  <si>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</si>
  <si>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</si>
  <si>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</si>
  <si>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</si>
  <si>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</si>
  <si>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</si>
  <si>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</si>
  <si>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</si>
  <si>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</si>
  <si>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</si>
  <si>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</si>
  <si>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</si>
  <si>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</si>
  <si>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</si>
  <si>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</si>
  <si>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</si>
  <si>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</si>
  <si>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</si>
  <si>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</si>
  <si>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</si>
  <si>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01.01.2022.</t>
  </si>
  <si>
    <t>Koščević Mateo, Veliko Korenovo 68, OIB:  MOB: 095/753-8460, 18. rođendan 12-24h - RIJEŠENO!</t>
  </si>
  <si>
    <t>03.01.2022.</t>
  </si>
  <si>
    <t>Ivan Dukić, Tomaš 75, Tomaš, OIB: 68628399583, MOB: 091/1882-053, verestovanje 18-24h+</t>
  </si>
  <si>
    <t>04.01.2022.</t>
  </si>
  <si>
    <t>Ivan Dukić, Tomaš 75, Tomaš, OIB: 68628399583, MOB: 091/1882-053, karmine 13-18h+</t>
  </si>
  <si>
    <t>05.01.2022.</t>
  </si>
  <si>
    <t>Svatoš Biljana, Ivanovčanska 33, Bjelovar, OIB: 17264244828,  MOB: 098/9980-285,  19-24h+ HR 7223400093232947241 PBZ</t>
  </si>
  <si>
    <t>07.01.2022.</t>
  </si>
  <si>
    <t>Gudelj Mirko, Gornje Plavnice 93, Gornje Plavnice , OIB: 28138795477, MOB: 095/914-8192, rođendan, 19-24 h, HR 2124020063200235096, Erste</t>
  </si>
  <si>
    <t>08.01.2022.</t>
  </si>
  <si>
    <t>Kravaica Manuela, Ljube babića 11, Bjelovar, OIB: 19745326364, MOB: 091/501-3532, rođendan ,   19-24h+ HR 2624020063205711917 Erste</t>
  </si>
  <si>
    <t>Gordana Kesić Valpotić, Brune Bušića 9, Bjelovar, OIB: 48847493801, MOB: 098/9538-838, 18. rođendan. 17-24 h + HR 2623600003211832668 ZABA</t>
  </si>
  <si>
    <t>09.01.2022.</t>
  </si>
  <si>
    <t>Igor Bušek, Novoseljanska 94, Novoseljani, Oib: 68618167773, MOB: 098/9288-051, 13-18h , rođendan, ručak +</t>
  </si>
  <si>
    <t>11.01.2022.</t>
  </si>
  <si>
    <t>Udruga Roma Grada Bjelovara, 12- 17h podjela poklona za djecu+</t>
  </si>
  <si>
    <t>Poljoprivredna 9-15</t>
  </si>
  <si>
    <t>12.01.2022.</t>
  </si>
  <si>
    <t>13.01.2022.</t>
  </si>
  <si>
    <t>14.01.2022.</t>
  </si>
  <si>
    <t>17.01.2022.</t>
  </si>
  <si>
    <t>Poljoprivredna 9-16 nema u ugovoru</t>
  </si>
  <si>
    <t>18.01.2022.</t>
  </si>
  <si>
    <t>19.01.2022.</t>
  </si>
  <si>
    <t>20.01.2022.</t>
  </si>
  <si>
    <t>21.01.2022.</t>
  </si>
  <si>
    <t>22.01.2022.</t>
  </si>
  <si>
    <t>Ana Baranašić, Glogovnička 4, Bjelovar, OIB: 70097476554, MOB: 097/6621-120, 13-18h ručak odustala</t>
  </si>
  <si>
    <t>Mato Kambić, Patkovac 59,Patkovac,  OIB: 27790107963, MOB: 099/2120-423, rođendan,  19-24h +</t>
  </si>
  <si>
    <t>29.01.2022.</t>
  </si>
  <si>
    <t>04.02.2022.</t>
  </si>
  <si>
    <t>DVD Gornje Plavnice, zastupan po predsjedniku gosp. Dušić Dalibor +</t>
  </si>
  <si>
    <t>05.02.2022.</t>
  </si>
  <si>
    <t>Mišel Maciček
095/5495-173 +</t>
  </si>
  <si>
    <t>11.02.2022.</t>
  </si>
  <si>
    <t>Jozić Sanja, Cvjetna 30, Bjelovar, OIB: 58913348863, MOB: 091/166-8249, rođendan, 18-24h +</t>
  </si>
  <si>
    <t>12.02.2022.</t>
  </si>
  <si>
    <t>IVANA KOVAČIĆ, Severin 75, Bjelovar OIB: 90575835597, mob. 098/265 395, proslava 18.rođendana  od 19.00-24.00</t>
  </si>
  <si>
    <t>Pave Ljubičić, večera, 18:00-23:00 ; 091/571-8817 +</t>
  </si>
  <si>
    <t>Jurić Alen, Eugena Kumičića 41, Bjelovar, OIB: 61643472659,  MOB:091/2522333, 18.rođendan 19h-24h +</t>
  </si>
  <si>
    <t>13.02.2022.</t>
  </si>
  <si>
    <t>Jurić Alen, Eugena Kumičića 41, Bjelovar, OIB: 61643472659,  MOB:091/2522333, ručak 12:00-17:00 +</t>
  </si>
  <si>
    <t>14.02.2022.</t>
  </si>
  <si>
    <t>KARMINE Vjekoslav Kozić, M.Krleže 177, Bjelovar, OIB: 28555620406</t>
  </si>
  <si>
    <t>18.2.2022.</t>
  </si>
  <si>
    <t>Šavorić Sanja, 18. rođendan 091/582-6916</t>
  </si>
  <si>
    <t>19.02.2022. (subota)</t>
  </si>
  <si>
    <t>KOKINAC   Josip Lukač, Kokinac 31, Bjelovar, OIB:85398869942, Mob.099/4008891, obiteljska večera, od 19.00-24.00 sata</t>
  </si>
  <si>
    <t>G.PLAVNICE Zoran Došen, Ivana Gorana Kovačića 24, Bjelovar, OIB: 09824070458 , MOB: 091/4356-742, 17-24h, rođendan</t>
  </si>
  <si>
    <t>Martina Bereš
rođendan,
18:00-23:00 
095/912-2789</t>
  </si>
  <si>
    <t>22.2.2022. (utorak)</t>
  </si>
  <si>
    <t>G.PLAVNICE Mirela Gabaj, G.Plavnice 62a, Bjelovar, OIB: 43310247632, mob. 098/445596, proslava 17.rođendana od 19.00-24.00</t>
  </si>
  <si>
    <t>26.2.2022.</t>
  </si>
  <si>
    <t>Skupština vatrogasne zajednice, 16-21 sat</t>
  </si>
  <si>
    <t>1.3.2022.</t>
  </si>
  <si>
    <t>05.03.2022.</t>
  </si>
  <si>
    <t>MATEO SABOLOVIĆ, ROĐENDAN 18-23h, 098/255-708 +</t>
  </si>
  <si>
    <t>Čer Adolf, 18. rođendan, 098/564-019, 19-24 sata +</t>
  </si>
  <si>
    <t>Radovan Zorić, dječji rođendan, 098/5301-53, 12:17 sati +</t>
  </si>
  <si>
    <t>Skupština Udruge "Staro Plavničan", 17-22 sata, 095/900-3045, Đuro Miklečić- predsjednik udruge</t>
  </si>
  <si>
    <t>Robert Cepanec, sipanje, 19-24 sata, 099/447-8674 +</t>
  </si>
  <si>
    <t>Danijel Andov
ručak
3. rođendan, 14-19 sati
091/556-3960
Ivana Andov- 099/659-1991 +</t>
  </si>
  <si>
    <t>11.3.2022. (petak)</t>
  </si>
  <si>
    <t>Tomislav Romić, 095/915-1481, krizma, 10-22 sati +</t>
  </si>
  <si>
    <t>12.3.2022.</t>
  </si>
  <si>
    <t>NIKOLINA PINTARIĆ (domarica), CIGLENA 9, 18.ROĐENDAN, 18.00 -23 sata +</t>
  </si>
  <si>
    <t xml:space="preserve">Kaličanac Blaženka, 097/726-6160, domjenak poslovni, 19-24 sata- JAVIT ĆE JOŠ </t>
  </si>
  <si>
    <t>FILIP SELEŠ, BJELOVAR, ROĐENDAN, od 19-24 sata, OIB: 67066457524, Mob.095/360 1481 +</t>
  </si>
  <si>
    <t>Andrea Pačko, 091/885-7313, proslava rođendana, 17-24 sata,
Ksenija rezervirala +</t>
  </si>
  <si>
    <t>Zdravko Sabljić, 18.-ti rođendan, 099/5135-168, 19-24 sata +</t>
  </si>
  <si>
    <t>18.3.2022.
(petak)</t>
  </si>
  <si>
    <t>Mario Crnković,  rođendan, 19-24 sata, 099/280-9963 +</t>
  </si>
  <si>
    <t>19.03.2022.</t>
  </si>
  <si>
    <t>Haić Ivica, 098/545-402, rođendan, 19-00 sati +</t>
  </si>
  <si>
    <t>Babić Predrag, večera, 17-22 sata, 098/377-887 Jandrić- predsjednik MO je rezervirao +</t>
  </si>
  <si>
    <t>MO STARE PLAVNICE - Ana Baranašić,  godišnjica braka, ručak, 13-18 sati +</t>
  </si>
  <si>
    <t>Marina Jambrek, 095/833-9013, krštenje, 14-19 sati +</t>
  </si>
  <si>
    <t>Jug Nikola, 099/2151-009, JACIN +</t>
  </si>
  <si>
    <t>20.03.2022.
(nedjelja)</t>
  </si>
  <si>
    <t>Elizabeta Dević, rođendan, 13-18 sati +</t>
  </si>
  <si>
    <t>MATIJA HORVAT, ĐURĐEVAČKA CESTA 103, BJ, ROĐENDAN 1., MOB. 0976259776, OIB 01118286095 +</t>
  </si>
  <si>
    <t>26.3.2022.</t>
  </si>
  <si>
    <t>Igor Prka- Kristina Turković Lovrić rezervirala za njega +</t>
  </si>
  <si>
    <t>Veronika Mrak, Patkovac 70, Bjelovar, 099/7888-024, 18. rođendan, 19-24 sata +</t>
  </si>
  <si>
    <t>ŠUŠENJ KATARINA, OIB: 95804949596, PROKLUVANI 26, BJELOVAR, OD 19-24. MOB 0915404554 +</t>
  </si>
  <si>
    <t>02.04.2022.</t>
  </si>
  <si>
    <t>Ivana Pavlović Mikulić, 098/918-7593, proslava 40. rođendana, 11:30-19:00 sati +</t>
  </si>
  <si>
    <t>Tomašić Saša, 091/2393 014, proslava rođendana od 17.00-22.00 mail: zucsasa@gmail.com +</t>
  </si>
  <si>
    <t>Matija Hajduković, sipanje, 095/5403-702, 20-02 sata +</t>
  </si>
  <si>
    <t>8.4.2022.
(petak)</t>
  </si>
  <si>
    <t>Kate Sabljić, 098/927-3317, tata Ante- 092/1657-686, proslava 20. rođendana, 19-24 sati  + (OTKAZANO)</t>
  </si>
  <si>
    <t>09.04.2022.</t>
  </si>
  <si>
    <t>MILAKOVIĆ Fran, 095/531-0327, 18. rođendan, 18-02 sata +</t>
  </si>
  <si>
    <t>10.4.2022.
(nedjelja)</t>
  </si>
  <si>
    <t>Stojčić Živko, 099/578-5361, 1. rođendan +</t>
  </si>
  <si>
    <t>16.4.2022.</t>
  </si>
  <si>
    <t>Borna Kovač, rođendan, 099/807-7085, Julia Palmotića 2a Bjelovar +</t>
  </si>
  <si>
    <t>20.4.2022.</t>
  </si>
  <si>
    <t>Davor Blažević, karmine, 098/183-4982</t>
  </si>
  <si>
    <t>22.4.2022.</t>
  </si>
  <si>
    <t>ŠAMUGA DARKO, 18. rođendan +</t>
  </si>
  <si>
    <t>23.4.2022.</t>
  </si>
  <si>
    <t>Ivona Košutić Dedić, 091/763-5819,
krstitke, 15-20 sati +</t>
  </si>
  <si>
    <t>Dejan Večenaj, 095/4444-120, dječji rođendan, 14-19 sati +</t>
  </si>
  <si>
    <t>Sanja Maciček- NE</t>
  </si>
  <si>
    <t>Katarina Gluhak, 18-ti rođendan, 091/921-7878, 19-24 sati +</t>
  </si>
  <si>
    <t>24.4.2022. (nedjelja)</t>
  </si>
  <si>
    <t>Kristijan Orlović- Tigranov
091/786-0088, +</t>
  </si>
  <si>
    <t xml:space="preserve">30.04.2022. subota </t>
  </si>
  <si>
    <t>ŽANA ĐORĐEVIĆ, Bribirskih Knezova 4, Knin (kod majke i oca u Ždralovima), OIB 57371804593, 1.ROĐENDAN, 17-22 +</t>
  </si>
  <si>
    <t>Robert Devčić- Svečnjak rezervirao +</t>
  </si>
  <si>
    <t>Mihael Mijić, 098/172-4182, 18.-ti rođendan +</t>
  </si>
  <si>
    <t>T.M Kirin Sanja, Trojstvena 9a, Bjelovar, OIB:69950574630, Mob. 091/528 0937, krizma, 12.00-17.00 +</t>
  </si>
  <si>
    <t>KLAUDIJA ŠOLČIĆ, 095/568-9440, proslava rođendana +</t>
  </si>
  <si>
    <t>1.5.2022.
(nedjelja)</t>
  </si>
  <si>
    <t>Dario Sinković, povrati za svatove, 15-22 sata, 098/972-7501, 15-22 sata +</t>
  </si>
  <si>
    <t>Tihomir Kunić, veliko Korenovo 53, OIB: 16567938530, verestovanje, 18.00-24.00, mob. 098 926 41 14</t>
  </si>
  <si>
    <t>3.5.2022.
(utorak)</t>
  </si>
  <si>
    <t>Agram Tis d.o.o., Ivan Murlin, 098/847-646, tehnički pregled traktora, 7-15 sati +</t>
  </si>
  <si>
    <t>6.5.2022.
petak</t>
  </si>
  <si>
    <t>7.5.2022.
subota</t>
  </si>
  <si>
    <t>Stjepan Radić, krštenje djeteta, 18.00 - 23.00 sata  +</t>
  </si>
  <si>
    <t>Sanjica Pušić- 095/846-5544, 18.-ti rođendan, 19-04 sata +</t>
  </si>
  <si>
    <t>SNJEŽANA PAVIĆ, djevojačka veče, 099/823 0643 +</t>
  </si>
  <si>
    <t>Senka Anđelić Čordaš, mob.092/235 8887 prva pričest +</t>
  </si>
  <si>
    <t>Sanja Trojko, 095/557-6850, krštenje, 13-18 sati +</t>
  </si>
  <si>
    <t>8.5.2022.
(nedjelja)</t>
  </si>
  <si>
    <t>Neven Čavlović, krstitci, ručak, 12-17 sati, mob: 095/862-7568, rezervirala domarica Dragica Valentić +</t>
  </si>
  <si>
    <t>Anita Srebrenović, 099/212-5406
prva pričest, 12-17 sati +</t>
  </si>
  <si>
    <t>12.5.2022.
(četvrtak)</t>
  </si>
  <si>
    <t>Marija Koščec, Kneza Višeslava 34, Ždralovi, 098/9248525, karmine, 15-20 sati, OIB: 36911054404 +</t>
  </si>
  <si>
    <t>13.05.2022.
(petak)</t>
  </si>
  <si>
    <t>ŠIMUN DUBRAVKA, privatna fešta, 12-17 sati, 092/3022-128 +</t>
  </si>
  <si>
    <t>14.05.2022.
(subota)</t>
  </si>
  <si>
    <t>Darko Hajduković, rođendan, 098/963-7291, 17-02 sata +</t>
  </si>
  <si>
    <t>Siniša Laić,
098/600-668, rođendan, 19:00-03:00 sata +</t>
  </si>
  <si>
    <t>15.05.2022.
(nedjelja)</t>
  </si>
  <si>
    <t>Matija Pavec, 099/743-4820, dječji rođendan, 13-18sati +</t>
  </si>
  <si>
    <t>Jure Tirić, 098/308-346, krstitke, 14-19 sati +</t>
  </si>
  <si>
    <t>16.5.2022.</t>
  </si>
  <si>
    <t>Šoprek Marija, Gornji Tomaš 6, Bjelovar, OIB: 02437035798, karmine, 095/5333-097 +</t>
  </si>
  <si>
    <t>18.5.2022.
(srijeda)</t>
  </si>
  <si>
    <t>Njegač Marina, Nove Plavnice 86, Bjelovar, OIB: 98994641433, karmine, 12-17 sati, 098/911-4465</t>
  </si>
  <si>
    <t>20.05.2022.
(petak)</t>
  </si>
  <si>
    <t>Vuglić Predrag (otac), Matice hrvatske 14a, proslava rođendana 091/941-7941 +</t>
  </si>
  <si>
    <t>zauzeto za UTIB</t>
  </si>
  <si>
    <t>21.05.2022.
(subota)</t>
  </si>
  <si>
    <t>Slobodan Žganjer, 
proslava mature, 18-23, 091/321-2053 +</t>
  </si>
  <si>
    <t>UTIB- Tomislav Novosel- natjecanje sportasša osoba s invaliditetom +</t>
  </si>
  <si>
    <t>Patkovac, 21.5.2022 DANIJEL TOMAŠEVIĆ, Međurača 99, Nova Rača 43272,  OIB: 71537005123, obiteljsko okupljanje,  večera +</t>
  </si>
  <si>
    <t>Marija Matić, 095/395-5735, krizma, 11-17 sati +</t>
  </si>
  <si>
    <t>22.5.2022.
(nedjelja)</t>
  </si>
  <si>
    <t>23.5.2022.</t>
  </si>
  <si>
    <t>Min.poljoprivrede, Iva Majhen Vlašiček +</t>
  </si>
  <si>
    <t>24.5.2022.</t>
  </si>
  <si>
    <t>27.5.2022.
(petak)</t>
  </si>
  <si>
    <t>Old timer club Clasic,Saša Novak, 091/5080-794, 18-21 sat</t>
  </si>
  <si>
    <t>Dalibor Lacković, 18-ti rođendan, 20-04 SATI, 098/955-2009 +</t>
  </si>
  <si>
    <t>28.5.2022. (subota)</t>
  </si>
  <si>
    <t>GORDANA JURIĆ 091/888-0395, krizma, 13-18 sati +</t>
  </si>
  <si>
    <t>Matišić Ivica, 098/706-001, rođendan, 14-00 sati- od Ksenije +</t>
  </si>
  <si>
    <t>Nikolina Dević- 18.-ti rođendan, 19-24 sata, 091/7344-988 (Ksenija) +</t>
  </si>
  <si>
    <t>Vinko Pranjić, Staroplavnička 22, Bjelovar, Mob.098/731032, krizma (od 11.00-17.00 sati) +</t>
  </si>
  <si>
    <t>Pavlović Ivana, 098/455-564, 16.rođendan, 18-23 sata +</t>
  </si>
  <si>
    <t>Silvana Bugarinović, krizma, 17-24 sata, 095/578-7836 +</t>
  </si>
  <si>
    <t>Marija Matić...pričest, 11-18 sati</t>
  </si>
  <si>
    <t xml:space="preserve">Marija Vicić, rođendan, 095/579-8269, 17-03 sata Sandra Mišetić- zvala + </t>
  </si>
  <si>
    <t>29.5.2022. (nedjelja)</t>
  </si>
  <si>
    <t>Nenad Bajs, Ciglena 138, Bjelovar, OIBG 89683778812, mob. 098/753-719 (od 13.00-18.00) +</t>
  </si>
  <si>
    <t>Mirjana Cumin, 098/970-7000, rođendan, 12-19 sati +</t>
  </si>
  <si>
    <t>Jandroković Mario, 095/578-2891, prva pričest, ručak, 13-18 sati +</t>
  </si>
  <si>
    <t>1.6.2022.
(srijeda)</t>
  </si>
  <si>
    <t>Jovo Sagrak, Veliko Korenovo 31, OIB: 03765363740, verestovanje, 18:00-23:00 sati +</t>
  </si>
  <si>
    <t>2.6.2022.
(četvrtak)</t>
  </si>
  <si>
    <t>Jovo Sagrak, Veliko Korenovo 31, OIB: 03765363740, karmine, 14:00-19:00 sati +</t>
  </si>
  <si>
    <t>03.06.2022.</t>
  </si>
  <si>
    <t>Mihael Sinek- 098/933-1888 Roli rezervirao +</t>
  </si>
  <si>
    <t>04.06.2022.
(subota)</t>
  </si>
  <si>
    <t>Ilić Vanja, 095/877-6832</t>
  </si>
  <si>
    <t>Zorica Vučemilo Lončar, 095/853-1172, krizma, 12:00-22:00 sati +</t>
  </si>
  <si>
    <t>Kovač Marija, krizma, 095/533-0481, 13-18 sati +</t>
  </si>
  <si>
    <t>Udruga umirovljenika Patkovac- ne treba ugovor</t>
  </si>
  <si>
    <t>05.06.2022.</t>
  </si>
  <si>
    <t>MILAN ĐURĐEVIĆ, Male sredice 40d, Bjelovar, krizma, OIB 91279108768 od 17.00 - 23.00 +</t>
  </si>
  <si>
    <t>Romana Kostadinović
krizma, 12-17 sati, 098/191-3617 +</t>
  </si>
  <si>
    <t>Štulina Josip, 098/706-087, krizma, 13-18 sati (od Dubravke Šimun) +</t>
  </si>
  <si>
    <t>7.6.2022. 
(utorak)</t>
  </si>
  <si>
    <t>Darijo Srebrenović, Nove Plavnice 75, Bjelovar, OIB: 24478076293, verestovanje, 17:00-22:00 +</t>
  </si>
  <si>
    <t>8.6.2022.
(srijeda)</t>
  </si>
  <si>
    <t>9.6.2022.
(četvrtak)</t>
  </si>
  <si>
    <t>11.6.2022.
(subota)</t>
  </si>
  <si>
    <t>Bereš Anita, rođendan, 091/566-6849 +</t>
  </si>
  <si>
    <t>ALEN PREDAVEC, krstitke, 11-22, 098/454-887 +</t>
  </si>
  <si>
    <t>12.6.2022.
(nedjelja)</t>
  </si>
  <si>
    <t>Anamarija Pešić, 099/340-6507, povrati za svatove, 13-19 sati- donest će osobnu +</t>
  </si>
  <si>
    <t>Marijana Šanteković, pričest, 095/908-6469, 11:00-16:00 sati +</t>
  </si>
  <si>
    <t>14.6.2022.</t>
  </si>
  <si>
    <t>15.6.2022.
(srijeda)</t>
  </si>
  <si>
    <t>Marina Sitek, 091/623-1530, 18.-ti rođendan +</t>
  </si>
  <si>
    <t>17.6.2022. 
(petak)</t>
  </si>
  <si>
    <t>Irena Brezak Fijala, rođenje djeteta, 099/765-7275 +</t>
  </si>
  <si>
    <t>18.6.2022. (subota)</t>
  </si>
  <si>
    <t>IVANIĆ DINO, krstitke, RUČAK, mob. 095/849-3395, 12-17 sati +</t>
  </si>
  <si>
    <t>klupe Edo</t>
  </si>
  <si>
    <t>Ivana Belaj, 098/524-025, dječji rođendan, 13-24 sata +</t>
  </si>
  <si>
    <t>Graziano Višić, 
091/123-7486 +</t>
  </si>
  <si>
    <t>GORDANA VICIĆ, Klokočevac 185f, Bjelovar, OIB 48447710980, mob. 099/410-2243, svrha: proslava 18.tog rođendana +</t>
  </si>
  <si>
    <t>19.6.2022.
(nedjelja)</t>
  </si>
  <si>
    <t>20.6.2022.</t>
  </si>
  <si>
    <t>24.6.2022.
(petak)</t>
  </si>
  <si>
    <t>Hrvoje Trupac, sipanje, 098/192-3430, 18:00-05:00 sati  + OTKAZANO ZA NAVEDENI DATUM I PREBAČENO NA 1.7.2022 (slobodno jer je rezervacija na Marinko Tolić otkazana pa je bilo slobodno)</t>
  </si>
  <si>
    <t>26.6.2022.
(nedjelja)</t>
  </si>
  <si>
    <t>Hajtić Dinko
099/464-5894
ručak
12:00-20:00 +</t>
  </si>
  <si>
    <t>1.7.2022.
(petak)</t>
  </si>
  <si>
    <t>Marinko Tolić-odustao   HRVOJE TRUPAC će koristiti dom - prebačeno sa 24.6. na 1.7. - sipanje, 098/192-3430, 18.00-05.00 (promijeniti 1.stranicu ugovora jer je već napisan) +</t>
  </si>
  <si>
    <t>2.7.2022.
(subota)</t>
  </si>
  <si>
    <t>Tomislav Ištvanić, 091/793-4987, dječji rođendan, 19:30-00:30 +</t>
  </si>
  <si>
    <t>Ledvinka Martina, 091/509-4894, 18.-ti rođendan, 13-03 sata +</t>
  </si>
  <si>
    <t>Franjo Trgovac, krstitke, 095/902-4384, 12-21 sat +</t>
  </si>
  <si>
    <t>8.7.2022.
(petak)</t>
  </si>
  <si>
    <t>MO Gornje Plavnice- Žgrnjar, druženje- ne treba ugovor</t>
  </si>
  <si>
    <t>09.7.2022.</t>
  </si>
  <si>
    <t>HELENA LUJIĆ, 098/191-6485, 105.Brigade 15, Bjelovar, namjena: 30. rođendan 17.00 - 2.00 sata +</t>
  </si>
  <si>
    <t>15.7.2022.
(petak)</t>
  </si>
  <si>
    <t>PROHASKA ANTUN 095/357-9244 (veza: Mirjana Matković, Grad) , svadbena svečanost, 15:00-23:00 sati- 8 sati +</t>
  </si>
  <si>
    <t>Galović- Udruga umirovljenika, napisati ugovor o korištenju +</t>
  </si>
  <si>
    <t>16.7.2022.
(subota)</t>
  </si>
  <si>
    <t>PROHASKA ANTUN 095/ 357-9244 (veza: Mirjana Matković, Grad) , svadbena svečanost, 17:00-07:00 sati- 14 sati +</t>
  </si>
  <si>
    <t>Stjepan Žban, 091/453-5397, 1. rođendan, 16-23 sati +</t>
  </si>
  <si>
    <t>22.7.2022.
(petak)</t>
  </si>
  <si>
    <t>Igor Štimac, rođenje djeteta, 091/623-0299, 15:00-08:00 sati +</t>
  </si>
  <si>
    <t>Zoran Uzelac, fešta firme Bjelin, 099/205-4249, 19-03 sata +</t>
  </si>
  <si>
    <t>23.7.2022.
(subota)</t>
  </si>
  <si>
    <t>Renata Rožić, 18.-ti rođendan, 095/807-2293, 20-01 sat +</t>
  </si>
  <si>
    <t>Hrvoje Hrvojčec, 18.-ti rođendan, 098/771-205, rezervirao domar, Berislav Treščec +</t>
  </si>
  <si>
    <t>24.7.2022.
(nedjelja)</t>
  </si>
  <si>
    <t>IVANA MEŠTROVIĆ BABEC, dječji rođendan, 13-19 sati, 099/7766-322 +</t>
  </si>
  <si>
    <t>26.7.2022.
(utorak)</t>
  </si>
  <si>
    <t>29.7.2022.
(petak)</t>
  </si>
  <si>
    <t>30.7.2022.
(subota)</t>
  </si>
  <si>
    <t>Domagoj Spačil, 099/4100-494, rođenje djeteta, 17-03 sata +</t>
  </si>
  <si>
    <t>31.7.2022.</t>
  </si>
  <si>
    <t>Matija Hudoletnjak, povrati poslije svatova, 095/377-9576, 8:00-24:00 sati +</t>
  </si>
  <si>
    <t>6.8.2022.
(subota)</t>
  </si>
  <si>
    <t>Andrea Vidaković, krstitke, 099/570-9492, 16:00-21:00 sat- zvala Tatjana Erceg, mama, 278-725</t>
  </si>
  <si>
    <t xml:space="preserve">Matija Šolčić, 099/708-8800, dječji rođendan, </t>
  </si>
  <si>
    <t>13.8.2022.
(subota)</t>
  </si>
  <si>
    <t>Kristina Butorac, krštenje, 097/768-7090, 14-23 sata</t>
  </si>
  <si>
    <t>Alen Pinkava, dječji rođendan, 098/958-8844, 15:00-22:00 sata</t>
  </si>
  <si>
    <t>14.8.2022.</t>
  </si>
  <si>
    <t>MO Patkovac - Veronika Mrak - ručak poslije vjenčanja, 099/7888-024</t>
  </si>
  <si>
    <t>19.8.2022. 
(petak)</t>
  </si>
  <si>
    <t>ANA FARKAŠ - ZAJEDNICA MAĐARA GRADA BJELOVARA - popodnevni sati  od 12.00navečer +</t>
  </si>
  <si>
    <t>Snježana Rakovčan,18-ti rođendan, 16-03 sata +</t>
  </si>
  <si>
    <t>20.8.2022.
(subota)</t>
  </si>
  <si>
    <t>Katarina Tašić, krštenje, 098/190-2798, 15-21 sat +</t>
  </si>
  <si>
    <t>VALENTINA ĐORĐEVIĆ, Unska 13, 43000 Bjelovar, OIB 21927259384 proslava 18. rođendana,  20.000-2.00 sata - UGOVOR ĆE IĆI NA OCA PERO ĐORĐEVIĆ - poslat će popunjen zahtjev mailom, a aoriginal dionijeti kada dolazi potpisati ugovor  +</t>
  </si>
  <si>
    <t>26.8.2022.
(petak)</t>
  </si>
  <si>
    <t>Društvo multipleskler., Milijana Martinović, 244-714, besplatno!  +</t>
  </si>
  <si>
    <t>27.8.2022.
(subota)</t>
  </si>
  <si>
    <t>Ciganović Krešimir, 091/3211-925, 18.-ti rođendan, 21-02 sata +</t>
  </si>
  <si>
    <t>Željka Špehar, 14-06 sati, rođendan 072/373-222, 099/2373-222, 17-24 sata +</t>
  </si>
  <si>
    <t>Vedrana Dolanjski, obiteljsko druženje, 098/958-6908, 19-01 sati (rezervirao domar Galović 095/818-8348) +</t>
  </si>
  <si>
    <t>2.9.2022.
(petaik)</t>
  </si>
  <si>
    <t>Siniša Pavlović, 18.-ti rođendan, 091/762-0088, 20-03 sata +</t>
  </si>
  <si>
    <t>Filipovć Želimir, sipanje, 099/708-2277, 278-745, 17-03 sata +</t>
  </si>
  <si>
    <t>3.9.2022.
(subota)</t>
  </si>
  <si>
    <t>Slobodan Žganjer, 
1.rođendan,  091/321-2053 +</t>
  </si>
  <si>
    <t>9.9.2022.
(petak)</t>
  </si>
  <si>
    <t>Željka Kalabek, 18.-ti rođendan, 091/2511-333 +</t>
  </si>
  <si>
    <t>10.9.2022.
(subota)</t>
  </si>
  <si>
    <t>Sebastijan Kos, rođendan, 091/9589-102, - rezervirala Iskrica Strčić +</t>
  </si>
  <si>
    <t>Tirić Domin, OIB: 62502845807, 18.-rođendan, 20:00-03:00 +</t>
  </si>
  <si>
    <t>Klaudija Šolčić-  095/568-9440, 2. dječji rođendan - ODUSTALI!!</t>
  </si>
  <si>
    <t>Davor Mamić, 098/854-305, obiteljsko okupljanje, 18-00 sati +</t>
  </si>
  <si>
    <t>16.9.2022.
(petak)</t>
  </si>
  <si>
    <t>Lidija Belošević, 091/554-3652 +</t>
  </si>
  <si>
    <t>17.9.2022.
(subota)</t>
  </si>
  <si>
    <t>PAVE LJUBIČIĆ, obiteljski ručak</t>
  </si>
  <si>
    <t>Bruno Šiljak, rođendan, 19-00 sati, 091/551-8574 +</t>
  </si>
  <si>
    <t>BORIS ŠTELCER, 098676282,  sipanje izlazak iz bolniice 19.00-5.00 +</t>
  </si>
  <si>
    <t>Sabljić Stjepan, dječji  rođendan, napuhanac +</t>
  </si>
  <si>
    <t>18.9.2022.
(nedjelja)</t>
  </si>
  <si>
    <t>Kokan Maja- Jelena rezervirala +</t>
  </si>
  <si>
    <t>24.9.2022.
(subota)</t>
  </si>
  <si>
    <t>KOMAR JASMINA, 18. rođendan, od 18.00 - 3.00 +</t>
  </si>
  <si>
    <t>Darko Draclin, 091/555-8046, 18.-ti rođendan,19-  03 sata +</t>
  </si>
  <si>
    <t>Ana-Marija David 091/545-6441, svatovi, 17-22 sata +</t>
  </si>
  <si>
    <t>25.9.2022.
(nedjelja)</t>
  </si>
  <si>
    <t>Slavuji- Fakini, proba za nastup povodom Dana Grada, 17-22 sata, 099/3777-990 +</t>
  </si>
  <si>
    <t>Milorad Jarić, 098/176-2813, proslava rođendana, 14-19 sati +</t>
  </si>
  <si>
    <t>Lidija Đurđević, MOB: 095/5505882- 18.-ti rođendan, 13-02 sata +</t>
  </si>
  <si>
    <t>Trgovac Ivan, MOB: 095/531-4012 +</t>
  </si>
  <si>
    <t>Ana-Marija David, 091/545-6441, povrati nakon svatova, 12-17 sata +</t>
  </si>
  <si>
    <t>27.9.2022.
(utorak)</t>
  </si>
  <si>
    <t>Slavuji- Fakini, domjenak poslije nastupa povodom Dana Grada, 17-22 sata, 099/3777-990 +</t>
  </si>
  <si>
    <t>30.9.2022.
(petak)</t>
  </si>
  <si>
    <t>Mia Vrhovski, 18.-rođendan, 097/676-7177- SANJA VRHOVSKI ugovor +</t>
  </si>
  <si>
    <t>Vinko Mrak, sipanje, 091/593-4966, 18-23 sata +</t>
  </si>
  <si>
    <t>1.10.2022.
(subota)</t>
  </si>
  <si>
    <t>Ana-Marija Jaković, krstitke, 099/522-3277 +</t>
  </si>
  <si>
    <t>Lovrić Vesna- rođendan, 19-24 sata-  Ksenija rezervirala +</t>
  </si>
  <si>
    <t>Demović Ivica, rođendan, 098/976-5854- rezervirao domar Berislav, ZAHTJEV PREDALA IVANA HORVAT +</t>
  </si>
  <si>
    <t>3.10.2022.
(ponedjeljak)</t>
  </si>
  <si>
    <t>Sastanak MO Prokljuvani, Ivan Jurčević- predsjednik, 098/44-9907, 14-00 sati +</t>
  </si>
  <si>
    <t>8.10.2022.
(subota)</t>
  </si>
  <si>
    <t>Davor Široki, rođendan, 18-00 sati- Meštra rezervirala +</t>
  </si>
  <si>
    <t>Ivan Čurić, krštenje, 095/883-1253, 12-20 sati +</t>
  </si>
  <si>
    <t>11. I 12.10.2022.
(utorak i srijeda)</t>
  </si>
  <si>
    <t>DEVIĆ SAŠA, 105 BRIGADE 15, 43000 BJELOVAR,  11. 10.2022.(VERESTOVANJE, 18-23 SATA) I 12.10.2022 (KARMNINE, 13-18 SATI) MOB. 091/1812107, OIB: 29804776793 +</t>
  </si>
  <si>
    <t>12.10. i 13.10.2022. (srijeda i četvrtak)</t>
  </si>
  <si>
    <t>Ranko Babić, V.Korenovo 181, (VERESTOVANJE, 17-22 SATA) I 12.10.2022 (KARMNINE 13.10.2022., 14-19 SATI) MOB. 091/151-4726, OIB: 21685821217 +</t>
  </si>
  <si>
    <t>14.10.2022.
(petak)</t>
  </si>
  <si>
    <t>Anja Lojen, 095/3940408, rođendan, 19-02 sata- Jacina prijateljica +</t>
  </si>
  <si>
    <t>Martina Škrobot, Zrinski Topolovac 36, OIB: 04302645238, 18.-ti rođendan, 095/828-1833 +</t>
  </si>
  <si>
    <t>15.10.2022.
(subota)</t>
  </si>
  <si>
    <t>Tomislav Varat, sipanje, 18-04 sata, 098/959-7993 +</t>
  </si>
  <si>
    <t>Snježana Šporčić, 099/2522-860, 18.-ti rođendan, 20-02 sata +</t>
  </si>
  <si>
    <t>Silvestar Vidović, 098/9062-622, sindikalni skup HT +</t>
  </si>
  <si>
    <t>Ivan Jager, 092/222-6246, rođendan, 13-20 sati- zvati Željku Kučan , 091/928-9525 +</t>
  </si>
  <si>
    <t>17.10.2022.
(ponedjeljak)</t>
  </si>
  <si>
    <t>18.10.2022.
(utorak)</t>
  </si>
  <si>
    <t>19.10.2022.
(srijeda)</t>
  </si>
  <si>
    <t>20.10.2022.
(četvrtak)</t>
  </si>
  <si>
    <t>21.10.2022.
(petak)</t>
  </si>
  <si>
    <t>Stjepan Sabljić, 099/710-0717, 50.rođendan, 18-24 sata +</t>
  </si>
  <si>
    <t>22.10.2022.
(subota)</t>
  </si>
  <si>
    <t>Nataša Kraljić, 18.-ti rođendan,  099/326-0121 +</t>
  </si>
  <si>
    <t>Domitrović Dalija, 095/908-8296, 30. rođendan, 19-05 sati +</t>
  </si>
  <si>
    <t>Alen Orač, 098/988-7058, dječji rođendan +</t>
  </si>
  <si>
    <t>23.10.2022.
(nedjelja)</t>
  </si>
  <si>
    <t>Željko Grbaš, 091/976-6345, ili 091/900-2688, krštenje, 13-20 sati +</t>
  </si>
  <si>
    <t>26.10.2022.
(srijeda)</t>
  </si>
  <si>
    <t>27.10.2022.
(četvrtak)</t>
  </si>
  <si>
    <t>28.10.2022.
(petak)</t>
  </si>
  <si>
    <t>Saša Maras, sipanje, 095/570-0001, 18-02 sata +</t>
  </si>
  <si>
    <t>Nino Jovičić, 098/928-0845, rođendan, 21-02 sata +</t>
  </si>
  <si>
    <t>HSLS, Željka Kolarić, zezako@gmail.com, 095/883-6906, 18-23 sata- IGOR +</t>
  </si>
  <si>
    <t>29.10.2022.
(subota)</t>
  </si>
  <si>
    <t>Sandra Vujčić, 099/743-8143, rođendan, 21-02 sata- DATI JELENI DVEKAR +</t>
  </si>
  <si>
    <t>Stjepan Husar, 15.-ti rođendan djeteta, 095/588-2417, 13-22 sata  +</t>
  </si>
  <si>
    <t>Kranjec Danijela, dječji rođendan, 095/585-6517 +</t>
  </si>
  <si>
    <t>5.11.2022.
(subota)</t>
  </si>
  <si>
    <t>Antić Slavica, Gudovac 205, 43251 Gudovac, OIB:  26006956528, MOB: 099/850-3734, 20-01 sat, proslava 18.-tog rođendana +</t>
  </si>
  <si>
    <t>Vesna Knezić Franić, 098/699-984, 17.-ti rođendan, 20-01 sat +</t>
  </si>
  <si>
    <t>Marino Njegač, 1. rođendan, 095/548-3401, 17-23 sata +</t>
  </si>
  <si>
    <t>Fran Zeman, 095/855-6512, proslava diplome +</t>
  </si>
  <si>
    <t>11.11.2022. 
(petak)</t>
  </si>
  <si>
    <t>Držanić Ana, sipanje, 099/384-2747, 17-00 sati +</t>
  </si>
  <si>
    <t>12.11.2022. 
(subota)</t>
  </si>
  <si>
    <t>Božićni domjenak- neurologija (Kristijan Odorčić), 095/593-7037, 19-00 sati +</t>
  </si>
  <si>
    <t>Blažeković Snježana, 091/503-3081, 18.-ti rođendan +</t>
  </si>
  <si>
    <t>Josipa Grubić Đođo, 18.-ti rođendan, 091/652-9926, 20-05 sati +</t>
  </si>
  <si>
    <t>13.11.2022.
(nedjelja)</t>
  </si>
  <si>
    <t>Slavuji- Fakini, domjenak za Slavuje i goste iz Radoboja, 15-22 sata, 099/3777-990 +</t>
  </si>
  <si>
    <t>16.11.2022.
(srijeda)</t>
  </si>
  <si>
    <t>17.11.2022.
(četvrtak)</t>
  </si>
  <si>
    <t xml:space="preserve">Ministarstvo poljoprivrede
9-14 sati, Dražen Cerjanec, 098/377-432 +
</t>
  </si>
  <si>
    <t>18.11.2022.
(petak)</t>
  </si>
  <si>
    <t>Josipa Pavličević, 18.-ti rođendan, 091/784-7676, 19-03 sata +</t>
  </si>
  <si>
    <t>Horvat Giuliano, obiteljska zabava, 095/828-1712, 16-24 sata +</t>
  </si>
  <si>
    <t>19.11.2022.
(subota)</t>
  </si>
  <si>
    <t>Ivona Mrak, rođendan, 19-24 sata, 095/578-0392 +</t>
  </si>
  <si>
    <t>Ines Borić, 099/835-8724, dječji rođendan, 11-21 sat +</t>
  </si>
  <si>
    <t>Kristina Matić, rođendan, 091/1288-717, 14-19 sati +</t>
  </si>
  <si>
    <t>20.11.2022.
(nedjelja)</t>
  </si>
  <si>
    <t>Barbara Matić, obiteljski ručak, 099/5781-636 +</t>
  </si>
  <si>
    <t>22.11.2022.
(utorak)</t>
  </si>
  <si>
    <t>23.11.2022.
(srijeda)</t>
  </si>
  <si>
    <t>24.11.2022.
(četvrtak)</t>
  </si>
  <si>
    <t>25.11.2022.
(petak)</t>
  </si>
  <si>
    <t>Jonatan Car, 18.- ti rođendan, 098/9344-449 +</t>
  </si>
  <si>
    <t>26.11.2022.
(subota)</t>
  </si>
  <si>
    <t>ĐURKOVIĆ DEJAN, dječji rođendan, 091/574-9952- od Senke Berić +</t>
  </si>
  <si>
    <t>Gordana Đuranić, 091/598-2500, 18.-ti rođendan- prijateljica od naše Vesne +</t>
  </si>
  <si>
    <t>Mario Komar, fešta, 19-01, 098/660-454 +</t>
  </si>
  <si>
    <t>Rolando Pavlinić, rođenje djeteta, 095/551-6808 + (odgođeno za 3.12.2022.)</t>
  </si>
  <si>
    <t>Nova Odluka od 2.12.2022.</t>
  </si>
  <si>
    <t xml:space="preserve">I     MO DR. ANTE STARČEVIĆ samo od 8 do 22 sata- nazvati domaricu kod predaje ugovora
33,86 +29,17
116,11 m2   63,03     =              8H 504,24 kn </t>
  </si>
  <si>
    <t>I       MO STJEPAN RADIĆ samo od 8 do 22 sata
 45,47 +29,17  155,9 m2  74,64 kn = 8H 597,12
do 24</t>
  </si>
  <si>
    <t>suđe   I   MO HRGOVLJANI
49,95+29,17   171,27  m2  79,12  kn        =8 H 632,96 kn</t>
  </si>
  <si>
    <t>I    MO CIGLENA 48,15+29,17    165,08 m2  77,32 kn= 8 H 618,56 kn</t>
  </si>
  <si>
    <t>Suđe   I   MO GUDOVAC
 76,7+29,17      263,2 m2   105,94 kn    =8H 847,52 kn
(stane 100 ljudi evetualno 150 s drugim stolovima , samo sjedenje 200 stolica, suđe do 300 osoba)</t>
  </si>
  <si>
    <t>I   MO KOKINAC
36,29 +29,17
124,41 m2  65,46kn = 8 H 523,68 kn</t>
  </si>
  <si>
    <t>I   MO NOVOSELJANI  43,44 +29,17   148,93 m2  72,61 kn = 8 H 580,88 kn</t>
  </si>
  <si>
    <t>II    MO OBROVNICA
 15,0+ 21,88
72,03 m2  36,88 kn= 8H 295,04 kn</t>
  </si>
  <si>
    <t>I            MO GORNJE PLAVNICE
42,34+29,17 145,17 m2 71,51  kn = 8 H  572,08 kn</t>
  </si>
  <si>
    <t>II      MO PRGOMELJE     
 21+21,88    100,85 m2 42,88 kn = 8 H 343,04 kn</t>
  </si>
  <si>
    <t>I   MO STARE PLAVNICE
27,52+29,17 kn  94,36 m2 56,69 kn = 8H  453,52 kn</t>
  </si>
  <si>
    <t>II      MO TOMAŠ
 30,68 +21,88   147,26 m 2    52,56 kn= 8H 420,48 kn</t>
  </si>
  <si>
    <t>II   MO TROJSTVENI MARKOVAC
20,90+21,88  100,31 m2    42,78 kn = 8 H 342,24 kn
(suđe ne izn.)</t>
  </si>
  <si>
    <t>II  MO VELIKO KORENOVO
40,71+21,88 195,4 m2     62,59 kn = 8H  500,72 kn
(100 OSOBA) (suđe pitati domaricu)</t>
  </si>
  <si>
    <t>I MO ZVIJERCI
92,63 + 29,17 = 317,58 m2   121,80 kn = 8H 974,40 kn
(NE) dato crkvi i sportskim udrugama</t>
  </si>
  <si>
    <t>I      MO PATKOVAC    74,67+29,17     256 m2  103,84 kn = 8 H 830,72 kn</t>
  </si>
  <si>
    <t xml:space="preserve">  suđe  I    KRIŽEVAČKA CESTA  66,73 +29,17   =  228,8 m2 95,90  Kn = 8 H 767,20 kn</t>
  </si>
  <si>
    <t>I    BAN JOSIP JELAČIĆ   11,49 +29,17    39,39 m2   =40,66 8 h 325,28kn</t>
  </si>
  <si>
    <t>II     ŽDRALOVI 33,08+21,88     158,8 m2  54,96 kn  = 8 H 439,68 kn</t>
  </si>
  <si>
    <t>II  GALOVAC 32,21+21,88     154,93 m2  54,09 kn= 8 H 432,72 kn</t>
  </si>
  <si>
    <t>II   BREZOVAC  18,39+21,88   88,26 m2 40,27 kn  =8H  322,16 kn</t>
  </si>
  <si>
    <t>II PROKLJUVANI 17,5 +21,88   84 m2   39,38 kn = 8H 315,24 kn</t>
  </si>
  <si>
    <t>II   PRESPA  27,9 +21,88    133,9 m2 = 49,78 kn = 8H 398,24 kn  (NE) dato DVD na uporabu</t>
  </si>
  <si>
    <t xml:space="preserve">II   GORNJI TOMAŠ  17,58+21,88 84,4 m2   39,46 kn = 8H 315,68 kn </t>
  </si>
  <si>
    <t>II   ŠPORTSKA DVORANA KLOKOČEVAC 52,92 + 21,88  254,03 m2 74,80= 8H 598,40 kn  64,01+21,88= 85,89 kn</t>
  </si>
  <si>
    <t>2.12.2022.
(petak)</t>
  </si>
  <si>
    <t>Dukić Kristina, domjenak ZZJZ-a, 091/222-7257, 18-24, ugovor na Željka Vezmar +</t>
  </si>
  <si>
    <t>IVAN LONČAREVIĆ, 0919267021 rođenje djeteta, od 18.00--2.00 +</t>
  </si>
  <si>
    <t>3.12.2022.
(subota)</t>
  </si>
  <si>
    <t>Udruga komedija, Tomaš, 091/580-5320, predsjednica Molnar Jasna, zvati Mario, 099/878-6582 +</t>
  </si>
  <si>
    <t xml:space="preserve">Rolando Pavlinić, rođenje djeteta, 095/551-6808 + </t>
  </si>
  <si>
    <t>IVAN LONČAREVIĆ, 0919267021 proslava rođendana, od 18.00--2.00 +</t>
  </si>
  <si>
    <t>4.12.2022.
(nedjelja)</t>
  </si>
  <si>
    <t>Udruga žena Gudovac, Sv. Nikola, 16-18 sati +</t>
  </si>
  <si>
    <t>9.12.2022.
(petak)</t>
  </si>
  <si>
    <t>Mario Švegović- muž...Nevena Divjak, 095/865-3338- sipanje, 19-03 sata +</t>
  </si>
  <si>
    <t>10.12.2022.
(subota)</t>
  </si>
  <si>
    <t>Zorica Vinković, rođendan, 18-02 sata, 095/8460-360 +</t>
  </si>
  <si>
    <t>Nikola Kuhta, 097/6806-525, rođendan, 15-02 sata +</t>
  </si>
  <si>
    <t>ELIZABETA JOZIĆ, Klokočevac 240, Bjelovar, proslava 18. rođendana, mob. 091/503 14 79 +</t>
  </si>
  <si>
    <t>Emina Kušec, diploma, 16-24 sata, 091/593-7064, od Dragana Ćurković +</t>
  </si>
  <si>
    <t>Grbačić Marija, 095/914-8522, poslovna večera, 18-02 sata +</t>
  </si>
  <si>
    <t>14.12.2022.
(srijeda)</t>
  </si>
  <si>
    <t>15.12.2022.
(četvrtak)</t>
  </si>
  <si>
    <t>16.12.2022.
(petak)</t>
  </si>
  <si>
    <t>Ministarstvo poljoprivrede
9-14 sati, Dražen Cerjanec, 098/377-432 +
Melita Habijanec, rođendan, 098/956-1962- od Mirjane Matković +</t>
  </si>
  <si>
    <t>Ivan Vrbovčan, 098/436-600, 18.-ti rođendan, 21-05 sati +</t>
  </si>
  <si>
    <t>Uzelac Zoran, 091/910-3581-  zahtjev na Robert Ivanović, 18-02 sata +</t>
  </si>
  <si>
    <t>17.12.2022.
(subota)</t>
  </si>
  <si>
    <t>Ivan Mađerac, 099/412-6624, rođendan djeteta, 11-20 sati +</t>
  </si>
  <si>
    <t>Komljenović Dejana, 091/593-6473, 18.-ti rođendan +</t>
  </si>
  <si>
    <t>Faletar Mišo- 091/604-9343, 18.-ti rođendan +</t>
  </si>
  <si>
    <t>Dražen Pajtak, 095/913-6770, 21-09 sati, rođendan +</t>
  </si>
  <si>
    <t>Ivana Štiglić, rođendan, 098/161-7428, 19-01 sati +</t>
  </si>
  <si>
    <t>18.12.2022.
(nedjelja)</t>
  </si>
  <si>
    <t>Goran Dejanović, obiteljski ručak, 098/833-316 +</t>
  </si>
  <si>
    <t>23.12.2022.
(petak)</t>
  </si>
  <si>
    <t>Alen Predavac, 098/454-887, 1.rođendan +</t>
  </si>
  <si>
    <t>26.12.2022.
(ponedjeljak)</t>
  </si>
  <si>
    <t>Marko Mihalinec- Bjelovarski plivački klub- domjenak, 18-22 sata +</t>
  </si>
  <si>
    <t>28.12.2022.
(srijeda)</t>
  </si>
  <si>
    <t>Matea Lučan, 095/376-5012, rođendan, 11-19 sati +</t>
  </si>
  <si>
    <t>29.12.2022.
(četvrtak)</t>
  </si>
  <si>
    <t>božićni domjenak - POLICIJA  STIPE KOZIĆ- 098/1900-905, 16-24 sata +</t>
  </si>
  <si>
    <t>Marko Varjačić- mailovi...rođendan, 19-04 sata, 099/756-8597 +</t>
  </si>
  <si>
    <t>Jozić Mate, proslava krštenja, 12-18 sati, 251-313 +</t>
  </si>
  <si>
    <t>31.12.2022.
(subota)</t>
  </si>
  <si>
    <t>Dorotea Ivanić, proslava Nove godine, 31.12., 095/512-8857 +</t>
  </si>
  <si>
    <t>MO Gornje Plavnice, rezervirao Žganjer Slobodan- poslat će zahtjev</t>
  </si>
  <si>
    <t>Lorena Buršić-Lukić, rođendan i Nova godina, 20-04 sata, 091/111-3324 +</t>
  </si>
  <si>
    <t>ANTUN TOMIĆ  Miroslava Krleže 186, 43000 Bjelovar, mob. 091/2310-977, proslava Nove godine, od 18.00-3.00 sati +</t>
  </si>
  <si>
    <t>Anita Stojčević doček Nove godine, 092/172-1404, 18-06 sati +</t>
  </si>
  <si>
    <t>Marčetić Zoran- doček Nove godine, rezervirao domar +</t>
  </si>
  <si>
    <t>50 stolica</t>
  </si>
  <si>
    <t xml:space="preserve">10 garnitura klupa </t>
  </si>
  <si>
    <t>200 stolica</t>
  </si>
  <si>
    <t>8 garnitura klupa + stolice</t>
  </si>
  <si>
    <t>20 stolica</t>
  </si>
  <si>
    <t>100 stolica</t>
  </si>
  <si>
    <t xml:space="preserve">10 stolica + 4 garnitura klupa </t>
  </si>
  <si>
    <t xml:space="preserve"> garniture klupa </t>
  </si>
  <si>
    <t>18 ako ide sve</t>
  </si>
  <si>
    <t>H-8</t>
  </si>
  <si>
    <t>Samo vikend slobodan i dopodne do 16 sati 
preko tjedna 
JER KASNIJE IMAJU UDRUGE
zbog buke max do 22 sata</t>
  </si>
  <si>
    <t>Inkubator ideja</t>
  </si>
  <si>
    <r>
      <rPr>
        <b/>
        <sz val="9"/>
        <color rgb="FF000000"/>
        <rFont val="Arial"/>
      </rPr>
      <t xml:space="preserve">I.OŠ- </t>
    </r>
    <r>
      <rPr>
        <sz val="9"/>
        <color rgb="FF000000"/>
        <rFont val="Arial"/>
      </rPr>
      <t xml:space="preserve">tjelesni, predavanje škola 
ne iznajmljivati preko tjedna
</t>
    </r>
    <r>
      <rPr>
        <b/>
        <sz val="9"/>
        <color rgb="FF000000"/>
        <rFont val="Arial"/>
      </rPr>
      <t>SAMO VIKEND SLOBODAN</t>
    </r>
  </si>
  <si>
    <r>
      <rPr>
        <sz val="9"/>
        <color rgb="FF000000"/>
        <rFont val="Arial"/>
      </rPr>
      <t xml:space="preserve">Udruga tjelesnih invalida, 
</t>
    </r>
    <r>
      <rPr>
        <b/>
        <sz val="9"/>
        <color rgb="FF000000"/>
        <rFont val="Arial"/>
      </rPr>
      <t xml:space="preserve">
utorkom od 16-18 h</t>
    </r>
  </si>
  <si>
    <t>NE IZNAJMLJUJE SE!  Dato crkvi i sportskim udrugama</t>
  </si>
  <si>
    <t>Udruga umirovljenika Patkovac
utorak i subota
18-20 sati- ne od 1.7.2022.- ne treba ugovor, javit će kad se budu sastajali</t>
  </si>
  <si>
    <t>NK Brezovac- NE IZNAJMLJUJE SE!!</t>
  </si>
  <si>
    <t>dvd  Prespa</t>
  </si>
  <si>
    <t>I.OŠ.- tjelesni i
predavanja škola
ne iznajmljivati preko tjedna
SAMO VIKENDOM i to do 22 sata radi buke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</si>
</sst>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0" x14ac:knownFonts="1">
    <font>
      <sz val="10"/>
      <name val="Arial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b/>
      <sz val="9"/>
      <color indexed="10"/>
      <name val="Arial"/>
      <family val="2"/>
      <charset val="238"/>
    </font>
    <font>
      <b/>
      <sz val="9"/>
      <color indexed="17"/>
      <name val="Arial"/>
      <family val="2"/>
      <charset val="238"/>
    </font>
    <font>
      <b/>
      <sz val="9"/>
      <color indexed="13"/>
      <name val="Arial"/>
      <family val="2"/>
      <charset val="238"/>
    </font>
    <font>
      <b/>
      <sz val="9"/>
      <color indexed="50"/>
      <name val="Arial"/>
      <family val="2"/>
      <charset val="238"/>
    </font>
    <font>
      <b/>
      <sz val="9"/>
      <name val="Arial"/>
      <family val="2"/>
      <charset val="238"/>
    </font>
    <font>
      <b/>
      <sz val="7"/>
      <name val="Arial"/>
      <family val="2"/>
      <charset val="238"/>
    </font>
    <font>
      <sz val="9"/>
      <color rgb="FFFF0000"/>
      <name val="Arial"/>
      <family val="2"/>
      <charset val="238"/>
    </font>
    <font>
      <b/>
      <sz val="9"/>
      <color rgb="FFFFFF00"/>
      <name val="Arial"/>
      <family val="2"/>
      <charset val="238"/>
    </font>
    <font>
      <sz val="9"/>
      <color rgb="FFFFFF00"/>
      <name val="Arial"/>
      <family val="2"/>
      <charset val="238"/>
    </font>
    <font>
      <b/>
      <sz val="9"/>
      <color theme="5"/>
      <name val="Arial"/>
      <family val="2"/>
      <charset val="238"/>
    </font>
    <font>
      <sz val="9"/>
      <color rgb="FF000000"/>
      <name val="Arial"/>
      <charset val="1"/>
    </font>
    <font>
      <sz val="9"/>
      <color rgb="FF000000"/>
      <name val="Arial"/>
      <family val="2"/>
      <charset val="238"/>
    </font>
    <font>
      <sz val="9"/>
      <color rgb="FFFF0000"/>
      <name val="Arial"/>
      <charset val="1"/>
    </font>
    <font>
      <sz val="9"/>
      <color rgb="FF000000"/>
      <name val="Arial"/>
    </font>
    <font>
      <b/>
      <sz val="9"/>
      <color rgb="FF000000"/>
      <name val="Arial"/>
    </font>
    <font>
      <sz val="9"/>
      <name val="Arial"/>
    </font>
    <font>
      <b/>
      <sz val="9"/>
      <color rgb="FFFFFF00"/>
      <name val="Arial"/>
    </font>
    <font>
      <b/>
      <sz val="9"/>
      <color rgb="FFFF0000"/>
      <name val="Arial"/>
    </font>
    <font>
      <b/>
      <sz val="28"/>
      <name val="Arial"/>
      <family val="2"/>
      <charset val="238"/>
    </font>
    <font>
      <b/>
      <sz val="9"/>
      <color rgb="FFFF0000"/>
      <name val="Arial"/>
      <family val="2"/>
      <charset val="238"/>
    </font>
    <font>
      <sz val="12"/>
      <color rgb="FFFF0000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b/>
      <sz val="11"/>
      <color rgb="FFFFFF00"/>
      <name val="Arial"/>
    </font>
    <font>
      <b/>
      <sz val="11"/>
      <color rgb="FFFFFFFF"/>
      <name val="Arial"/>
    </font>
    <font>
      <sz val="10"/>
      <name val="Arial"/>
      <family val="2"/>
      <charset val="238"/>
    </font>
    <font>
      <sz val="11"/>
      <name val="Calibri"/>
      <family val="2"/>
      <charset val="1"/>
    </font>
    <font>
      <sz val="10"/>
      <name val="Arial"/>
    </font>
    <font>
      <b/>
      <sz val="9"/>
      <color rgb="FF000000"/>
      <name val="Arial"/>
      <family val="2"/>
      <charset val="238"/>
    </font>
    <font>
      <sz val="10.5"/>
      <color rgb="FFFF0000"/>
      <name val="Calibri"/>
      <family val="2"/>
      <charset val="1"/>
    </font>
    <font>
      <u/>
      <sz val="10"/>
      <color theme="10"/>
      <name val="Arial"/>
      <charset val="238"/>
    </font>
    <font>
      <sz val="9"/>
      <color rgb="FFFF0000"/>
      <name val="Arial"/>
    </font>
    <font>
      <sz val="9"/>
      <color rgb="FF7030A0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rgb="FFFFC000"/>
      <name val="Arial"/>
    </font>
    <font>
      <b/>
      <sz val="11"/>
      <color rgb="FFFFC000"/>
      <name val="Arial"/>
    </font>
    <font>
      <b/>
      <sz val="10"/>
      <color rgb="FFFFC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44">
    <xf numFmtId="0" fontId="0" fillId="0" borderId="0" xfId="0"/>
    <xf numFmtId="0" fontId="2" fillId="4" borderId="0" xfId="0" applyFont="1" applyFill="1" applyAlignment="1">
      <alignment horizontal="left" vertical="center"/>
    </xf>
    <xf numFmtId="0" fontId="2" fillId="0" borderId="0" xfId="0" applyFont="1"/>
    <xf numFmtId="2" fontId="2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2" fillId="2" borderId="0" xfId="0" applyFont="1" applyFill="1"/>
    <xf numFmtId="0" fontId="10" fillId="5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164" fontId="2" fillId="3" borderId="0" xfId="0" applyNumberFormat="1" applyFont="1" applyFill="1"/>
    <xf numFmtId="0" fontId="2" fillId="3" borderId="0" xfId="0" applyFont="1" applyFill="1"/>
    <xf numFmtId="0" fontId="12" fillId="3" borderId="2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3" fontId="7" fillId="8" borderId="3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14" fillId="6" borderId="3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4" fillId="9" borderId="3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8" fillId="9" borderId="3" xfId="0" applyFont="1" applyFill="1" applyBorder="1" applyAlignment="1">
      <alignment vertical="center" wrapText="1"/>
    </xf>
    <xf numFmtId="0" fontId="16" fillId="9" borderId="3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7" fillId="6" borderId="3" xfId="0" applyFont="1" applyFill="1" applyBorder="1" applyAlignment="1">
      <alignment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 wrapText="1"/>
    </xf>
    <xf numFmtId="0" fontId="2" fillId="9" borderId="0" xfId="0" applyFont="1" applyFill="1"/>
    <xf numFmtId="0" fontId="9" fillId="9" borderId="3" xfId="0" applyFont="1" applyFill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3" fontId="7" fillId="8" borderId="12" xfId="0" applyNumberFormat="1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9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4" fillId="9" borderId="12" xfId="0" applyFont="1" applyFill="1" applyBorder="1" applyAlignment="1">
      <alignment vertical="center" wrapText="1"/>
    </xf>
    <xf numFmtId="0" fontId="14" fillId="6" borderId="12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vertical="center" wrapText="1"/>
    </xf>
    <xf numFmtId="2" fontId="7" fillId="9" borderId="2" xfId="0" applyNumberFormat="1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vertical="center" wrapText="1"/>
    </xf>
    <xf numFmtId="0" fontId="19" fillId="11" borderId="13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1" fillId="9" borderId="0" xfId="0" applyFont="1" applyFill="1"/>
    <xf numFmtId="2" fontId="14" fillId="9" borderId="3" xfId="0" applyNumberFormat="1" applyFont="1" applyFill="1" applyBorder="1" applyAlignment="1">
      <alignment vertical="center" wrapText="1"/>
    </xf>
    <xf numFmtId="2" fontId="14" fillId="9" borderId="12" xfId="0" applyNumberFormat="1" applyFont="1" applyFill="1" applyBorder="1" applyAlignment="1">
      <alignment vertical="center" wrapText="1"/>
    </xf>
    <xf numFmtId="3" fontId="22" fillId="9" borderId="15" xfId="0" applyNumberFormat="1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" fillId="6" borderId="14" xfId="0" applyFont="1" applyFill="1" applyBorder="1" applyAlignment="1">
      <alignment vertical="center" wrapText="1"/>
    </xf>
    <xf numFmtId="0" fontId="18" fillId="6" borderId="3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14" fillId="9" borderId="15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4" borderId="18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14" fillId="9" borderId="14" xfId="0" applyFont="1" applyFill="1" applyBorder="1" applyAlignment="1">
      <alignment vertical="center" wrapText="1"/>
    </xf>
    <xf numFmtId="3" fontId="31" fillId="8" borderId="3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3" fontId="14" fillId="9" borderId="3" xfId="0" applyNumberFormat="1" applyFont="1" applyFill="1" applyBorder="1" applyAlignment="1">
      <alignment horizontal="left" vertical="center" wrapText="1"/>
    </xf>
    <xf numFmtId="0" fontId="9" fillId="9" borderId="12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14" fillId="6" borderId="14" xfId="0" applyFont="1" applyFill="1" applyBorder="1" applyAlignment="1">
      <alignment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0" fontId="2" fillId="9" borderId="18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6" fillId="3" borderId="8" xfId="0" applyFont="1" applyFill="1" applyBorder="1" applyAlignment="1">
      <alignment vertical="center" wrapText="1"/>
    </xf>
    <xf numFmtId="3" fontId="7" fillId="8" borderId="5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6" fillId="9" borderId="15" xfId="0" applyFont="1" applyFill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34" fillId="9" borderId="0" xfId="0" applyFont="1" applyFill="1" applyAlignment="1">
      <alignment vertical="center" wrapText="1"/>
    </xf>
    <xf numFmtId="0" fontId="34" fillId="9" borderId="3" xfId="0" applyFont="1" applyFill="1" applyBorder="1" applyAlignment="1">
      <alignment vertical="center" wrapText="1"/>
    </xf>
    <xf numFmtId="0" fontId="2" fillId="9" borderId="16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34" fillId="6" borderId="3" xfId="0" applyFont="1" applyFill="1" applyBorder="1" applyAlignment="1">
      <alignment vertical="center" wrapText="1"/>
    </xf>
    <xf numFmtId="0" fontId="34" fillId="6" borderId="0" xfId="0" applyFont="1" applyFill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16" fillId="9" borderId="0" xfId="0" applyFont="1" applyFill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6" fillId="6" borderId="0" xfId="0" applyFont="1" applyFill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36" fillId="6" borderId="3" xfId="0" applyFont="1" applyFill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24" fillId="11" borderId="13" xfId="0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wrapText="1"/>
    </xf>
    <xf numFmtId="0" fontId="23" fillId="9" borderId="6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3" fontId="21" fillId="10" borderId="9" xfId="0" applyNumberFormat="1" applyFont="1" applyFill="1" applyBorder="1" applyAlignment="1">
      <alignment horizontal="center" vertical="center" wrapText="1"/>
    </xf>
    <xf numFmtId="3" fontId="21" fillId="10" borderId="10" xfId="0" applyNumberFormat="1" applyFont="1" applyFill="1" applyBorder="1" applyAlignment="1">
      <alignment horizontal="center" vertical="center" wrapText="1"/>
    </xf>
    <xf numFmtId="3" fontId="21" fillId="10" borderId="11" xfId="0" applyNumberFormat="1" applyFont="1" applyFill="1" applyBorder="1" applyAlignment="1">
      <alignment horizontal="center" vertical="center" wrapText="1"/>
    </xf>
  </cellXfs>
  <cellStyles count="2">
    <cellStyle name="Hyperlink" xfId="1"/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Z446"/>
  <sheetViews>
    <sheetView tabSelected="1" topLeftCell="P1" zoomScale="90" zoomScaleNormal="89" zoomScaleSheetLayoutView="90" workbookViewId="0">
      <pane ySplit="1" topLeftCell="A40" activePane="bottomLeft" state="frozen"/>
      <selection pane="bottomLeft" activeCell="V40" sqref="V40"/>
    </sheetView>
  </sheetViews>
  <sheetFormatPr defaultColWidth="10.33203125" defaultRowHeight="12.75" customHeight="1" x14ac:dyDescent="0.2"/>
  <cols>
    <col min="1" max="1" width="13" style="2" customWidth="1"/>
    <col min="2" max="2" width="15.6640625" style="1" customWidth="1"/>
    <col min="3" max="3" width="26.44140625" style="2" customWidth="1"/>
    <col min="4" max="4" width="21.5546875" style="2" customWidth="1"/>
    <col min="5" max="5" width="16.6640625" style="2" customWidth="1"/>
    <col min="6" max="6" width="15.6640625" style="2" customWidth="1"/>
    <col min="7" max="7" width="18.33203125" style="2" customWidth="1"/>
    <col min="8" max="8" width="17.5546875" style="2" customWidth="1"/>
    <col min="9" max="9" width="23.88671875" style="2" customWidth="1"/>
    <col min="10" max="10" width="24.6640625" style="2" customWidth="1"/>
    <col min="11" max="11" width="27.88671875" style="2" customWidth="1"/>
    <col min="12" max="12" width="21.33203125" style="6" customWidth="1"/>
    <col min="13" max="13" width="19.88671875" style="2" customWidth="1"/>
    <col min="14" max="14" width="26.5546875" style="2" customWidth="1"/>
    <col min="15" max="15" width="20.44140625" style="2" customWidth="1"/>
    <col min="16" max="16" width="20" style="2" customWidth="1"/>
    <col min="17" max="17" width="18.109375" style="2" customWidth="1"/>
    <col min="18" max="18" width="22.6640625" style="2" customWidth="1"/>
    <col min="19" max="19" width="16.44140625" style="2" customWidth="1"/>
    <col min="20" max="20" width="17.6640625" style="2" customWidth="1"/>
    <col min="21" max="21" width="16.88671875" style="2" customWidth="1"/>
    <col min="22" max="23" width="20.6640625" style="2" customWidth="1"/>
    <col min="24" max="24" width="17.109375" style="2" customWidth="1"/>
    <col min="25" max="25" width="21.33203125" style="2" customWidth="1"/>
    <col min="26" max="26" width="27.6640625" style="2" customWidth="1"/>
    <col min="27" max="16384" width="10.33203125" style="2"/>
  </cols>
  <sheetData>
    <row r="1" spans="2:26" ht="173.25" customHeight="1" x14ac:dyDescent="0.25">
      <c r="B1" s="59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13</v>
      </c>
      <c r="P1" s="62" t="s">
        <v>14</v>
      </c>
      <c r="Q1" s="134" t="s">
        <v>15</v>
      </c>
      <c r="R1" s="62" t="s">
        <v>16</v>
      </c>
      <c r="S1" s="62" t="s">
        <v>17</v>
      </c>
      <c r="T1" s="62" t="s">
        <v>18</v>
      </c>
      <c r="U1" s="133" t="s">
        <v>19</v>
      </c>
      <c r="V1" s="62" t="s">
        <v>20</v>
      </c>
      <c r="W1" s="133" t="s">
        <v>21</v>
      </c>
      <c r="X1" s="133" t="s">
        <v>22</v>
      </c>
      <c r="Y1" s="133" t="s">
        <v>23</v>
      </c>
      <c r="Z1" s="62" t="s">
        <v>24</v>
      </c>
    </row>
    <row r="2" spans="2:26" ht="80.25" customHeight="1" x14ac:dyDescent="0.2">
      <c r="B2" s="2"/>
      <c r="L2" s="2"/>
    </row>
    <row r="3" spans="2:26" ht="80.25" customHeight="1" x14ac:dyDescent="0.2">
      <c r="B3" s="2"/>
      <c r="L3" s="2"/>
    </row>
    <row r="4" spans="2:26" ht="80.25" customHeight="1" x14ac:dyDescent="0.2">
      <c r="B4" s="2"/>
      <c r="L4" s="2"/>
    </row>
    <row r="5" spans="2:26" ht="80.25" customHeight="1" x14ac:dyDescent="0.2">
      <c r="B5" s="2"/>
      <c r="L5" s="2"/>
    </row>
    <row r="6" spans="2:26" ht="80.25" customHeight="1" x14ac:dyDescent="0.2">
      <c r="B6" s="2"/>
      <c r="L6" s="2"/>
    </row>
    <row r="7" spans="2:26" ht="80.25" customHeight="1" x14ac:dyDescent="0.2">
      <c r="B7" s="2"/>
      <c r="L7" s="2"/>
    </row>
    <row r="8" spans="2:26" ht="80.25" customHeight="1" x14ac:dyDescent="0.2">
      <c r="B8" s="2"/>
      <c r="L8" s="2"/>
    </row>
    <row r="9" spans="2:26" ht="80.25" customHeight="1" x14ac:dyDescent="0.2">
      <c r="B9" s="2"/>
      <c r="L9" s="2"/>
    </row>
    <row r="10" spans="2:26" ht="80.25" customHeight="1" x14ac:dyDescent="0.2">
      <c r="B10" s="2"/>
      <c r="L10" s="2"/>
    </row>
    <row r="11" spans="2:26" ht="80.25" customHeight="1" x14ac:dyDescent="0.2">
      <c r="B11" s="2"/>
      <c r="L11" s="2"/>
    </row>
    <row r="12" spans="2:26" ht="80.25" customHeight="1" x14ac:dyDescent="0.2">
      <c r="B12" s="2"/>
      <c r="L12" s="2"/>
    </row>
    <row r="13" spans="2:26" ht="80.25" customHeight="1" x14ac:dyDescent="0.2">
      <c r="B13" s="2"/>
      <c r="L13" s="2"/>
    </row>
    <row r="14" spans="2:26" ht="80.25" customHeight="1" x14ac:dyDescent="0.2">
      <c r="B14" s="2"/>
      <c r="L14" s="2"/>
    </row>
    <row r="15" spans="2:26" ht="80.25" customHeight="1" x14ac:dyDescent="0.2">
      <c r="B15" s="2"/>
      <c r="L15" s="2"/>
    </row>
    <row r="16" spans="2:26" ht="80.25" customHeight="1" x14ac:dyDescent="0.2">
      <c r="B16" s="2"/>
      <c r="L16" s="2"/>
    </row>
    <row r="17" spans="2:12" ht="80.25" customHeight="1" x14ac:dyDescent="0.2">
      <c r="B17" s="2"/>
      <c r="L17" s="2"/>
    </row>
    <row r="18" spans="2:12" ht="80.25" customHeight="1" x14ac:dyDescent="0.2">
      <c r="B18" s="2"/>
      <c r="L18" s="2"/>
    </row>
    <row r="19" spans="2:12" ht="80.25" customHeight="1" x14ac:dyDescent="0.2">
      <c r="B19" s="2"/>
      <c r="L19" s="2"/>
    </row>
    <row r="20" spans="2:12" ht="80.25" customHeight="1" x14ac:dyDescent="0.2">
      <c r="B20" s="2"/>
      <c r="L20" s="2"/>
    </row>
    <row r="21" spans="2:12" ht="80.25" customHeight="1" x14ac:dyDescent="0.2">
      <c r="B21" s="2"/>
      <c r="L21" s="2"/>
    </row>
    <row r="22" spans="2:12" ht="80.25" customHeight="1" x14ac:dyDescent="0.2">
      <c r="B22" s="2"/>
      <c r="L22" s="2"/>
    </row>
    <row r="23" spans="2:12" ht="80.25" customHeight="1" x14ac:dyDescent="0.2">
      <c r="B23" s="2"/>
      <c r="L23" s="2"/>
    </row>
    <row r="24" spans="2:12" ht="80.25" customHeight="1" x14ac:dyDescent="0.2">
      <c r="B24" s="2"/>
      <c r="L24" s="2"/>
    </row>
    <row r="25" spans="2:12" ht="80.25" customHeight="1" x14ac:dyDescent="0.2">
      <c r="B25" s="2"/>
      <c r="L25" s="2"/>
    </row>
    <row r="26" spans="2:12" ht="80.25" customHeight="1" x14ac:dyDescent="0.2">
      <c r="B26" s="2"/>
      <c r="L26" s="2"/>
    </row>
    <row r="27" spans="2:12" ht="80.25" customHeight="1" x14ac:dyDescent="0.2">
      <c r="B27" s="2"/>
      <c r="L27" s="2"/>
    </row>
    <row r="28" spans="2:12" ht="80.25" customHeight="1" x14ac:dyDescent="0.2">
      <c r="B28" s="2"/>
      <c r="L28" s="2"/>
    </row>
    <row r="29" spans="2:12" ht="80.25" customHeight="1" x14ac:dyDescent="0.2">
      <c r="B29" s="2"/>
      <c r="L29" s="2"/>
    </row>
    <row r="30" spans="2:12" ht="80.25" customHeight="1" x14ac:dyDescent="0.2">
      <c r="B30" s="2"/>
      <c r="L30" s="2"/>
    </row>
    <row r="31" spans="2:12" ht="80.25" customHeight="1" x14ac:dyDescent="0.2">
      <c r="B31" s="2"/>
      <c r="L31" s="2"/>
    </row>
    <row r="32" spans="2:12" ht="80.25" customHeight="1" x14ac:dyDescent="0.2">
      <c r="B32" s="2"/>
      <c r="L32" s="2"/>
    </row>
    <row r="33" spans="2:12" ht="80.25" customHeight="1" x14ac:dyDescent="0.2">
      <c r="B33" s="2"/>
      <c r="L33" s="2"/>
    </row>
    <row r="34" spans="2:12" ht="80.25" customHeight="1" x14ac:dyDescent="0.2">
      <c r="B34" s="2"/>
      <c r="L34" s="2"/>
    </row>
    <row r="35" spans="2:12" ht="80.25" customHeight="1" x14ac:dyDescent="0.2">
      <c r="B35" s="2"/>
      <c r="L35" s="2"/>
    </row>
    <row r="36" spans="2:12" ht="80.25" customHeight="1" x14ac:dyDescent="0.2">
      <c r="B36" s="2"/>
      <c r="L36" s="2"/>
    </row>
    <row r="37" spans="2:12" ht="80.25" customHeight="1" x14ac:dyDescent="0.2">
      <c r="B37" s="2"/>
      <c r="L37" s="2"/>
    </row>
    <row r="38" spans="2:12" ht="80.25" customHeight="1" x14ac:dyDescent="0.2">
      <c r="B38" s="2"/>
      <c r="L38" s="2"/>
    </row>
    <row r="39" spans="2:12" ht="80.25" customHeight="1" x14ac:dyDescent="0.2">
      <c r="B39" s="2"/>
      <c r="L39" s="2"/>
    </row>
    <row r="40" spans="2:12" ht="80.25" customHeight="1" x14ac:dyDescent="0.2">
      <c r="B40" s="2"/>
      <c r="L40" s="2"/>
    </row>
    <row r="41" spans="2:12" ht="80.25" customHeight="1" x14ac:dyDescent="0.2">
      <c r="B41" s="2"/>
      <c r="L41" s="2"/>
    </row>
    <row r="42" spans="2:12" ht="80.25" customHeight="1" x14ac:dyDescent="0.2">
      <c r="B42" s="2"/>
      <c r="L42" s="2"/>
    </row>
    <row r="43" spans="2:12" ht="80.25" customHeight="1" x14ac:dyDescent="0.2">
      <c r="B43" s="2"/>
      <c r="L43" s="2"/>
    </row>
    <row r="44" spans="2:12" ht="80.25" customHeight="1" x14ac:dyDescent="0.2">
      <c r="B44" s="2"/>
      <c r="L44" s="2"/>
    </row>
    <row r="45" spans="2:12" ht="80.25" customHeight="1" x14ac:dyDescent="0.2">
      <c r="B45" s="2"/>
      <c r="L45" s="2"/>
    </row>
    <row r="46" spans="2:12" ht="80.25" customHeight="1" x14ac:dyDescent="0.2">
      <c r="B46" s="2"/>
      <c r="L46" s="2"/>
    </row>
    <row r="47" spans="2:12" ht="80.25" customHeight="1" x14ac:dyDescent="0.2">
      <c r="B47" s="2"/>
      <c r="L47" s="2"/>
    </row>
    <row r="48" spans="2:12" ht="80.25" customHeight="1" x14ac:dyDescent="0.2">
      <c r="B48" s="2"/>
      <c r="L48" s="2"/>
    </row>
    <row r="49" spans="2:12" ht="80.25" customHeight="1" x14ac:dyDescent="0.2">
      <c r="B49" s="2"/>
      <c r="L49" s="2"/>
    </row>
    <row r="50" spans="2:12" ht="80.25" customHeight="1" x14ac:dyDescent="0.2">
      <c r="B50" s="2"/>
      <c r="L50" s="2"/>
    </row>
    <row r="51" spans="2:12" ht="80.25" customHeight="1" x14ac:dyDescent="0.2">
      <c r="B51" s="2"/>
      <c r="L51" s="2"/>
    </row>
    <row r="52" spans="2:12" ht="80.25" customHeight="1" x14ac:dyDescent="0.2">
      <c r="B52" s="2"/>
      <c r="L52" s="2"/>
    </row>
    <row r="53" spans="2:12" ht="80.25" customHeight="1" x14ac:dyDescent="0.2">
      <c r="B53" s="2"/>
      <c r="L53" s="2"/>
    </row>
    <row r="54" spans="2:12" ht="80.25" customHeight="1" x14ac:dyDescent="0.2">
      <c r="B54" s="2"/>
      <c r="L54" s="2"/>
    </row>
    <row r="55" spans="2:12" ht="80.25" customHeight="1" x14ac:dyDescent="0.2">
      <c r="B55" s="2"/>
      <c r="L55" s="2"/>
    </row>
    <row r="56" spans="2:12" ht="80.25" customHeight="1" x14ac:dyDescent="0.2">
      <c r="B56" s="2"/>
      <c r="L56" s="2"/>
    </row>
    <row r="57" spans="2:12" ht="80.25" customHeight="1" x14ac:dyDescent="0.2">
      <c r="B57" s="2"/>
      <c r="L57" s="2"/>
    </row>
    <row r="58" spans="2:12" ht="80.25" customHeight="1" x14ac:dyDescent="0.2">
      <c r="B58" s="2"/>
      <c r="L58" s="2"/>
    </row>
    <row r="59" spans="2:12" ht="80.25" customHeight="1" x14ac:dyDescent="0.2">
      <c r="B59" s="2"/>
      <c r="L59" s="2"/>
    </row>
    <row r="60" spans="2:12" ht="80.25" customHeight="1" x14ac:dyDescent="0.2">
      <c r="B60" s="2"/>
      <c r="L60" s="2"/>
    </row>
    <row r="61" spans="2:12" ht="80.25" customHeight="1" x14ac:dyDescent="0.2">
      <c r="B61" s="2"/>
      <c r="L61" s="2"/>
    </row>
    <row r="62" spans="2:12" ht="80.25" customHeight="1" x14ac:dyDescent="0.2">
      <c r="B62" s="2"/>
      <c r="L62" s="2"/>
    </row>
    <row r="63" spans="2:12" ht="80.25" customHeight="1" x14ac:dyDescent="0.2">
      <c r="B63" s="2"/>
      <c r="L63" s="2"/>
    </row>
    <row r="64" spans="2:12" ht="80.25" customHeight="1" x14ac:dyDescent="0.2">
      <c r="B64" s="2"/>
      <c r="L64" s="2"/>
    </row>
    <row r="65" spans="2:12" ht="80.25" customHeight="1" x14ac:dyDescent="0.2">
      <c r="B65" s="2"/>
      <c r="L65" s="2"/>
    </row>
    <row r="66" spans="2:12" ht="80.25" customHeight="1" x14ac:dyDescent="0.2">
      <c r="B66" s="2"/>
      <c r="L66" s="2"/>
    </row>
    <row r="67" spans="2:12" ht="80.25" customHeight="1" x14ac:dyDescent="0.2">
      <c r="B67" s="2"/>
      <c r="L67" s="2"/>
    </row>
    <row r="68" spans="2:12" ht="80.25" customHeight="1" x14ac:dyDescent="0.2">
      <c r="B68" s="2"/>
      <c r="L68" s="2"/>
    </row>
    <row r="69" spans="2:12" ht="80.25" customHeight="1" x14ac:dyDescent="0.2">
      <c r="B69" s="2"/>
      <c r="L69" s="2"/>
    </row>
    <row r="70" spans="2:12" ht="80.25" customHeight="1" x14ac:dyDescent="0.2">
      <c r="B70" s="2"/>
      <c r="L70" s="2"/>
    </row>
    <row r="71" spans="2:12" ht="80.25" customHeight="1" x14ac:dyDescent="0.2">
      <c r="B71" s="2"/>
      <c r="L71" s="2"/>
    </row>
    <row r="72" spans="2:12" ht="80.25" customHeight="1" x14ac:dyDescent="0.2">
      <c r="B72" s="2"/>
      <c r="L72" s="2"/>
    </row>
    <row r="73" spans="2:12" ht="80.25" customHeight="1" x14ac:dyDescent="0.2">
      <c r="B73" s="2"/>
      <c r="L73" s="2"/>
    </row>
    <row r="74" spans="2:12" ht="80.25" customHeight="1" x14ac:dyDescent="0.2">
      <c r="B74" s="2"/>
      <c r="L74" s="2"/>
    </row>
    <row r="75" spans="2:12" ht="80.25" customHeight="1" x14ac:dyDescent="0.2">
      <c r="B75" s="2"/>
      <c r="L75" s="2"/>
    </row>
    <row r="76" spans="2:12" ht="80.25" customHeight="1" x14ac:dyDescent="0.2">
      <c r="B76" s="2"/>
      <c r="L76" s="2"/>
    </row>
    <row r="77" spans="2:12" ht="80.25" customHeight="1" x14ac:dyDescent="0.2">
      <c r="B77" s="2"/>
      <c r="L77" s="2"/>
    </row>
    <row r="78" spans="2:12" ht="80.25" customHeight="1" x14ac:dyDescent="0.2">
      <c r="B78" s="2"/>
      <c r="L78" s="2"/>
    </row>
    <row r="79" spans="2:12" ht="80.25" customHeight="1" x14ac:dyDescent="0.2">
      <c r="B79" s="2"/>
      <c r="L79" s="2"/>
    </row>
    <row r="80" spans="2:12" ht="80.25" customHeight="1" x14ac:dyDescent="0.2">
      <c r="B80" s="2"/>
      <c r="L80" s="2"/>
    </row>
    <row r="81" spans="2:12" ht="80.25" customHeight="1" x14ac:dyDescent="0.2">
      <c r="B81" s="2"/>
      <c r="L81" s="2"/>
    </row>
    <row r="82" spans="2:12" ht="80.25" customHeight="1" x14ac:dyDescent="0.2">
      <c r="B82" s="2"/>
      <c r="L82" s="2"/>
    </row>
    <row r="83" spans="2:12" ht="80.25" customHeight="1" x14ac:dyDescent="0.2">
      <c r="B83" s="2"/>
      <c r="L83" s="2"/>
    </row>
    <row r="84" spans="2:12" ht="80.25" customHeight="1" x14ac:dyDescent="0.2">
      <c r="B84" s="2"/>
      <c r="L84" s="2"/>
    </row>
    <row r="85" spans="2:12" ht="80.25" customHeight="1" x14ac:dyDescent="0.2">
      <c r="B85" s="2"/>
      <c r="L85" s="2"/>
    </row>
    <row r="86" spans="2:12" ht="80.25" customHeight="1" x14ac:dyDescent="0.2">
      <c r="B86" s="2"/>
      <c r="L86" s="2"/>
    </row>
    <row r="87" spans="2:12" ht="80.25" customHeight="1" x14ac:dyDescent="0.2">
      <c r="B87" s="2"/>
      <c r="L87" s="2"/>
    </row>
    <row r="88" spans="2:12" ht="80.25" customHeight="1" x14ac:dyDescent="0.2">
      <c r="B88" s="2"/>
      <c r="L88" s="2"/>
    </row>
    <row r="89" spans="2:12" ht="80.25" customHeight="1" x14ac:dyDescent="0.2">
      <c r="B89" s="2"/>
      <c r="L89" s="2"/>
    </row>
    <row r="90" spans="2:12" ht="80.25" customHeight="1" x14ac:dyDescent="0.2">
      <c r="B90" s="2"/>
      <c r="L90" s="2"/>
    </row>
    <row r="91" spans="2:12" ht="80.25" customHeight="1" x14ac:dyDescent="0.2">
      <c r="B91" s="2"/>
      <c r="L91" s="2"/>
    </row>
    <row r="92" spans="2:12" ht="80.25" customHeight="1" x14ac:dyDescent="0.2">
      <c r="B92" s="2"/>
      <c r="L92" s="2"/>
    </row>
    <row r="93" spans="2:12" ht="80.25" customHeight="1" x14ac:dyDescent="0.2">
      <c r="B93" s="2"/>
      <c r="L93" s="2"/>
    </row>
    <row r="94" spans="2:12" ht="80.25" customHeight="1" x14ac:dyDescent="0.2">
      <c r="B94" s="2"/>
      <c r="L94" s="2"/>
    </row>
    <row r="95" spans="2:12" ht="80.25" customHeight="1" x14ac:dyDescent="0.2">
      <c r="B95" s="2"/>
      <c r="L95" s="2"/>
    </row>
    <row r="96" spans="2:12" ht="80.25" customHeight="1" x14ac:dyDescent="0.2">
      <c r="B96" s="2"/>
      <c r="L96" s="2"/>
    </row>
    <row r="97" spans="2:12" ht="80.25" customHeight="1" x14ac:dyDescent="0.2">
      <c r="B97" s="2"/>
      <c r="L97" s="2"/>
    </row>
    <row r="98" spans="2:12" ht="80.25" customHeight="1" x14ac:dyDescent="0.2">
      <c r="B98" s="2"/>
      <c r="L98" s="2"/>
    </row>
    <row r="99" spans="2:12" ht="80.25" customHeight="1" x14ac:dyDescent="0.2">
      <c r="B99" s="2"/>
      <c r="L99" s="2"/>
    </row>
    <row r="100" spans="2:12" ht="80.25" customHeight="1" x14ac:dyDescent="0.2">
      <c r="B100" s="2"/>
      <c r="L100" s="2"/>
    </row>
    <row r="101" spans="2:12" ht="80.25" customHeight="1" x14ac:dyDescent="0.2">
      <c r="B101" s="2"/>
      <c r="L101" s="2"/>
    </row>
    <row r="102" spans="2:12" ht="80.25" customHeight="1" x14ac:dyDescent="0.2">
      <c r="B102" s="2"/>
      <c r="L102" s="2"/>
    </row>
    <row r="103" spans="2:12" ht="80.25" customHeight="1" x14ac:dyDescent="0.2">
      <c r="B103" s="2"/>
      <c r="L103" s="2"/>
    </row>
    <row r="104" spans="2:12" ht="80.25" customHeight="1" x14ac:dyDescent="0.2">
      <c r="B104" s="2"/>
      <c r="L104" s="2"/>
    </row>
    <row r="105" spans="2:12" ht="80.25" customHeight="1" x14ac:dyDescent="0.2">
      <c r="B105" s="2"/>
      <c r="L105" s="2"/>
    </row>
    <row r="106" spans="2:12" ht="80.25" customHeight="1" x14ac:dyDescent="0.2">
      <c r="B106" s="2"/>
      <c r="L106" s="2"/>
    </row>
    <row r="107" spans="2:12" ht="80.25" customHeight="1" x14ac:dyDescent="0.2">
      <c r="B107" s="2"/>
      <c r="L107" s="2"/>
    </row>
    <row r="108" spans="2:12" ht="80.25" customHeight="1" x14ac:dyDescent="0.2">
      <c r="B108" s="2"/>
      <c r="L108" s="2"/>
    </row>
    <row r="109" spans="2:12" ht="80.25" customHeight="1" x14ac:dyDescent="0.2">
      <c r="B109" s="2"/>
      <c r="L109" s="2"/>
    </row>
    <row r="110" spans="2:12" ht="80.25" customHeight="1" x14ac:dyDescent="0.2">
      <c r="B110" s="2"/>
      <c r="L110" s="2"/>
    </row>
    <row r="111" spans="2:12" ht="80.25" customHeight="1" x14ac:dyDescent="0.2">
      <c r="B111" s="2"/>
      <c r="L111" s="2"/>
    </row>
    <row r="112" spans="2:12" ht="80.25" customHeight="1" x14ac:dyDescent="0.2">
      <c r="B112" s="2"/>
      <c r="L112" s="2"/>
    </row>
    <row r="113" spans="2:12" ht="80.25" customHeight="1" x14ac:dyDescent="0.2">
      <c r="B113" s="2"/>
      <c r="L113" s="2"/>
    </row>
    <row r="114" spans="2:12" ht="80.25" customHeight="1" x14ac:dyDescent="0.2">
      <c r="B114" s="2"/>
      <c r="L114" s="2"/>
    </row>
    <row r="115" spans="2:12" ht="80.25" customHeight="1" x14ac:dyDescent="0.2">
      <c r="B115" s="2"/>
      <c r="L115" s="2"/>
    </row>
    <row r="116" spans="2:12" ht="80.25" customHeight="1" x14ac:dyDescent="0.2">
      <c r="B116" s="2"/>
      <c r="L116" s="2"/>
    </row>
    <row r="117" spans="2:12" ht="80.25" customHeight="1" x14ac:dyDescent="0.2">
      <c r="B117" s="2"/>
      <c r="L117" s="2"/>
    </row>
    <row r="118" spans="2:12" ht="80.25" customHeight="1" x14ac:dyDescent="0.2">
      <c r="B118" s="2"/>
      <c r="L118" s="2"/>
    </row>
    <row r="119" spans="2:12" ht="80.25" customHeight="1" x14ac:dyDescent="0.2">
      <c r="B119" s="2"/>
      <c r="L119" s="2"/>
    </row>
    <row r="120" spans="2:12" ht="80.25" customHeight="1" x14ac:dyDescent="0.2">
      <c r="B120" s="2"/>
      <c r="L120" s="2"/>
    </row>
    <row r="121" spans="2:12" ht="80.25" customHeight="1" x14ac:dyDescent="0.2">
      <c r="B121" s="2"/>
      <c r="L121" s="2"/>
    </row>
    <row r="122" spans="2:12" ht="80.25" customHeight="1" x14ac:dyDescent="0.2">
      <c r="B122" s="2"/>
      <c r="L122" s="2"/>
    </row>
    <row r="123" spans="2:12" ht="80.25" customHeight="1" x14ac:dyDescent="0.2">
      <c r="B123" s="2"/>
      <c r="L123" s="2"/>
    </row>
    <row r="124" spans="2:12" ht="80.25" customHeight="1" x14ac:dyDescent="0.2">
      <c r="B124" s="2"/>
      <c r="L124" s="2"/>
    </row>
    <row r="125" spans="2:12" ht="80.25" customHeight="1" x14ac:dyDescent="0.2">
      <c r="B125" s="2"/>
      <c r="L125" s="2"/>
    </row>
    <row r="126" spans="2:12" ht="80.25" customHeight="1" x14ac:dyDescent="0.2">
      <c r="B126" s="2"/>
      <c r="L126" s="2"/>
    </row>
    <row r="127" spans="2:12" ht="80.25" customHeight="1" x14ac:dyDescent="0.2">
      <c r="B127" s="2"/>
      <c r="L127" s="2"/>
    </row>
    <row r="128" spans="2:12" ht="80.25" customHeight="1" x14ac:dyDescent="0.2">
      <c r="B128" s="2"/>
      <c r="L128" s="2"/>
    </row>
    <row r="129" spans="2:12" ht="80.25" customHeight="1" x14ac:dyDescent="0.2">
      <c r="B129" s="2"/>
      <c r="L129" s="2"/>
    </row>
    <row r="130" spans="2:12" ht="80.25" customHeight="1" x14ac:dyDescent="0.2">
      <c r="B130" s="2"/>
      <c r="L130" s="2"/>
    </row>
    <row r="131" spans="2:12" ht="80.25" customHeight="1" x14ac:dyDescent="0.2">
      <c r="B131" s="2"/>
      <c r="L131" s="2"/>
    </row>
    <row r="132" spans="2:12" ht="80.25" customHeight="1" x14ac:dyDescent="0.2">
      <c r="B132" s="2"/>
      <c r="L132" s="2"/>
    </row>
    <row r="133" spans="2:12" ht="80.25" customHeight="1" x14ac:dyDescent="0.2">
      <c r="B133" s="2"/>
      <c r="L133" s="2"/>
    </row>
    <row r="134" spans="2:12" ht="80.25" customHeight="1" x14ac:dyDescent="0.2">
      <c r="B134" s="2"/>
      <c r="L134" s="2"/>
    </row>
    <row r="135" spans="2:12" ht="80.25" customHeight="1" x14ac:dyDescent="0.2">
      <c r="B135" s="2"/>
      <c r="L135" s="2"/>
    </row>
    <row r="136" spans="2:12" ht="80.25" customHeight="1" x14ac:dyDescent="0.2">
      <c r="B136" s="2"/>
      <c r="L136" s="2"/>
    </row>
    <row r="137" spans="2:12" ht="80.25" customHeight="1" x14ac:dyDescent="0.2">
      <c r="B137" s="2"/>
      <c r="L137" s="2"/>
    </row>
    <row r="138" spans="2:12" ht="80.25" customHeight="1" x14ac:dyDescent="0.2">
      <c r="B138" s="2"/>
      <c r="L138" s="2"/>
    </row>
    <row r="139" spans="2:12" ht="80.25" customHeight="1" x14ac:dyDescent="0.2">
      <c r="B139" s="2"/>
      <c r="L139" s="2"/>
    </row>
    <row r="140" spans="2:12" ht="80.25" customHeight="1" x14ac:dyDescent="0.2">
      <c r="B140" s="2"/>
      <c r="L140" s="2"/>
    </row>
    <row r="141" spans="2:12" ht="11.4" x14ac:dyDescent="0.2">
      <c r="B141" s="18"/>
      <c r="L141" s="2"/>
    </row>
    <row r="142" spans="2:12" ht="11.4" x14ac:dyDescent="0.2">
      <c r="B142" s="18"/>
      <c r="L142" s="2"/>
    </row>
    <row r="143" spans="2:12" ht="11.4" x14ac:dyDescent="0.2">
      <c r="B143" s="18"/>
      <c r="L143" s="2"/>
    </row>
    <row r="144" spans="2:12" ht="11.4" x14ac:dyDescent="0.2">
      <c r="B144" s="18"/>
      <c r="L144" s="2"/>
    </row>
    <row r="145" spans="2:12" ht="11.4" x14ac:dyDescent="0.2">
      <c r="B145" s="18"/>
      <c r="L145" s="2"/>
    </row>
    <row r="146" spans="2:12" ht="11.4" x14ac:dyDescent="0.2">
      <c r="B146" s="18"/>
      <c r="L146" s="2"/>
    </row>
    <row r="147" spans="2:12" ht="11.4" x14ac:dyDescent="0.2">
      <c r="B147" s="18"/>
      <c r="L147" s="2"/>
    </row>
    <row r="148" spans="2:12" ht="11.4" x14ac:dyDescent="0.2">
      <c r="B148" s="18"/>
      <c r="L148" s="2"/>
    </row>
    <row r="149" spans="2:12" ht="11.4" x14ac:dyDescent="0.2">
      <c r="B149" s="18"/>
      <c r="L149" s="2"/>
    </row>
    <row r="150" spans="2:12" ht="11.4" x14ac:dyDescent="0.2">
      <c r="B150" s="18"/>
      <c r="L150" s="2"/>
    </row>
    <row r="151" spans="2:12" ht="11.4" x14ac:dyDescent="0.2">
      <c r="B151" s="18"/>
      <c r="L151" s="2"/>
    </row>
    <row r="152" spans="2:12" ht="11.4" x14ac:dyDescent="0.2">
      <c r="B152" s="18"/>
      <c r="L152" s="2"/>
    </row>
    <row r="153" spans="2:12" ht="11.4" x14ac:dyDescent="0.2">
      <c r="B153" s="18"/>
      <c r="L153" s="2"/>
    </row>
    <row r="154" spans="2:12" ht="11.4" x14ac:dyDescent="0.2">
      <c r="B154" s="18"/>
      <c r="L154" s="2"/>
    </row>
    <row r="155" spans="2:12" ht="11.4" x14ac:dyDescent="0.2">
      <c r="B155" s="18"/>
      <c r="L155" s="2"/>
    </row>
    <row r="156" spans="2:12" ht="11.4" x14ac:dyDescent="0.2">
      <c r="B156" s="18"/>
      <c r="L156" s="2"/>
    </row>
    <row r="157" spans="2:12" ht="11.4" x14ac:dyDescent="0.2">
      <c r="B157" s="18"/>
      <c r="L157" s="2"/>
    </row>
    <row r="158" spans="2:12" ht="11.4" x14ac:dyDescent="0.2">
      <c r="B158" s="18"/>
      <c r="L158" s="2"/>
    </row>
    <row r="159" spans="2:12" ht="11.4" x14ac:dyDescent="0.2">
      <c r="B159" s="18"/>
      <c r="L159" s="2"/>
    </row>
    <row r="160" spans="2:12" ht="11.4" x14ac:dyDescent="0.2">
      <c r="B160" s="18"/>
      <c r="L160" s="2"/>
    </row>
    <row r="161" spans="2:12" ht="11.4" x14ac:dyDescent="0.2">
      <c r="B161" s="18"/>
      <c r="L161" s="2"/>
    </row>
    <row r="162" spans="2:12" ht="11.4" x14ac:dyDescent="0.2">
      <c r="B162" s="18"/>
      <c r="L162" s="2"/>
    </row>
    <row r="163" spans="2:12" ht="11.4" x14ac:dyDescent="0.2">
      <c r="B163" s="18"/>
      <c r="L163" s="2"/>
    </row>
    <row r="164" spans="2:12" ht="11.4" x14ac:dyDescent="0.2">
      <c r="B164" s="18"/>
      <c r="L164" s="2"/>
    </row>
    <row r="165" spans="2:12" ht="11.4" x14ac:dyDescent="0.2">
      <c r="B165" s="18"/>
      <c r="L165" s="2"/>
    </row>
    <row r="166" spans="2:12" ht="11.4" x14ac:dyDescent="0.2">
      <c r="B166" s="18"/>
      <c r="L166" s="2"/>
    </row>
    <row r="167" spans="2:12" ht="11.4" x14ac:dyDescent="0.2">
      <c r="B167" s="18"/>
      <c r="L167" s="2"/>
    </row>
    <row r="168" spans="2:12" ht="11.4" x14ac:dyDescent="0.2">
      <c r="B168" s="18"/>
      <c r="L168" s="2"/>
    </row>
    <row r="169" spans="2:12" ht="11.4" x14ac:dyDescent="0.2">
      <c r="B169" s="18"/>
      <c r="L169" s="2"/>
    </row>
    <row r="170" spans="2:12" ht="11.4" x14ac:dyDescent="0.2">
      <c r="B170" s="18"/>
      <c r="L170" s="2"/>
    </row>
    <row r="171" spans="2:12" ht="11.4" x14ac:dyDescent="0.2">
      <c r="B171" s="18"/>
      <c r="L171" s="2"/>
    </row>
    <row r="172" spans="2:12" ht="11.4" x14ac:dyDescent="0.2">
      <c r="B172" s="18"/>
      <c r="L172" s="2"/>
    </row>
    <row r="173" spans="2:12" ht="11.4" x14ac:dyDescent="0.2">
      <c r="B173" s="18"/>
      <c r="L173" s="2"/>
    </row>
    <row r="174" spans="2:12" ht="11.4" x14ac:dyDescent="0.2">
      <c r="B174" s="18"/>
      <c r="L174" s="2"/>
    </row>
    <row r="175" spans="2:12" ht="11.4" x14ac:dyDescent="0.2">
      <c r="B175" s="18"/>
      <c r="L175" s="2"/>
    </row>
    <row r="176" spans="2:12" ht="11.4" x14ac:dyDescent="0.2">
      <c r="B176" s="18"/>
      <c r="L176" s="2"/>
    </row>
    <row r="177" spans="12:12" ht="11.4" x14ac:dyDescent="0.2">
      <c r="L177" s="2"/>
    </row>
    <row r="178" spans="12:12" ht="11.4" x14ac:dyDescent="0.2">
      <c r="L178" s="2"/>
    </row>
    <row r="179" spans="12:12" ht="11.4" x14ac:dyDescent="0.2">
      <c r="L179" s="2"/>
    </row>
    <row r="180" spans="12:12" ht="11.4" x14ac:dyDescent="0.2">
      <c r="L180" s="2"/>
    </row>
    <row r="181" spans="12:12" ht="11.4" x14ac:dyDescent="0.2">
      <c r="L181" s="2"/>
    </row>
    <row r="182" spans="12:12" ht="11.4" x14ac:dyDescent="0.2">
      <c r="L182" s="2"/>
    </row>
    <row r="183" spans="12:12" ht="11.4" x14ac:dyDescent="0.2">
      <c r="L183" s="2"/>
    </row>
    <row r="184" spans="12:12" ht="11.4" x14ac:dyDescent="0.2">
      <c r="L184" s="2"/>
    </row>
    <row r="185" spans="12:12" ht="11.4" x14ac:dyDescent="0.2">
      <c r="L185" s="2"/>
    </row>
    <row r="186" spans="12:12" ht="11.4" x14ac:dyDescent="0.2">
      <c r="L186" s="2"/>
    </row>
    <row r="187" spans="12:12" ht="11.4" x14ac:dyDescent="0.2">
      <c r="L187" s="2"/>
    </row>
    <row r="188" spans="12:12" ht="11.4" x14ac:dyDescent="0.2">
      <c r="L188" s="2"/>
    </row>
    <row r="189" spans="12:12" ht="11.4" x14ac:dyDescent="0.2">
      <c r="L189" s="2"/>
    </row>
    <row r="190" spans="12:12" ht="11.4" x14ac:dyDescent="0.2">
      <c r="L190" s="2"/>
    </row>
    <row r="191" spans="12:12" ht="11.4" x14ac:dyDescent="0.2">
      <c r="L191" s="2"/>
    </row>
    <row r="192" spans="12:12" ht="11.4" x14ac:dyDescent="0.2">
      <c r="L192" s="2"/>
    </row>
    <row r="193" spans="12:12" ht="11.4" x14ac:dyDescent="0.2">
      <c r="L193" s="2"/>
    </row>
    <row r="194" spans="12:12" ht="11.4" x14ac:dyDescent="0.2">
      <c r="L194" s="2"/>
    </row>
    <row r="195" spans="12:12" ht="11.4" x14ac:dyDescent="0.2">
      <c r="L195" s="2"/>
    </row>
    <row r="196" spans="12:12" ht="11.4" x14ac:dyDescent="0.2">
      <c r="L196" s="2"/>
    </row>
    <row r="197" spans="12:12" ht="11.4" x14ac:dyDescent="0.2">
      <c r="L197" s="2"/>
    </row>
    <row r="198" spans="12:12" ht="11.4" x14ac:dyDescent="0.2">
      <c r="L198" s="2"/>
    </row>
    <row r="199" spans="12:12" ht="11.4" x14ac:dyDescent="0.2">
      <c r="L199" s="2"/>
    </row>
    <row r="200" spans="12:12" ht="11.4" x14ac:dyDescent="0.2">
      <c r="L200" s="2"/>
    </row>
    <row r="201" spans="12:12" ht="11.4" x14ac:dyDescent="0.2">
      <c r="L201" s="2"/>
    </row>
    <row r="202" spans="12:12" ht="11.4" x14ac:dyDescent="0.2">
      <c r="L202" s="2"/>
    </row>
    <row r="203" spans="12:12" ht="11.4" x14ac:dyDescent="0.2">
      <c r="L203" s="2"/>
    </row>
    <row r="204" spans="12:12" ht="11.4" x14ac:dyDescent="0.2">
      <c r="L204" s="2"/>
    </row>
    <row r="205" spans="12:12" ht="11.4" x14ac:dyDescent="0.2">
      <c r="L205" s="2"/>
    </row>
    <row r="206" spans="12:12" ht="11.4" x14ac:dyDescent="0.2">
      <c r="L206" s="2"/>
    </row>
    <row r="207" spans="12:12" ht="11.4" x14ac:dyDescent="0.2">
      <c r="L207" s="2"/>
    </row>
    <row r="208" spans="12:12" ht="11.4" x14ac:dyDescent="0.2">
      <c r="L208" s="2"/>
    </row>
    <row r="209" spans="12:12" ht="11.4" x14ac:dyDescent="0.2">
      <c r="L209" s="2"/>
    </row>
    <row r="210" spans="12:12" ht="11.4" x14ac:dyDescent="0.2">
      <c r="L210" s="2"/>
    </row>
    <row r="211" spans="12:12" ht="11.4" x14ac:dyDescent="0.2">
      <c r="L211" s="2"/>
    </row>
    <row r="212" spans="12:12" ht="11.4" x14ac:dyDescent="0.2">
      <c r="L212" s="2"/>
    </row>
    <row r="213" spans="12:12" ht="11.4" x14ac:dyDescent="0.2">
      <c r="L213" s="2"/>
    </row>
    <row r="214" spans="12:12" ht="11.4" x14ac:dyDescent="0.2">
      <c r="L214" s="2"/>
    </row>
    <row r="215" spans="12:12" ht="11.4" x14ac:dyDescent="0.2">
      <c r="L215" s="2"/>
    </row>
    <row r="216" spans="12:12" ht="11.4" x14ac:dyDescent="0.2">
      <c r="L216" s="2"/>
    </row>
    <row r="217" spans="12:12" ht="11.4" x14ac:dyDescent="0.2">
      <c r="L217" s="2"/>
    </row>
    <row r="218" spans="12:12" ht="11.4" x14ac:dyDescent="0.2">
      <c r="L218" s="2"/>
    </row>
    <row r="219" spans="12:12" ht="11.4" x14ac:dyDescent="0.2">
      <c r="L219" s="2"/>
    </row>
    <row r="220" spans="12:12" ht="11.4" x14ac:dyDescent="0.2">
      <c r="L220" s="2"/>
    </row>
    <row r="221" spans="12:12" ht="11.4" x14ac:dyDescent="0.2">
      <c r="L221" s="2"/>
    </row>
    <row r="222" spans="12:12" ht="11.4" x14ac:dyDescent="0.2">
      <c r="L222" s="2"/>
    </row>
    <row r="223" spans="12:12" ht="11.4" x14ac:dyDescent="0.2">
      <c r="L223" s="2"/>
    </row>
    <row r="224" spans="12:12" ht="11.4" x14ac:dyDescent="0.2">
      <c r="L224" s="2"/>
    </row>
    <row r="225" spans="12:12" ht="11.4" x14ac:dyDescent="0.2">
      <c r="L225" s="2"/>
    </row>
    <row r="226" spans="12:12" ht="11.4" x14ac:dyDescent="0.2">
      <c r="L226" s="2"/>
    </row>
    <row r="227" spans="12:12" ht="11.4" x14ac:dyDescent="0.2">
      <c r="L227" s="2"/>
    </row>
    <row r="228" spans="12:12" ht="11.4" x14ac:dyDescent="0.2">
      <c r="L228" s="2"/>
    </row>
    <row r="229" spans="12:12" ht="11.4" x14ac:dyDescent="0.2">
      <c r="L229" s="2"/>
    </row>
    <row r="230" spans="12:12" ht="11.4" x14ac:dyDescent="0.2">
      <c r="L230" s="2"/>
    </row>
    <row r="231" spans="12:12" ht="11.4" x14ac:dyDescent="0.2">
      <c r="L231" s="2"/>
    </row>
    <row r="232" spans="12:12" ht="11.4" x14ac:dyDescent="0.2">
      <c r="L232" s="2"/>
    </row>
    <row r="233" spans="12:12" ht="11.4" x14ac:dyDescent="0.2">
      <c r="L233" s="2"/>
    </row>
    <row r="234" spans="12:12" ht="11.4" x14ac:dyDescent="0.2">
      <c r="L234" s="2"/>
    </row>
    <row r="235" spans="12:12" ht="11.4" x14ac:dyDescent="0.2">
      <c r="L235" s="2"/>
    </row>
    <row r="236" spans="12:12" ht="11.4" x14ac:dyDescent="0.2">
      <c r="L236" s="2"/>
    </row>
    <row r="237" spans="12:12" ht="11.4" x14ac:dyDescent="0.2">
      <c r="L237" s="2"/>
    </row>
    <row r="238" spans="12:12" ht="11.4" x14ac:dyDescent="0.2">
      <c r="L238" s="2"/>
    </row>
    <row r="239" spans="12:12" ht="11.4" x14ac:dyDescent="0.2">
      <c r="L239" s="2"/>
    </row>
    <row r="240" spans="12:12" ht="11.4" x14ac:dyDescent="0.2">
      <c r="L240" s="2"/>
    </row>
    <row r="241" spans="12:12" ht="11.4" x14ac:dyDescent="0.2">
      <c r="L241" s="2"/>
    </row>
    <row r="242" spans="12:12" ht="11.4" x14ac:dyDescent="0.2">
      <c r="L242" s="2"/>
    </row>
    <row r="243" spans="12:12" ht="11.4" x14ac:dyDescent="0.2">
      <c r="L243" s="2"/>
    </row>
    <row r="244" spans="12:12" ht="11.4" x14ac:dyDescent="0.2">
      <c r="L244" s="2"/>
    </row>
    <row r="245" spans="12:12" ht="11.4" x14ac:dyDescent="0.2">
      <c r="L245" s="2"/>
    </row>
    <row r="246" spans="12:12" ht="11.4" x14ac:dyDescent="0.2"/>
    <row r="247" spans="12:12" ht="11.4" x14ac:dyDescent="0.2"/>
    <row r="248" spans="12:12" ht="11.4" x14ac:dyDescent="0.2"/>
    <row r="249" spans="12:12" ht="11.4" x14ac:dyDescent="0.2"/>
    <row r="250" spans="12:12" ht="11.4" x14ac:dyDescent="0.2"/>
    <row r="251" spans="12:12" ht="11.4" x14ac:dyDescent="0.2"/>
    <row r="252" spans="12:12" ht="11.4" x14ac:dyDescent="0.2"/>
    <row r="253" spans="12:12" ht="11.4" x14ac:dyDescent="0.2"/>
    <row r="254" spans="12:12" ht="11.4" x14ac:dyDescent="0.2"/>
    <row r="255" spans="12:12" ht="11.4" x14ac:dyDescent="0.2"/>
    <row r="256" spans="12:12" ht="11.4" x14ac:dyDescent="0.2"/>
    <row r="257" spans="2:2" ht="11.4" x14ac:dyDescent="0.2"/>
    <row r="258" spans="2:2" ht="11.4" x14ac:dyDescent="0.2"/>
    <row r="259" spans="2:2" ht="11.4" x14ac:dyDescent="0.2"/>
    <row r="260" spans="2:2" ht="11.4" x14ac:dyDescent="0.2"/>
    <row r="261" spans="2:2" ht="11.4" x14ac:dyDescent="0.2"/>
    <row r="262" spans="2:2" ht="11.4" x14ac:dyDescent="0.2"/>
    <row r="263" spans="2:2" ht="11.4" x14ac:dyDescent="0.2"/>
    <row r="264" spans="2:2" ht="11.4" x14ac:dyDescent="0.2"/>
    <row r="265" spans="2:2" ht="11.4" x14ac:dyDescent="0.2"/>
    <row r="266" spans="2:2" ht="11.4" x14ac:dyDescent="0.2"/>
    <row r="267" spans="2:2" ht="11.4" x14ac:dyDescent="0.2">
      <c r="B267" s="2"/>
    </row>
    <row r="268" spans="2:2" ht="11.4" x14ac:dyDescent="0.2">
      <c r="B268" s="2"/>
    </row>
    <row r="269" spans="2:2" ht="11.4" x14ac:dyDescent="0.2">
      <c r="B269" s="2"/>
    </row>
    <row r="270" spans="2:2" ht="11.4" x14ac:dyDescent="0.2">
      <c r="B270" s="2"/>
    </row>
    <row r="271" spans="2:2" ht="11.4" x14ac:dyDescent="0.2">
      <c r="B271" s="2"/>
    </row>
    <row r="272" spans="2:2" ht="11.4" x14ac:dyDescent="0.2">
      <c r="B272" s="2"/>
    </row>
    <row r="273" spans="2:2" ht="11.4" x14ac:dyDescent="0.2">
      <c r="B273" s="2"/>
    </row>
    <row r="274" spans="2:2" ht="11.4" x14ac:dyDescent="0.2">
      <c r="B274" s="2"/>
    </row>
    <row r="275" spans="2:2" ht="11.4" x14ac:dyDescent="0.2">
      <c r="B275" s="2"/>
    </row>
    <row r="276" spans="2:2" ht="11.4" x14ac:dyDescent="0.2">
      <c r="B276" s="2"/>
    </row>
    <row r="277" spans="2:2" ht="11.4" x14ac:dyDescent="0.2">
      <c r="B277" s="2"/>
    </row>
    <row r="278" spans="2:2" ht="11.4" x14ac:dyDescent="0.2">
      <c r="B278" s="2"/>
    </row>
    <row r="279" spans="2:2" ht="11.4" x14ac:dyDescent="0.2">
      <c r="B279" s="2"/>
    </row>
    <row r="280" spans="2:2" ht="11.4" x14ac:dyDescent="0.2">
      <c r="B280" s="2"/>
    </row>
    <row r="281" spans="2:2" ht="11.4" x14ac:dyDescent="0.2">
      <c r="B281" s="2"/>
    </row>
    <row r="282" spans="2:2" ht="11.4" x14ac:dyDescent="0.2">
      <c r="B282" s="2"/>
    </row>
    <row r="283" spans="2:2" ht="11.4" x14ac:dyDescent="0.2">
      <c r="B283" s="2"/>
    </row>
    <row r="284" spans="2:2" ht="11.4" x14ac:dyDescent="0.2">
      <c r="B284" s="2"/>
    </row>
    <row r="285" spans="2:2" ht="11.4" x14ac:dyDescent="0.2">
      <c r="B285" s="2"/>
    </row>
    <row r="286" spans="2:2" ht="11.4" x14ac:dyDescent="0.2">
      <c r="B286" s="2"/>
    </row>
    <row r="287" spans="2:2" ht="11.4" x14ac:dyDescent="0.2">
      <c r="B287" s="2"/>
    </row>
    <row r="288" spans="2:2" ht="11.4" x14ac:dyDescent="0.2">
      <c r="B288" s="2"/>
    </row>
    <row r="289" spans="2:2" ht="11.4" x14ac:dyDescent="0.2">
      <c r="B289" s="2"/>
    </row>
    <row r="290" spans="2:2" ht="11.4" x14ac:dyDescent="0.2">
      <c r="B290" s="2"/>
    </row>
    <row r="291" spans="2:2" ht="11.4" x14ac:dyDescent="0.2">
      <c r="B291" s="2"/>
    </row>
    <row r="292" spans="2:2" ht="11.4" x14ac:dyDescent="0.2">
      <c r="B292" s="2"/>
    </row>
    <row r="293" spans="2:2" ht="11.4" x14ac:dyDescent="0.2">
      <c r="B293" s="2"/>
    </row>
    <row r="294" spans="2:2" ht="11.4" x14ac:dyDescent="0.2">
      <c r="B294" s="2"/>
    </row>
    <row r="295" spans="2:2" ht="11.4" x14ac:dyDescent="0.2">
      <c r="B295" s="2"/>
    </row>
    <row r="296" spans="2:2" ht="11.4" x14ac:dyDescent="0.2">
      <c r="B296" s="2"/>
    </row>
    <row r="297" spans="2:2" ht="11.4" x14ac:dyDescent="0.2">
      <c r="B297" s="2"/>
    </row>
    <row r="298" spans="2:2" ht="11.4" x14ac:dyDescent="0.2">
      <c r="B298" s="2"/>
    </row>
    <row r="299" spans="2:2" ht="11.4" x14ac:dyDescent="0.2">
      <c r="B299" s="2"/>
    </row>
    <row r="300" spans="2:2" ht="11.4" x14ac:dyDescent="0.2">
      <c r="B300" s="2"/>
    </row>
    <row r="301" spans="2:2" ht="11.4" x14ac:dyDescent="0.2">
      <c r="B301" s="2"/>
    </row>
    <row r="302" spans="2:2" ht="11.4" x14ac:dyDescent="0.2">
      <c r="B302" s="2"/>
    </row>
    <row r="303" spans="2:2" ht="11.4" x14ac:dyDescent="0.2">
      <c r="B303" s="2"/>
    </row>
    <row r="304" spans="2:2" ht="11.4" x14ac:dyDescent="0.2">
      <c r="B304" s="2"/>
    </row>
    <row r="305" spans="2:2" ht="11.4" x14ac:dyDescent="0.2">
      <c r="B305" s="2"/>
    </row>
    <row r="306" spans="2:2" ht="11.4" x14ac:dyDescent="0.2">
      <c r="B306" s="2"/>
    </row>
    <row r="307" spans="2:2" ht="11.4" x14ac:dyDescent="0.2">
      <c r="B307" s="2"/>
    </row>
    <row r="308" spans="2:2" ht="11.4" x14ac:dyDescent="0.2">
      <c r="B308" s="2"/>
    </row>
    <row r="309" spans="2:2" ht="12.75" customHeight="1" x14ac:dyDescent="0.2">
      <c r="B309" s="2"/>
    </row>
    <row r="310" spans="2:2" ht="12.75" customHeight="1" x14ac:dyDescent="0.2">
      <c r="B310" s="2"/>
    </row>
    <row r="311" spans="2:2" ht="12.75" customHeight="1" x14ac:dyDescent="0.2">
      <c r="B311" s="2"/>
    </row>
    <row r="312" spans="2:2" ht="12.75" customHeight="1" x14ac:dyDescent="0.2">
      <c r="B312" s="2"/>
    </row>
    <row r="313" spans="2:2" ht="12.75" customHeight="1" x14ac:dyDescent="0.2">
      <c r="B313" s="2"/>
    </row>
    <row r="314" spans="2:2" ht="12.75" customHeight="1" x14ac:dyDescent="0.2">
      <c r="B314" s="2"/>
    </row>
    <row r="315" spans="2:2" ht="12.75" customHeight="1" x14ac:dyDescent="0.2">
      <c r="B315" s="2"/>
    </row>
    <row r="316" spans="2:2" ht="12.75" customHeight="1" x14ac:dyDescent="0.2">
      <c r="B316" s="2"/>
    </row>
    <row r="317" spans="2:2" ht="12.75" customHeight="1" x14ac:dyDescent="0.2">
      <c r="B317" s="2"/>
    </row>
    <row r="318" spans="2:2" ht="12.75" customHeight="1" x14ac:dyDescent="0.2">
      <c r="B318" s="2"/>
    </row>
    <row r="319" spans="2:2" ht="12.75" customHeight="1" x14ac:dyDescent="0.2">
      <c r="B319" s="2"/>
    </row>
    <row r="320" spans="2:2" ht="12.75" customHeight="1" x14ac:dyDescent="0.2">
      <c r="B320" s="2"/>
    </row>
    <row r="321" spans="2:2" ht="12.75" customHeight="1" x14ac:dyDescent="0.2">
      <c r="B321" s="2"/>
    </row>
    <row r="322" spans="2:2" ht="12.75" customHeight="1" x14ac:dyDescent="0.2">
      <c r="B322" s="2"/>
    </row>
    <row r="323" spans="2:2" ht="12.75" customHeight="1" x14ac:dyDescent="0.2">
      <c r="B323" s="2"/>
    </row>
    <row r="324" spans="2:2" ht="12.75" customHeight="1" x14ac:dyDescent="0.2">
      <c r="B324" s="2"/>
    </row>
    <row r="325" spans="2:2" ht="12.75" customHeight="1" x14ac:dyDescent="0.2">
      <c r="B325" s="2"/>
    </row>
    <row r="326" spans="2:2" ht="12.75" customHeight="1" x14ac:dyDescent="0.2">
      <c r="B326" s="2"/>
    </row>
    <row r="327" spans="2:2" ht="12.75" customHeight="1" x14ac:dyDescent="0.2">
      <c r="B327" s="2"/>
    </row>
    <row r="328" spans="2:2" ht="12.75" customHeight="1" x14ac:dyDescent="0.2">
      <c r="B328" s="2"/>
    </row>
    <row r="329" spans="2:2" ht="12.75" customHeight="1" x14ac:dyDescent="0.2">
      <c r="B329" s="2"/>
    </row>
    <row r="330" spans="2:2" ht="12.75" customHeight="1" x14ac:dyDescent="0.2">
      <c r="B330" s="2"/>
    </row>
    <row r="331" spans="2:2" ht="12.75" customHeight="1" x14ac:dyDescent="0.2">
      <c r="B331" s="2"/>
    </row>
    <row r="332" spans="2:2" ht="12.75" customHeight="1" x14ac:dyDescent="0.2">
      <c r="B332" s="2"/>
    </row>
    <row r="333" spans="2:2" ht="12.75" customHeight="1" x14ac:dyDescent="0.2">
      <c r="B333" s="2"/>
    </row>
    <row r="334" spans="2:2" ht="12.75" customHeight="1" x14ac:dyDescent="0.2">
      <c r="B334" s="2"/>
    </row>
    <row r="335" spans="2:2" ht="12.75" customHeight="1" x14ac:dyDescent="0.2">
      <c r="B335" s="2"/>
    </row>
    <row r="336" spans="2:2" ht="12.75" customHeight="1" x14ac:dyDescent="0.2">
      <c r="B336" s="2"/>
    </row>
    <row r="337" spans="2:2" ht="12.75" customHeight="1" x14ac:dyDescent="0.2">
      <c r="B337" s="2"/>
    </row>
    <row r="338" spans="2:2" ht="12.75" customHeight="1" x14ac:dyDescent="0.2">
      <c r="B338" s="2"/>
    </row>
    <row r="339" spans="2:2" ht="12.75" customHeight="1" x14ac:dyDescent="0.2">
      <c r="B339" s="2"/>
    </row>
    <row r="340" spans="2:2" ht="12.75" customHeight="1" x14ac:dyDescent="0.2">
      <c r="B340" s="2"/>
    </row>
    <row r="341" spans="2:2" ht="12.75" customHeight="1" x14ac:dyDescent="0.2">
      <c r="B341" s="2"/>
    </row>
    <row r="342" spans="2:2" ht="12.75" customHeight="1" x14ac:dyDescent="0.2">
      <c r="B342" s="2"/>
    </row>
    <row r="343" spans="2:2" ht="12.75" customHeight="1" x14ac:dyDescent="0.2">
      <c r="B343" s="2"/>
    </row>
    <row r="344" spans="2:2" ht="12.75" customHeight="1" x14ac:dyDescent="0.2">
      <c r="B344" s="2"/>
    </row>
    <row r="345" spans="2:2" ht="12.75" customHeight="1" x14ac:dyDescent="0.2">
      <c r="B345" s="2"/>
    </row>
    <row r="346" spans="2:2" ht="12.75" customHeight="1" x14ac:dyDescent="0.2">
      <c r="B346" s="2"/>
    </row>
    <row r="347" spans="2:2" ht="12.75" customHeight="1" x14ac:dyDescent="0.2">
      <c r="B347" s="2"/>
    </row>
    <row r="348" spans="2:2" ht="12.75" customHeight="1" x14ac:dyDescent="0.2">
      <c r="B348" s="2"/>
    </row>
    <row r="349" spans="2:2" ht="12.75" customHeight="1" x14ac:dyDescent="0.2">
      <c r="B349" s="2"/>
    </row>
    <row r="350" spans="2:2" ht="12.75" customHeight="1" x14ac:dyDescent="0.2">
      <c r="B350" s="2"/>
    </row>
    <row r="351" spans="2:2" ht="12.75" customHeight="1" x14ac:dyDescent="0.2">
      <c r="B351" s="2"/>
    </row>
    <row r="352" spans="2:2" ht="12.75" customHeight="1" x14ac:dyDescent="0.2">
      <c r="B352" s="2"/>
    </row>
    <row r="353" spans="2:2" ht="12.75" customHeight="1" x14ac:dyDescent="0.2">
      <c r="B353" s="2"/>
    </row>
    <row r="354" spans="2:2" ht="12.75" customHeight="1" x14ac:dyDescent="0.2">
      <c r="B354" s="2"/>
    </row>
    <row r="355" spans="2:2" ht="12.75" customHeight="1" x14ac:dyDescent="0.2">
      <c r="B355" s="2"/>
    </row>
    <row r="356" spans="2:2" ht="12.75" customHeight="1" x14ac:dyDescent="0.2">
      <c r="B356" s="2"/>
    </row>
    <row r="357" spans="2:2" ht="12.75" customHeight="1" x14ac:dyDescent="0.2">
      <c r="B357" s="2"/>
    </row>
    <row r="358" spans="2:2" ht="12.75" customHeight="1" x14ac:dyDescent="0.2">
      <c r="B358" s="2"/>
    </row>
    <row r="359" spans="2:2" ht="12.75" customHeight="1" x14ac:dyDescent="0.2">
      <c r="B359" s="2"/>
    </row>
    <row r="360" spans="2:2" ht="12.75" customHeight="1" x14ac:dyDescent="0.2">
      <c r="B360" s="2"/>
    </row>
    <row r="361" spans="2:2" ht="12.75" customHeight="1" x14ac:dyDescent="0.2">
      <c r="B361" s="2"/>
    </row>
    <row r="362" spans="2:2" ht="12.75" customHeight="1" x14ac:dyDescent="0.2">
      <c r="B362" s="2"/>
    </row>
    <row r="363" spans="2:2" ht="12.75" customHeight="1" x14ac:dyDescent="0.2">
      <c r="B363" s="2"/>
    </row>
    <row r="364" spans="2:2" ht="12.75" customHeight="1" x14ac:dyDescent="0.2">
      <c r="B364" s="2"/>
    </row>
    <row r="365" spans="2:2" ht="12.75" customHeight="1" x14ac:dyDescent="0.2">
      <c r="B365" s="2"/>
    </row>
    <row r="366" spans="2:2" ht="12.75" customHeight="1" x14ac:dyDescent="0.2">
      <c r="B366" s="2"/>
    </row>
    <row r="367" spans="2:2" ht="12.75" customHeight="1" x14ac:dyDescent="0.2">
      <c r="B367" s="2"/>
    </row>
    <row r="368" spans="2:2" ht="12.75" customHeight="1" x14ac:dyDescent="0.2">
      <c r="B368" s="2"/>
    </row>
    <row r="369" spans="2:2" ht="12.75" customHeight="1" x14ac:dyDescent="0.2">
      <c r="B369" s="2"/>
    </row>
    <row r="370" spans="2:2" ht="12.75" customHeight="1" x14ac:dyDescent="0.2">
      <c r="B370" s="2"/>
    </row>
    <row r="371" spans="2:2" ht="12.75" customHeight="1" x14ac:dyDescent="0.2">
      <c r="B371" s="2"/>
    </row>
    <row r="372" spans="2:2" ht="12.75" customHeight="1" x14ac:dyDescent="0.2">
      <c r="B372" s="2"/>
    </row>
    <row r="373" spans="2:2" ht="12.75" customHeight="1" x14ac:dyDescent="0.2">
      <c r="B373" s="2"/>
    </row>
    <row r="374" spans="2:2" ht="12.75" customHeight="1" x14ac:dyDescent="0.2">
      <c r="B374" s="2"/>
    </row>
    <row r="375" spans="2:2" ht="12.75" customHeight="1" x14ac:dyDescent="0.2">
      <c r="B375" s="2"/>
    </row>
    <row r="376" spans="2:2" ht="12.75" customHeight="1" x14ac:dyDescent="0.2">
      <c r="B376" s="2"/>
    </row>
    <row r="377" spans="2:2" ht="12.75" customHeight="1" x14ac:dyDescent="0.2">
      <c r="B377" s="2"/>
    </row>
    <row r="378" spans="2:2" ht="12.75" customHeight="1" x14ac:dyDescent="0.2">
      <c r="B378" s="2"/>
    </row>
    <row r="379" spans="2:2" ht="12.75" customHeight="1" x14ac:dyDescent="0.2">
      <c r="B379" s="2"/>
    </row>
    <row r="380" spans="2:2" ht="12.75" customHeight="1" x14ac:dyDescent="0.2">
      <c r="B380" s="2"/>
    </row>
    <row r="381" spans="2:2" ht="12.75" customHeight="1" x14ac:dyDescent="0.2">
      <c r="B381" s="2"/>
    </row>
    <row r="382" spans="2:2" ht="12.75" customHeight="1" x14ac:dyDescent="0.2">
      <c r="B382" s="2"/>
    </row>
    <row r="383" spans="2:2" ht="12.75" customHeight="1" x14ac:dyDescent="0.2">
      <c r="B383" s="2"/>
    </row>
    <row r="384" spans="2:2" ht="12.75" customHeight="1" x14ac:dyDescent="0.2">
      <c r="B384" s="2"/>
    </row>
    <row r="385" spans="2:2" ht="12.75" customHeight="1" x14ac:dyDescent="0.2">
      <c r="B385" s="2"/>
    </row>
    <row r="386" spans="2:2" ht="12.75" customHeight="1" x14ac:dyDescent="0.2">
      <c r="B386" s="2"/>
    </row>
    <row r="387" spans="2:2" ht="12.75" customHeight="1" x14ac:dyDescent="0.2">
      <c r="B387" s="2"/>
    </row>
    <row r="388" spans="2:2" ht="12.75" customHeight="1" x14ac:dyDescent="0.2">
      <c r="B388" s="2"/>
    </row>
    <row r="389" spans="2:2" ht="12.75" customHeight="1" x14ac:dyDescent="0.2">
      <c r="B389" s="2"/>
    </row>
    <row r="390" spans="2:2" ht="12.75" customHeight="1" x14ac:dyDescent="0.2">
      <c r="B390" s="2"/>
    </row>
    <row r="391" spans="2:2" ht="12.75" customHeight="1" x14ac:dyDescent="0.2">
      <c r="B391" s="2"/>
    </row>
    <row r="392" spans="2:2" ht="12.75" customHeight="1" x14ac:dyDescent="0.2">
      <c r="B392" s="2"/>
    </row>
    <row r="393" spans="2:2" ht="12.75" customHeight="1" x14ac:dyDescent="0.2">
      <c r="B393" s="2"/>
    </row>
    <row r="394" spans="2:2" ht="12.75" customHeight="1" x14ac:dyDescent="0.2">
      <c r="B394" s="2"/>
    </row>
    <row r="395" spans="2:2" ht="12.75" customHeight="1" x14ac:dyDescent="0.2">
      <c r="B395" s="2"/>
    </row>
    <row r="396" spans="2:2" ht="12.75" customHeight="1" x14ac:dyDescent="0.2">
      <c r="B396" s="2"/>
    </row>
    <row r="397" spans="2:2" ht="12.75" customHeight="1" x14ac:dyDescent="0.2">
      <c r="B397" s="2"/>
    </row>
    <row r="398" spans="2:2" ht="12.75" customHeight="1" x14ac:dyDescent="0.2">
      <c r="B398" s="2"/>
    </row>
    <row r="399" spans="2:2" ht="12.75" customHeight="1" x14ac:dyDescent="0.2">
      <c r="B399" s="2"/>
    </row>
    <row r="400" spans="2:2" ht="12.75" customHeight="1" x14ac:dyDescent="0.2">
      <c r="B400" s="2"/>
    </row>
    <row r="401" spans="2:2" ht="12.75" customHeight="1" x14ac:dyDescent="0.2">
      <c r="B401" s="2"/>
    </row>
    <row r="402" spans="2:2" ht="12.75" customHeight="1" x14ac:dyDescent="0.2">
      <c r="B402" s="2"/>
    </row>
    <row r="403" spans="2:2" ht="12.75" customHeight="1" x14ac:dyDescent="0.2">
      <c r="B403" s="2"/>
    </row>
    <row r="404" spans="2:2" ht="12.75" customHeight="1" x14ac:dyDescent="0.2">
      <c r="B404" s="2"/>
    </row>
    <row r="405" spans="2:2" ht="12.75" customHeight="1" x14ac:dyDescent="0.2">
      <c r="B405" s="2"/>
    </row>
    <row r="406" spans="2:2" ht="12.75" customHeight="1" x14ac:dyDescent="0.2">
      <c r="B406" s="2"/>
    </row>
    <row r="407" spans="2:2" ht="12.75" customHeight="1" x14ac:dyDescent="0.2">
      <c r="B407" s="2"/>
    </row>
    <row r="408" spans="2:2" ht="12.75" customHeight="1" x14ac:dyDescent="0.2">
      <c r="B408" s="2"/>
    </row>
    <row r="409" spans="2:2" ht="12.75" customHeight="1" x14ac:dyDescent="0.2">
      <c r="B409" s="2"/>
    </row>
    <row r="410" spans="2:2" ht="12.75" customHeight="1" x14ac:dyDescent="0.2">
      <c r="B410" s="2"/>
    </row>
    <row r="411" spans="2:2" ht="12.75" customHeight="1" x14ac:dyDescent="0.2">
      <c r="B411" s="2"/>
    </row>
    <row r="412" spans="2:2" ht="12.75" customHeight="1" x14ac:dyDescent="0.2">
      <c r="B412" s="2"/>
    </row>
    <row r="413" spans="2:2" ht="12.75" customHeight="1" x14ac:dyDescent="0.2">
      <c r="B413" s="2"/>
    </row>
    <row r="414" spans="2:2" ht="12.75" customHeight="1" x14ac:dyDescent="0.2">
      <c r="B414" s="2"/>
    </row>
    <row r="415" spans="2:2" ht="12.75" customHeight="1" x14ac:dyDescent="0.2">
      <c r="B415" s="2"/>
    </row>
    <row r="416" spans="2:2" ht="12.75" customHeight="1" x14ac:dyDescent="0.2">
      <c r="B416" s="2"/>
    </row>
    <row r="417" spans="2:2" ht="12.75" customHeight="1" x14ac:dyDescent="0.2">
      <c r="B417" s="2"/>
    </row>
    <row r="418" spans="2:2" ht="12.75" customHeight="1" x14ac:dyDescent="0.2">
      <c r="B418" s="2"/>
    </row>
    <row r="419" spans="2:2" ht="12.75" customHeight="1" x14ac:dyDescent="0.2">
      <c r="B419" s="2"/>
    </row>
    <row r="420" spans="2:2" ht="12.75" customHeight="1" x14ac:dyDescent="0.2">
      <c r="B420" s="2"/>
    </row>
    <row r="421" spans="2:2" ht="12.75" customHeight="1" x14ac:dyDescent="0.2">
      <c r="B421" s="2"/>
    </row>
    <row r="422" spans="2:2" ht="12.75" customHeight="1" x14ac:dyDescent="0.2">
      <c r="B422" s="2"/>
    </row>
    <row r="423" spans="2:2" ht="12.75" customHeight="1" x14ac:dyDescent="0.2">
      <c r="B423" s="2"/>
    </row>
    <row r="424" spans="2:2" ht="12.75" customHeight="1" x14ac:dyDescent="0.2">
      <c r="B424" s="2"/>
    </row>
    <row r="425" spans="2:2" ht="12.75" customHeight="1" x14ac:dyDescent="0.2">
      <c r="B425" s="2"/>
    </row>
    <row r="426" spans="2:2" ht="12.75" customHeight="1" x14ac:dyDescent="0.2">
      <c r="B426" s="2"/>
    </row>
    <row r="427" spans="2:2" ht="12.75" customHeight="1" x14ac:dyDescent="0.2">
      <c r="B427" s="2"/>
    </row>
    <row r="428" spans="2:2" ht="12.75" customHeight="1" x14ac:dyDescent="0.2">
      <c r="B428" s="2"/>
    </row>
    <row r="429" spans="2:2" ht="12.75" customHeight="1" x14ac:dyDescent="0.2">
      <c r="B429" s="2"/>
    </row>
    <row r="430" spans="2:2" ht="12.75" customHeight="1" x14ac:dyDescent="0.2">
      <c r="B430" s="2"/>
    </row>
    <row r="431" spans="2:2" ht="12.75" customHeight="1" x14ac:dyDescent="0.2">
      <c r="B431" s="2"/>
    </row>
    <row r="432" spans="2:2" ht="12.75" customHeight="1" x14ac:dyDescent="0.2">
      <c r="B432" s="2"/>
    </row>
    <row r="433" spans="2:2" ht="12.75" customHeight="1" x14ac:dyDescent="0.2">
      <c r="B433" s="2"/>
    </row>
    <row r="434" spans="2:2" ht="12.75" customHeight="1" x14ac:dyDescent="0.2">
      <c r="B434" s="2"/>
    </row>
    <row r="435" spans="2:2" ht="12.75" customHeight="1" x14ac:dyDescent="0.2">
      <c r="B435" s="2"/>
    </row>
    <row r="436" spans="2:2" ht="12.75" customHeight="1" x14ac:dyDescent="0.2">
      <c r="B436" s="2"/>
    </row>
    <row r="437" spans="2:2" ht="12.75" customHeight="1" x14ac:dyDescent="0.2">
      <c r="B437" s="2"/>
    </row>
    <row r="438" spans="2:2" ht="12.75" customHeight="1" x14ac:dyDescent="0.2">
      <c r="B438" s="2"/>
    </row>
    <row r="439" spans="2:2" ht="12.75" customHeight="1" x14ac:dyDescent="0.2">
      <c r="B439" s="2"/>
    </row>
    <row r="440" spans="2:2" ht="12.75" customHeight="1" x14ac:dyDescent="0.2">
      <c r="B440" s="2"/>
    </row>
    <row r="441" spans="2:2" ht="12.75" customHeight="1" x14ac:dyDescent="0.2">
      <c r="B441" s="2"/>
    </row>
    <row r="442" spans="2:2" ht="12.75" customHeight="1" x14ac:dyDescent="0.2">
      <c r="B442" s="2"/>
    </row>
    <row r="443" spans="2:2" ht="12.75" customHeight="1" x14ac:dyDescent="0.2">
      <c r="B443" s="2"/>
    </row>
    <row r="444" spans="2:2" ht="12.75" customHeight="1" x14ac:dyDescent="0.2">
      <c r="B444" s="2"/>
    </row>
    <row r="445" spans="2:2" ht="12.75" customHeight="1" x14ac:dyDescent="0.2">
      <c r="B445" s="2"/>
    </row>
    <row r="446" spans="2:2" ht="12.75" customHeight="1" x14ac:dyDescent="0.2">
      <c r="B446" s="2"/>
    </row>
  </sheetData>
  <phoneticPr fontId="1" type="noConversion"/>
  <pageMargins left="0.75" right="0.75" top="1" bottom="1" header="0.5" footer="0.5"/>
  <pageSetup paperSize="8" scale="62" fitToHeight="0" orientation="landscape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73"/>
  <sheetViews>
    <sheetView zoomScale="90" zoomScaleNormal="89" zoomScaleSheetLayoutView="90" workbookViewId="0">
      <pane ySplit="1" topLeftCell="A2" activePane="bottomLeft" state="frozen"/>
      <selection pane="bottomLeft" activeCell="A2" sqref="A2"/>
    </sheetView>
  </sheetViews>
  <sheetFormatPr defaultColWidth="10.33203125" defaultRowHeight="12.75" customHeight="1" x14ac:dyDescent="0.2"/>
  <cols>
    <col min="1" max="1" width="13.6640625" style="1" customWidth="1"/>
    <col min="2" max="2" width="18.44140625" style="2" customWidth="1"/>
    <col min="3" max="3" width="16.33203125" style="2" customWidth="1"/>
    <col min="4" max="4" width="20.88671875" style="2" customWidth="1"/>
    <col min="5" max="5" width="18.44140625" style="2" customWidth="1"/>
    <col min="6" max="6" width="22" style="2" customWidth="1"/>
    <col min="7" max="7" width="18.5546875" style="2" customWidth="1"/>
    <col min="8" max="8" width="17.44140625" style="6" customWidth="1"/>
    <col min="9" max="9" width="16.33203125" style="2" customWidth="1"/>
    <col min="10" max="10" width="18" style="2" customWidth="1"/>
    <col min="11" max="11" width="26.88671875" style="2" customWidth="1"/>
    <col min="12" max="12" width="17.5546875" style="2" customWidth="1"/>
    <col min="13" max="13" width="17.109375" style="2" customWidth="1"/>
    <col min="14" max="14" width="16.109375" style="2" customWidth="1"/>
    <col min="15" max="15" width="19.44140625" style="2" customWidth="1"/>
    <col min="16" max="16" width="12.6640625" style="2" customWidth="1"/>
    <col min="17" max="18" width="15.33203125" style="2" customWidth="1"/>
    <col min="19" max="19" width="14.109375" style="2" customWidth="1"/>
    <col min="20" max="20" width="19" style="2" customWidth="1"/>
    <col min="21" max="21" width="15.6640625" style="2" customWidth="1"/>
    <col min="22" max="22" width="14.44140625" style="2" customWidth="1"/>
    <col min="23" max="23" width="13.88671875" style="2" customWidth="1"/>
    <col min="24" max="24" width="12.109375" style="2" customWidth="1"/>
    <col min="25" max="25" width="15.5546875" style="2" customWidth="1"/>
    <col min="26" max="26" width="18.44140625" style="2" customWidth="1"/>
    <col min="27" max="16384" width="10.33203125" style="2"/>
  </cols>
  <sheetData>
    <row r="1" spans="1:26" ht="157.5" customHeight="1" x14ac:dyDescent="0.2">
      <c r="A1" s="59" t="s">
        <v>0</v>
      </c>
      <c r="B1" s="62" t="s">
        <v>34</v>
      </c>
      <c r="C1" s="62" t="s">
        <v>35</v>
      </c>
      <c r="D1" s="62" t="s">
        <v>36</v>
      </c>
      <c r="E1" s="62" t="s">
        <v>37</v>
      </c>
      <c r="F1" s="62" t="s">
        <v>38</v>
      </c>
      <c r="G1" s="62" t="s">
        <v>39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45</v>
      </c>
      <c r="N1" s="62" t="s">
        <v>46</v>
      </c>
      <c r="O1" s="62" t="s">
        <v>47</v>
      </c>
      <c r="P1" s="62" t="s">
        <v>48</v>
      </c>
      <c r="Q1" s="62" t="s">
        <v>49</v>
      </c>
      <c r="R1" s="62" t="s">
        <v>50</v>
      </c>
      <c r="S1" s="62" t="s">
        <v>51</v>
      </c>
      <c r="T1" s="62" t="s">
        <v>52</v>
      </c>
      <c r="U1" s="62" t="s">
        <v>53</v>
      </c>
      <c r="V1" s="62" t="s">
        <v>54</v>
      </c>
      <c r="W1" s="62" t="s">
        <v>55</v>
      </c>
      <c r="X1" s="63" t="s">
        <v>56</v>
      </c>
      <c r="Y1" s="62" t="s">
        <v>57</v>
      </c>
      <c r="Z1" s="62" t="s">
        <v>58</v>
      </c>
    </row>
    <row r="2" spans="1:26" ht="76.5" customHeight="1" x14ac:dyDescent="0.2">
      <c r="A2" s="19" t="s">
        <v>59</v>
      </c>
      <c r="B2" s="21"/>
      <c r="C2" s="20"/>
      <c r="D2" s="29"/>
      <c r="E2" s="21"/>
      <c r="F2" s="29" t="s">
        <v>60</v>
      </c>
      <c r="G2" s="22"/>
      <c r="H2" s="21"/>
      <c r="I2" s="31"/>
      <c r="J2" s="22"/>
      <c r="K2" s="22" t="s">
        <v>61</v>
      </c>
      <c r="L2" s="21"/>
      <c r="M2" s="21"/>
      <c r="N2" s="22"/>
      <c r="O2" s="22"/>
      <c r="P2" s="20"/>
      <c r="Q2" s="29"/>
      <c r="R2" s="21"/>
      <c r="S2" s="22"/>
      <c r="T2" s="22"/>
      <c r="U2" s="20"/>
      <c r="V2" s="20"/>
      <c r="W2" s="22"/>
      <c r="X2" s="20"/>
      <c r="Y2" s="20"/>
      <c r="Z2" s="20"/>
    </row>
    <row r="3" spans="1:26" ht="80.25" customHeight="1" x14ac:dyDescent="0.2">
      <c r="A3" s="19" t="s">
        <v>62</v>
      </c>
      <c r="B3" s="21"/>
      <c r="C3" s="20"/>
      <c r="D3" s="29"/>
      <c r="E3" s="21"/>
      <c r="F3" s="29"/>
      <c r="G3" s="22"/>
      <c r="H3" s="21"/>
      <c r="I3" s="31" t="s">
        <v>63</v>
      </c>
      <c r="J3" s="22"/>
      <c r="K3" s="22"/>
      <c r="L3" s="21"/>
      <c r="M3" s="21"/>
      <c r="N3" s="22"/>
      <c r="O3" s="22"/>
      <c r="P3" s="20"/>
      <c r="Q3" s="29"/>
      <c r="R3" s="21"/>
      <c r="S3" s="22"/>
      <c r="T3" s="22"/>
      <c r="U3" s="20"/>
      <c r="V3" s="20"/>
      <c r="W3" s="22"/>
      <c r="X3" s="20"/>
      <c r="Y3" s="20"/>
      <c r="Z3" s="20" t="s">
        <v>64</v>
      </c>
    </row>
    <row r="4" spans="1:26" ht="76.5" customHeight="1" x14ac:dyDescent="0.2">
      <c r="A4" s="19" t="s">
        <v>65</v>
      </c>
      <c r="B4" s="21"/>
      <c r="C4" s="20"/>
      <c r="D4" s="29"/>
      <c r="E4" s="21"/>
      <c r="F4" s="29"/>
      <c r="G4" s="22"/>
      <c r="H4" s="21"/>
      <c r="I4" s="31"/>
      <c r="J4" s="22"/>
      <c r="K4" s="22" t="s">
        <v>66</v>
      </c>
      <c r="L4" s="21"/>
      <c r="M4" s="21"/>
      <c r="N4" s="22"/>
      <c r="O4" s="22"/>
      <c r="P4" s="20"/>
      <c r="Q4" s="29"/>
      <c r="R4" s="21"/>
      <c r="S4" s="22"/>
      <c r="T4" s="22"/>
      <c r="U4" s="20"/>
      <c r="V4" s="20"/>
      <c r="W4" s="22"/>
      <c r="X4" s="20"/>
      <c r="Y4" s="20"/>
      <c r="Z4" s="20"/>
    </row>
    <row r="5" spans="1:26" ht="84" customHeight="1" x14ac:dyDescent="0.2">
      <c r="A5" s="19" t="s">
        <v>67</v>
      </c>
      <c r="B5" s="21"/>
      <c r="C5" s="20"/>
      <c r="D5" s="29"/>
      <c r="E5" s="21"/>
      <c r="F5" s="29"/>
      <c r="G5" s="22"/>
      <c r="H5" s="21"/>
      <c r="I5" s="65"/>
      <c r="J5" s="22"/>
      <c r="K5" s="22" t="s">
        <v>68</v>
      </c>
      <c r="L5" s="21"/>
      <c r="M5" s="21"/>
      <c r="N5" s="22"/>
      <c r="O5" s="22"/>
      <c r="P5" s="20"/>
      <c r="Q5" s="29"/>
      <c r="R5" s="21"/>
      <c r="S5" s="22"/>
      <c r="T5" s="22"/>
      <c r="U5" s="20"/>
      <c r="V5" s="20"/>
      <c r="W5" s="22"/>
      <c r="X5" s="20"/>
      <c r="Y5" s="20"/>
      <c r="Z5" s="20"/>
    </row>
    <row r="6" spans="1:26" ht="68.400000000000006" x14ac:dyDescent="0.2">
      <c r="A6" s="52" t="s">
        <v>69</v>
      </c>
      <c r="B6" s="53"/>
      <c r="C6" s="54"/>
      <c r="D6" s="56" t="s">
        <v>70</v>
      </c>
      <c r="E6" s="53"/>
      <c r="F6" s="55"/>
      <c r="G6" s="56"/>
      <c r="H6" s="53" t="s">
        <v>71</v>
      </c>
      <c r="I6" s="66"/>
      <c r="J6" s="56"/>
      <c r="K6" s="56"/>
      <c r="L6" s="53"/>
      <c r="M6" s="53" t="s">
        <v>72</v>
      </c>
      <c r="N6" s="56"/>
      <c r="O6" s="56"/>
      <c r="P6" s="54"/>
      <c r="Q6" s="55"/>
      <c r="R6" s="53"/>
      <c r="S6" s="56"/>
      <c r="T6" s="56"/>
      <c r="U6" s="54"/>
      <c r="V6" s="54"/>
      <c r="W6" s="56"/>
      <c r="X6" s="54"/>
      <c r="Y6" s="54"/>
      <c r="Z6" s="20"/>
    </row>
    <row r="7" spans="1:26" ht="84" customHeight="1" x14ac:dyDescent="0.2">
      <c r="A7" s="19" t="s">
        <v>73</v>
      </c>
      <c r="B7" s="21"/>
      <c r="C7" s="20"/>
      <c r="D7" s="22" t="s">
        <v>74</v>
      </c>
      <c r="E7" s="21"/>
      <c r="F7" s="29"/>
      <c r="G7" s="22"/>
      <c r="H7" s="21"/>
      <c r="I7" s="65"/>
      <c r="J7" s="22"/>
      <c r="K7" s="22"/>
      <c r="L7" s="21"/>
      <c r="M7" s="21"/>
      <c r="N7" s="22"/>
      <c r="O7" s="22"/>
      <c r="P7" s="20"/>
      <c r="Q7" s="29"/>
      <c r="R7" s="21"/>
      <c r="S7" s="22"/>
      <c r="T7" s="22"/>
      <c r="U7" s="20"/>
      <c r="V7" s="20"/>
      <c r="W7" s="22"/>
      <c r="X7" s="20"/>
      <c r="Y7" s="20"/>
      <c r="Z7" s="68"/>
    </row>
    <row r="8" spans="1:26" ht="84" customHeight="1" x14ac:dyDescent="0.2">
      <c r="A8" s="67" t="s">
        <v>75</v>
      </c>
      <c r="B8" s="135" t="s">
        <v>76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7"/>
    </row>
    <row r="9" spans="1:26" ht="106.5" customHeight="1" x14ac:dyDescent="0.2">
      <c r="A9" s="19" t="s">
        <v>77</v>
      </c>
      <c r="B9" s="21"/>
      <c r="C9" s="20"/>
      <c r="D9" s="29"/>
      <c r="E9" s="21"/>
      <c r="F9" s="29"/>
      <c r="G9" s="22"/>
      <c r="H9" s="21"/>
      <c r="I9" s="31"/>
      <c r="J9" s="22"/>
      <c r="K9" s="22"/>
      <c r="L9" s="21" t="s">
        <v>78</v>
      </c>
      <c r="M9" s="21"/>
      <c r="N9" s="22"/>
      <c r="O9" s="22"/>
      <c r="P9" s="20"/>
      <c r="Q9" s="29"/>
      <c r="R9" s="21"/>
      <c r="S9" s="22"/>
      <c r="T9" s="22"/>
      <c r="U9" s="20"/>
      <c r="V9" s="20"/>
      <c r="W9" s="22"/>
      <c r="X9" s="20"/>
      <c r="Y9" s="20"/>
      <c r="Z9" s="20"/>
    </row>
    <row r="10" spans="1:26" ht="106.5" customHeight="1" x14ac:dyDescent="0.2">
      <c r="A10" s="19" t="s">
        <v>79</v>
      </c>
      <c r="B10" s="21"/>
      <c r="C10" s="20"/>
      <c r="D10" s="29" t="s">
        <v>80</v>
      </c>
      <c r="E10" s="21" t="s">
        <v>81</v>
      </c>
      <c r="F10" s="29"/>
      <c r="G10" s="22"/>
      <c r="H10" s="21"/>
      <c r="I10" s="31" t="s">
        <v>82</v>
      </c>
      <c r="J10" s="22"/>
      <c r="K10" s="22" t="s">
        <v>83</v>
      </c>
      <c r="L10" s="21"/>
      <c r="M10" s="21"/>
      <c r="N10" s="22"/>
      <c r="O10" s="22"/>
      <c r="P10" s="20"/>
      <c r="Q10" s="29"/>
      <c r="R10" s="21"/>
      <c r="S10" s="22"/>
      <c r="T10" s="22"/>
      <c r="U10" s="20"/>
      <c r="V10" s="20"/>
      <c r="W10" s="69"/>
      <c r="X10" s="20"/>
      <c r="Y10" s="20"/>
      <c r="Z10" s="20"/>
    </row>
    <row r="11" spans="1:26" ht="66" customHeight="1" x14ac:dyDescent="0.2">
      <c r="A11" s="19" t="s">
        <v>84</v>
      </c>
      <c r="B11" s="21" t="s">
        <v>85</v>
      </c>
      <c r="C11" s="20"/>
      <c r="D11" s="29"/>
      <c r="E11" s="21"/>
      <c r="F11" s="29"/>
      <c r="G11" s="22"/>
      <c r="H11" s="21"/>
      <c r="I11" s="31"/>
      <c r="J11" s="22"/>
      <c r="K11" s="22" t="s">
        <v>86</v>
      </c>
      <c r="L11" s="21"/>
      <c r="M11" s="21"/>
      <c r="N11" s="22"/>
      <c r="O11" s="22"/>
      <c r="P11" s="20"/>
      <c r="Q11" s="29"/>
      <c r="R11" s="21"/>
      <c r="S11" s="22"/>
      <c r="T11" s="22"/>
      <c r="U11" s="20"/>
      <c r="V11" s="20"/>
      <c r="W11" s="22"/>
      <c r="X11" s="20"/>
      <c r="Y11" s="20"/>
      <c r="Z11" s="20"/>
    </row>
    <row r="12" spans="1:26" ht="66" customHeight="1" x14ac:dyDescent="0.2">
      <c r="A12" s="19" t="s">
        <v>87</v>
      </c>
      <c r="B12" s="21"/>
      <c r="C12" s="20"/>
      <c r="D12" s="29"/>
      <c r="E12" s="21"/>
      <c r="F12" s="29"/>
      <c r="G12" s="22"/>
      <c r="H12" s="21"/>
      <c r="I12" s="31"/>
      <c r="J12" s="22"/>
      <c r="K12" s="22"/>
      <c r="L12" s="21"/>
      <c r="M12" s="21"/>
      <c r="N12" s="22"/>
      <c r="O12" s="22" t="s">
        <v>88</v>
      </c>
      <c r="P12" s="20"/>
      <c r="Q12" s="29"/>
      <c r="R12" s="21"/>
      <c r="S12" s="22"/>
      <c r="T12" s="22"/>
      <c r="U12" s="20"/>
      <c r="V12" s="20"/>
      <c r="W12" s="22"/>
      <c r="X12" s="20"/>
      <c r="Y12" s="20"/>
      <c r="Z12" s="20"/>
    </row>
    <row r="13" spans="1:26" ht="69.75" customHeight="1" x14ac:dyDescent="0.2">
      <c r="A13" s="19" t="s">
        <v>89</v>
      </c>
      <c r="B13" s="21"/>
      <c r="C13" s="20"/>
      <c r="D13" s="29"/>
      <c r="E13" s="21"/>
      <c r="F13" s="29"/>
      <c r="G13" s="22"/>
      <c r="H13" s="21"/>
      <c r="I13" s="31"/>
      <c r="J13" s="22"/>
      <c r="K13" s="22" t="s">
        <v>90</v>
      </c>
      <c r="L13" s="21"/>
      <c r="M13" s="21"/>
      <c r="N13" s="22"/>
      <c r="O13" s="22"/>
      <c r="P13" s="20"/>
      <c r="Q13" s="29"/>
      <c r="R13" s="21"/>
      <c r="S13" s="22"/>
      <c r="T13" s="22"/>
      <c r="U13" s="20"/>
      <c r="V13" s="20"/>
      <c r="W13" s="22"/>
      <c r="X13" s="20"/>
      <c r="Y13" s="20"/>
      <c r="Z13" s="20"/>
    </row>
    <row r="14" spans="1:26" ht="66" customHeight="1" x14ac:dyDescent="0.2">
      <c r="A14" s="19" t="s">
        <v>91</v>
      </c>
      <c r="B14" s="21"/>
      <c r="C14" s="20"/>
      <c r="D14" s="29"/>
      <c r="E14" s="21"/>
      <c r="F14" s="31" t="s">
        <v>92</v>
      </c>
      <c r="G14" s="22"/>
      <c r="H14" s="21"/>
      <c r="I14" s="31"/>
      <c r="J14" s="22"/>
      <c r="K14" s="36" t="s">
        <v>93</v>
      </c>
      <c r="L14" s="21"/>
      <c r="M14" s="21" t="s">
        <v>94</v>
      </c>
      <c r="N14" s="22"/>
      <c r="O14" s="22" t="s">
        <v>95</v>
      </c>
      <c r="P14" s="20"/>
      <c r="Q14" s="29"/>
      <c r="R14" s="21"/>
      <c r="S14" s="22"/>
      <c r="T14" s="22"/>
      <c r="U14" s="20"/>
      <c r="V14" s="20"/>
      <c r="W14" s="22"/>
      <c r="X14" s="20"/>
      <c r="Y14" s="20"/>
      <c r="Z14" s="20"/>
    </row>
    <row r="15" spans="1:26" ht="63" customHeight="1" x14ac:dyDescent="0.2">
      <c r="A15" s="19" t="s">
        <v>96</v>
      </c>
      <c r="B15" s="21"/>
      <c r="C15" s="20"/>
      <c r="D15" s="29"/>
      <c r="E15" s="21"/>
      <c r="F15" s="29"/>
      <c r="G15" s="22"/>
      <c r="H15" s="21" t="s">
        <v>97</v>
      </c>
      <c r="I15" s="31"/>
      <c r="J15" s="22"/>
      <c r="K15" s="23"/>
      <c r="L15" s="21"/>
      <c r="M15" s="21"/>
      <c r="N15" s="22"/>
      <c r="O15" s="22"/>
      <c r="P15" s="20"/>
      <c r="Q15" s="29"/>
      <c r="R15" s="21"/>
      <c r="S15" s="22"/>
      <c r="T15" s="22"/>
      <c r="U15" s="20"/>
      <c r="V15" s="20"/>
      <c r="W15" s="22"/>
      <c r="X15" s="20"/>
      <c r="Y15" s="20"/>
      <c r="Z15" s="20"/>
    </row>
    <row r="16" spans="1:26" ht="63" customHeight="1" x14ac:dyDescent="0.2">
      <c r="A16" s="19" t="s">
        <v>98</v>
      </c>
      <c r="B16" s="21"/>
      <c r="C16" s="20"/>
      <c r="D16" s="29"/>
      <c r="E16" s="21"/>
      <c r="F16" s="29"/>
      <c r="G16" s="22"/>
      <c r="H16" s="21"/>
      <c r="I16" s="31"/>
      <c r="J16" s="22"/>
      <c r="K16" s="23"/>
      <c r="L16" s="21"/>
      <c r="M16" s="21" t="s">
        <v>99</v>
      </c>
      <c r="N16" s="22"/>
      <c r="O16" s="22"/>
      <c r="P16" s="20"/>
      <c r="Q16" s="29"/>
      <c r="R16" s="21"/>
      <c r="S16" s="22"/>
      <c r="T16" s="22"/>
      <c r="U16" s="20"/>
      <c r="V16" s="20"/>
      <c r="W16" s="22"/>
      <c r="X16" s="20"/>
      <c r="Y16" s="20"/>
      <c r="Z16" s="20"/>
    </row>
    <row r="17" spans="1:26" ht="81" customHeight="1" x14ac:dyDescent="0.2">
      <c r="A17" s="19" t="s">
        <v>100</v>
      </c>
      <c r="B17" s="21"/>
      <c r="C17" s="20"/>
      <c r="D17" s="29"/>
      <c r="E17" s="21"/>
      <c r="F17" s="29" t="s">
        <v>101</v>
      </c>
      <c r="G17" s="22"/>
      <c r="H17" s="21"/>
      <c r="I17" s="31"/>
      <c r="J17" s="22"/>
      <c r="K17" s="22" t="s">
        <v>102</v>
      </c>
      <c r="L17" s="21"/>
      <c r="M17" s="21"/>
      <c r="N17" s="22" t="s">
        <v>103</v>
      </c>
      <c r="O17" s="22"/>
      <c r="P17" s="20"/>
      <c r="Q17" s="29"/>
      <c r="R17" s="21"/>
      <c r="S17" s="22"/>
      <c r="T17" s="22"/>
      <c r="U17" s="20"/>
      <c r="V17" s="20"/>
      <c r="W17" s="22"/>
      <c r="X17" s="20"/>
      <c r="Y17" s="20"/>
      <c r="Z17" s="20"/>
    </row>
    <row r="18" spans="1:26" ht="81" customHeight="1" x14ac:dyDescent="0.2">
      <c r="A18" s="19" t="s">
        <v>104</v>
      </c>
      <c r="B18" s="21"/>
      <c r="C18" s="20"/>
      <c r="D18" s="29"/>
      <c r="E18" s="21"/>
      <c r="F18" s="29"/>
      <c r="G18" s="22"/>
      <c r="H18" s="21" t="s">
        <v>105</v>
      </c>
      <c r="I18" s="31"/>
      <c r="J18" s="22"/>
      <c r="K18" s="22"/>
      <c r="L18" s="21"/>
      <c r="M18" s="21"/>
      <c r="N18" s="22"/>
      <c r="O18" s="22"/>
      <c r="P18" s="20"/>
      <c r="Q18" s="29"/>
      <c r="R18" s="21"/>
      <c r="S18" s="22"/>
      <c r="T18" s="22"/>
      <c r="U18" s="20"/>
      <c r="V18" s="20"/>
      <c r="W18" s="22"/>
      <c r="X18" s="20"/>
      <c r="Y18" s="20"/>
      <c r="Z18" s="20"/>
    </row>
    <row r="19" spans="1:26" ht="66" customHeight="1" x14ac:dyDescent="0.2">
      <c r="A19" s="19" t="s">
        <v>106</v>
      </c>
      <c r="B19" s="21"/>
      <c r="C19" s="20"/>
      <c r="D19" s="29"/>
      <c r="E19" s="21"/>
      <c r="F19" s="29" t="s">
        <v>107</v>
      </c>
      <c r="G19" s="22"/>
      <c r="H19" s="21" t="s">
        <v>108</v>
      </c>
      <c r="I19" s="31" t="s">
        <v>109</v>
      </c>
      <c r="J19" s="22"/>
      <c r="K19" s="22" t="s">
        <v>110</v>
      </c>
      <c r="L19" s="21"/>
      <c r="M19" s="21"/>
      <c r="N19" s="22"/>
      <c r="O19" s="22"/>
      <c r="P19" s="20"/>
      <c r="Q19" s="29"/>
      <c r="R19" s="21"/>
      <c r="S19" s="22"/>
      <c r="T19" s="22" t="s">
        <v>111</v>
      </c>
      <c r="U19" s="20"/>
      <c r="V19" s="20"/>
      <c r="W19" s="22"/>
      <c r="X19" s="20"/>
      <c r="Y19" s="20"/>
      <c r="Z19" s="20"/>
    </row>
    <row r="20" spans="1:26" ht="66" customHeight="1" x14ac:dyDescent="0.2">
      <c r="A20" s="19" t="s">
        <v>112</v>
      </c>
      <c r="B20" s="21"/>
      <c r="C20" s="20"/>
      <c r="D20" s="29"/>
      <c r="E20" s="21"/>
      <c r="F20" s="29"/>
      <c r="G20" s="22"/>
      <c r="H20" s="21"/>
      <c r="I20" s="31"/>
      <c r="J20" s="22"/>
      <c r="K20" s="22"/>
      <c r="L20" s="21"/>
      <c r="M20" s="21" t="s">
        <v>99</v>
      </c>
      <c r="N20" s="22"/>
      <c r="O20" s="22"/>
      <c r="P20" s="20"/>
      <c r="Q20" s="29"/>
      <c r="R20" s="21"/>
      <c r="S20" s="22"/>
      <c r="T20" s="22"/>
      <c r="U20" s="20"/>
      <c r="V20" s="20"/>
      <c r="W20" s="22"/>
      <c r="X20" s="20"/>
      <c r="Y20" s="20"/>
      <c r="Z20" s="20"/>
    </row>
    <row r="21" spans="1:26" ht="66" customHeight="1" x14ac:dyDescent="0.2">
      <c r="A21" s="19" t="s">
        <v>113</v>
      </c>
      <c r="B21" s="21"/>
      <c r="C21" s="20"/>
      <c r="D21" s="29"/>
      <c r="E21" s="21"/>
      <c r="F21" s="29"/>
      <c r="G21" s="22"/>
      <c r="H21" s="21"/>
      <c r="I21" s="31"/>
      <c r="J21" s="22"/>
      <c r="K21" s="22"/>
      <c r="L21" s="21"/>
      <c r="M21" s="21"/>
      <c r="N21" s="22"/>
      <c r="O21" s="22" t="s">
        <v>114</v>
      </c>
      <c r="P21" s="20"/>
      <c r="Q21" s="29"/>
      <c r="R21" s="21"/>
      <c r="S21" s="22"/>
      <c r="T21" s="22"/>
      <c r="U21" s="20"/>
      <c r="V21" s="20"/>
      <c r="W21" s="22"/>
      <c r="X21" s="20"/>
      <c r="Y21" s="20"/>
      <c r="Z21" s="20"/>
    </row>
    <row r="22" spans="1:26" ht="66" customHeight="1" x14ac:dyDescent="0.2">
      <c r="A22" s="19" t="s">
        <v>115</v>
      </c>
      <c r="B22" s="21"/>
      <c r="C22" s="20"/>
      <c r="D22" s="29"/>
      <c r="E22" s="21"/>
      <c r="F22" s="29"/>
      <c r="G22" s="22"/>
      <c r="H22" s="21"/>
      <c r="I22" s="31"/>
      <c r="J22" s="22"/>
      <c r="K22" s="22"/>
      <c r="L22" s="21"/>
      <c r="M22" s="21" t="s">
        <v>116</v>
      </c>
      <c r="N22" s="22"/>
      <c r="O22" s="22" t="s">
        <v>114</v>
      </c>
      <c r="P22" s="20"/>
      <c r="Q22" s="29"/>
      <c r="R22" s="21"/>
      <c r="S22" s="22"/>
      <c r="T22" s="22"/>
      <c r="U22" s="20"/>
      <c r="V22" s="20"/>
      <c r="W22" s="22"/>
      <c r="X22" s="20"/>
      <c r="Y22" s="20"/>
      <c r="Z22" s="20"/>
    </row>
    <row r="23" spans="1:26" ht="66" customHeight="1" x14ac:dyDescent="0.2">
      <c r="A23" s="19" t="s">
        <v>117</v>
      </c>
      <c r="B23" s="21"/>
      <c r="C23" s="20"/>
      <c r="D23" s="29"/>
      <c r="E23" s="21"/>
      <c r="F23" s="29"/>
      <c r="G23" s="22"/>
      <c r="H23" s="21" t="s">
        <v>118</v>
      </c>
      <c r="I23" s="31"/>
      <c r="J23" s="22"/>
      <c r="K23" s="22"/>
      <c r="L23" s="21"/>
      <c r="M23" s="21" t="s">
        <v>119</v>
      </c>
      <c r="N23" s="22"/>
      <c r="O23" s="22"/>
      <c r="P23" s="20"/>
      <c r="Q23" s="29"/>
      <c r="R23" s="21"/>
      <c r="S23" s="22"/>
      <c r="T23" s="22"/>
      <c r="U23" s="20"/>
      <c r="V23" s="20"/>
      <c r="W23" s="22"/>
      <c r="X23" s="20"/>
      <c r="Y23" s="20"/>
      <c r="Z23" s="20"/>
    </row>
    <row r="24" spans="1:26" ht="76.5" customHeight="1" x14ac:dyDescent="0.2">
      <c r="A24" s="19" t="s">
        <v>120</v>
      </c>
      <c r="B24" s="21"/>
      <c r="C24" s="20"/>
      <c r="D24" s="29"/>
      <c r="E24" s="21"/>
      <c r="F24" s="29" t="s">
        <v>121</v>
      </c>
      <c r="G24" s="22"/>
      <c r="H24" s="21" t="s">
        <v>122</v>
      </c>
      <c r="I24" s="50"/>
      <c r="J24" s="22"/>
      <c r="K24" s="22" t="s">
        <v>123</v>
      </c>
      <c r="L24" s="21"/>
      <c r="M24" s="21" t="s">
        <v>124</v>
      </c>
      <c r="N24" s="22"/>
      <c r="O24" s="22"/>
      <c r="P24" s="20"/>
      <c r="Q24" s="29"/>
      <c r="R24" s="21"/>
      <c r="S24" s="22"/>
      <c r="T24" s="22"/>
      <c r="U24" s="20"/>
      <c r="V24" s="20"/>
      <c r="W24" s="22"/>
      <c r="X24" s="20"/>
      <c r="Y24" s="20"/>
      <c r="Z24" s="20"/>
    </row>
    <row r="25" spans="1:26" ht="37.5" customHeight="1" x14ac:dyDescent="0.2">
      <c r="A25" s="19" t="s">
        <v>125</v>
      </c>
      <c r="B25" s="21"/>
      <c r="C25" s="20"/>
      <c r="D25" s="29"/>
      <c r="E25" s="21"/>
      <c r="F25" s="29"/>
      <c r="G25" s="22"/>
      <c r="H25" s="21"/>
      <c r="I25" s="31"/>
      <c r="J25" s="22"/>
      <c r="K25" s="36" t="s">
        <v>126</v>
      </c>
      <c r="L25" s="21"/>
      <c r="M25" s="21"/>
      <c r="N25" s="22"/>
      <c r="O25" s="22"/>
      <c r="P25" s="20"/>
      <c r="Q25" s="29"/>
      <c r="R25" s="21"/>
      <c r="S25" s="22"/>
      <c r="T25" s="22"/>
      <c r="U25" s="20"/>
      <c r="V25" s="20"/>
      <c r="W25" s="22"/>
      <c r="X25" s="20"/>
      <c r="Y25" s="20"/>
      <c r="Z25" s="20"/>
    </row>
    <row r="26" spans="1:26" ht="26.25" customHeight="1" x14ac:dyDescent="0.2">
      <c r="A26" s="19" t="s">
        <v>127</v>
      </c>
      <c r="B26" s="138" t="s">
        <v>128</v>
      </c>
      <c r="C26" s="20"/>
      <c r="D26" s="29"/>
      <c r="E26" s="21"/>
      <c r="F26" s="29"/>
      <c r="G26" s="22"/>
      <c r="H26" s="21"/>
      <c r="I26" s="31"/>
      <c r="J26" s="22"/>
      <c r="K26" s="36"/>
      <c r="L26" s="21"/>
      <c r="M26" s="21"/>
      <c r="N26" s="22"/>
      <c r="O26" s="22"/>
      <c r="P26" s="20"/>
      <c r="Q26" s="29"/>
      <c r="R26" s="21"/>
      <c r="S26" s="22"/>
      <c r="T26" s="22"/>
      <c r="U26" s="20"/>
      <c r="V26" s="20"/>
      <c r="W26" s="22"/>
      <c r="X26" s="20"/>
      <c r="Y26" s="20"/>
      <c r="Z26" s="20"/>
    </row>
    <row r="27" spans="1:26" ht="23.25" customHeight="1" x14ac:dyDescent="0.2">
      <c r="A27" s="19" t="s">
        <v>129</v>
      </c>
      <c r="B27" s="139"/>
      <c r="C27" s="20"/>
      <c r="D27" s="29"/>
      <c r="E27" s="21"/>
      <c r="F27" s="29"/>
      <c r="G27" s="22"/>
      <c r="H27" s="21"/>
      <c r="I27" s="31"/>
      <c r="J27" s="22"/>
      <c r="K27" s="36"/>
      <c r="L27" s="21"/>
      <c r="M27" s="21"/>
      <c r="N27" s="22"/>
      <c r="O27" s="22"/>
      <c r="P27" s="20"/>
      <c r="Q27" s="29"/>
      <c r="R27" s="21"/>
      <c r="S27" s="22"/>
      <c r="T27" s="22"/>
      <c r="U27" s="20"/>
      <c r="V27" s="20"/>
      <c r="W27" s="22"/>
      <c r="X27" s="20"/>
      <c r="Y27" s="20"/>
      <c r="Z27" s="20"/>
    </row>
    <row r="28" spans="1:26" ht="23.25" customHeight="1" x14ac:dyDescent="0.2">
      <c r="A28" s="19" t="s">
        <v>130</v>
      </c>
      <c r="B28" s="139"/>
      <c r="C28" s="20"/>
      <c r="D28" s="29"/>
      <c r="E28" s="21"/>
      <c r="F28" s="29"/>
      <c r="G28" s="22"/>
      <c r="H28" s="21"/>
      <c r="I28" s="31"/>
      <c r="J28" s="22"/>
      <c r="K28" s="36"/>
      <c r="L28" s="21"/>
      <c r="M28" s="21"/>
      <c r="N28" s="22"/>
      <c r="O28" s="22"/>
      <c r="P28" s="20"/>
      <c r="Q28" s="29"/>
      <c r="R28" s="21"/>
      <c r="S28" s="22"/>
      <c r="T28" s="22"/>
      <c r="U28" s="20"/>
      <c r="V28" s="20"/>
      <c r="W28" s="22"/>
      <c r="X28" s="20"/>
      <c r="Y28" s="20"/>
      <c r="Z28" s="20"/>
    </row>
    <row r="29" spans="1:26" ht="54" customHeight="1" x14ac:dyDescent="0.2">
      <c r="A29" s="19" t="s">
        <v>131</v>
      </c>
      <c r="B29" s="140"/>
      <c r="C29" s="20"/>
      <c r="D29" s="29"/>
      <c r="E29" s="21"/>
      <c r="F29" s="29" t="s">
        <v>132</v>
      </c>
      <c r="G29" s="22"/>
      <c r="H29" s="21"/>
      <c r="I29" s="31"/>
      <c r="J29" s="22"/>
      <c r="K29" s="22" t="s">
        <v>133</v>
      </c>
      <c r="L29" s="21"/>
      <c r="M29" s="21"/>
      <c r="N29" s="22"/>
      <c r="O29" s="22"/>
      <c r="P29" s="20"/>
      <c r="Q29" s="29"/>
      <c r="R29" s="21"/>
      <c r="S29" s="22"/>
      <c r="T29" s="22"/>
      <c r="U29" s="20"/>
      <c r="V29" s="20"/>
      <c r="W29" s="22"/>
      <c r="X29" s="20"/>
      <c r="Y29" s="20"/>
      <c r="Z29" s="20"/>
    </row>
    <row r="30" spans="1:26" ht="76.5" customHeight="1" x14ac:dyDescent="0.2">
      <c r="A30" s="19" t="s">
        <v>134</v>
      </c>
      <c r="B30" s="21"/>
      <c r="C30" s="20"/>
      <c r="D30" s="29" t="s">
        <v>135</v>
      </c>
      <c r="E30" s="21"/>
      <c r="F30" s="29"/>
      <c r="G30" s="22"/>
      <c r="H30" s="21" t="s">
        <v>136</v>
      </c>
      <c r="I30" s="31"/>
      <c r="J30" s="22"/>
      <c r="K30" s="22" t="s">
        <v>137</v>
      </c>
      <c r="L30" s="21"/>
      <c r="M30" s="21"/>
      <c r="N30" s="22"/>
      <c r="O30" s="22" t="s">
        <v>138</v>
      </c>
      <c r="P30" s="20"/>
      <c r="Q30" s="29"/>
      <c r="R30" s="21"/>
      <c r="S30" s="22"/>
      <c r="T30" s="22"/>
      <c r="U30" s="20"/>
      <c r="V30" s="20"/>
      <c r="W30" s="22" t="s">
        <v>139</v>
      </c>
      <c r="X30" s="20"/>
      <c r="Y30" s="20"/>
      <c r="Z30" s="20"/>
    </row>
    <row r="31" spans="1:26" ht="76.5" customHeight="1" x14ac:dyDescent="0.2">
      <c r="A31" s="19" t="s">
        <v>140</v>
      </c>
      <c r="B31" s="21"/>
      <c r="C31" s="20"/>
      <c r="D31" s="29"/>
      <c r="E31" s="21"/>
      <c r="F31" s="29"/>
      <c r="G31" s="22"/>
      <c r="H31" s="21" t="s">
        <v>141</v>
      </c>
      <c r="I31" s="31"/>
      <c r="J31" s="22"/>
      <c r="K31" s="22"/>
      <c r="L31" s="21"/>
      <c r="M31" s="21" t="s">
        <v>142</v>
      </c>
      <c r="N31" s="22"/>
      <c r="O31" s="22" t="s">
        <v>25</v>
      </c>
      <c r="P31" s="20"/>
      <c r="Q31" s="29"/>
      <c r="R31" s="21"/>
      <c r="S31" s="22"/>
      <c r="T31" s="22"/>
      <c r="U31" s="20"/>
      <c r="V31" s="20"/>
      <c r="W31" s="22"/>
      <c r="X31" s="20"/>
      <c r="Y31" s="20"/>
      <c r="Z31" s="20"/>
    </row>
    <row r="32" spans="1:26" ht="76.5" customHeight="1" x14ac:dyDescent="0.2">
      <c r="A32" s="19" t="s">
        <v>143</v>
      </c>
      <c r="B32" s="21"/>
      <c r="C32" s="20"/>
      <c r="D32" s="29"/>
      <c r="E32" s="21"/>
      <c r="F32" s="29" t="s">
        <v>144</v>
      </c>
      <c r="G32" s="22"/>
      <c r="H32" s="21" t="s">
        <v>145</v>
      </c>
      <c r="I32" s="31"/>
      <c r="J32" s="22"/>
      <c r="K32" s="22" t="s">
        <v>146</v>
      </c>
      <c r="L32" s="21"/>
      <c r="M32" s="24"/>
      <c r="N32" s="22" t="s">
        <v>147</v>
      </c>
      <c r="O32" s="22"/>
      <c r="P32" s="20"/>
      <c r="Q32" s="29"/>
      <c r="R32" s="21"/>
      <c r="S32" s="22"/>
      <c r="T32" s="22"/>
      <c r="U32" s="20"/>
      <c r="V32" s="20"/>
      <c r="W32" s="22"/>
      <c r="X32" s="20"/>
      <c r="Y32" s="20"/>
      <c r="Z32" s="20"/>
    </row>
    <row r="33" spans="1:26" ht="89.25" customHeight="1" x14ac:dyDescent="0.2">
      <c r="A33" s="19" t="s">
        <v>148</v>
      </c>
      <c r="B33" s="21"/>
      <c r="C33" s="20"/>
      <c r="D33" s="29"/>
      <c r="E33" s="21"/>
      <c r="F33" s="29"/>
      <c r="G33" s="22" t="s">
        <v>149</v>
      </c>
      <c r="H33" s="21"/>
      <c r="I33" s="31"/>
      <c r="J33" s="22"/>
      <c r="K33" s="22"/>
      <c r="L33" s="21"/>
      <c r="M33" s="24"/>
      <c r="N33" s="22"/>
      <c r="O33" s="22"/>
      <c r="P33" s="20"/>
      <c r="Q33" s="29"/>
      <c r="R33" s="21"/>
      <c r="S33" s="22"/>
      <c r="T33" s="22"/>
      <c r="U33" s="20"/>
      <c r="V33" s="20"/>
      <c r="W33" s="22"/>
      <c r="X33" s="20"/>
      <c r="Y33" s="20"/>
      <c r="Z33" s="20"/>
    </row>
    <row r="34" spans="1:26" ht="76.5" customHeight="1" x14ac:dyDescent="0.2">
      <c r="A34" s="19" t="s">
        <v>150</v>
      </c>
      <c r="B34" s="21"/>
      <c r="C34" s="20"/>
      <c r="D34" s="29" t="s">
        <v>151</v>
      </c>
      <c r="E34" s="21"/>
      <c r="F34" s="29"/>
      <c r="G34" s="22"/>
      <c r="H34" s="21"/>
      <c r="I34" s="31"/>
      <c r="J34" s="22" t="s">
        <v>152</v>
      </c>
      <c r="K34" s="22"/>
      <c r="L34" s="21"/>
      <c r="M34" s="21"/>
      <c r="N34" s="22"/>
      <c r="O34" s="22"/>
      <c r="P34" s="20"/>
      <c r="Q34" s="29"/>
      <c r="R34" s="21"/>
      <c r="S34" s="22"/>
      <c r="T34" s="22"/>
      <c r="U34" s="20"/>
      <c r="V34" s="20"/>
      <c r="W34" s="22"/>
      <c r="X34" s="20"/>
      <c r="Y34" s="20"/>
      <c r="Z34" s="20"/>
    </row>
    <row r="35" spans="1:26" ht="98.25" customHeight="1" x14ac:dyDescent="0.2">
      <c r="A35" s="19" t="s">
        <v>153</v>
      </c>
      <c r="B35" s="21"/>
      <c r="C35" s="20"/>
      <c r="D35" s="29" t="s">
        <v>154</v>
      </c>
      <c r="E35" s="71"/>
      <c r="F35" s="29"/>
      <c r="G35" s="22"/>
      <c r="H35" s="21" t="s">
        <v>155</v>
      </c>
      <c r="I35" s="31"/>
      <c r="J35" s="22"/>
      <c r="K35" s="22" t="s">
        <v>156</v>
      </c>
      <c r="L35" s="21"/>
      <c r="M35" s="21"/>
      <c r="N35" s="23"/>
      <c r="O35" s="22"/>
      <c r="P35" s="20"/>
      <c r="Q35" s="29"/>
      <c r="R35" s="21" t="s">
        <v>157</v>
      </c>
      <c r="S35" s="22"/>
      <c r="T35" s="22"/>
      <c r="U35" s="20"/>
      <c r="V35" s="20"/>
      <c r="W35" s="22"/>
      <c r="X35" s="20"/>
      <c r="Y35" s="20"/>
      <c r="Z35" s="20"/>
    </row>
    <row r="36" spans="1:26" ht="45.6" x14ac:dyDescent="0.2">
      <c r="A36" s="19" t="s">
        <v>158</v>
      </c>
      <c r="B36" s="21"/>
      <c r="C36" s="20"/>
      <c r="D36" s="29"/>
      <c r="E36" s="71"/>
      <c r="F36" s="29"/>
      <c r="G36" s="22"/>
      <c r="H36" s="21"/>
      <c r="I36" s="31"/>
      <c r="J36" s="22" t="s">
        <v>159</v>
      </c>
      <c r="K36" s="22"/>
      <c r="L36" s="21"/>
      <c r="M36" s="21"/>
      <c r="N36" s="22"/>
      <c r="O36" s="22"/>
      <c r="P36" s="20"/>
      <c r="Q36" s="29"/>
      <c r="R36" s="21"/>
      <c r="S36" s="22"/>
      <c r="T36" s="22"/>
      <c r="U36" s="20"/>
      <c r="V36" s="20"/>
      <c r="W36" s="22"/>
      <c r="X36" s="20"/>
      <c r="Y36" s="20"/>
      <c r="Z36" s="20"/>
    </row>
    <row r="37" spans="1:26" ht="75.75" customHeight="1" x14ac:dyDescent="0.2">
      <c r="A37" s="19" t="s">
        <v>160</v>
      </c>
      <c r="B37" s="21"/>
      <c r="C37" s="20"/>
      <c r="D37" s="29"/>
      <c r="E37" s="21"/>
      <c r="F37" s="29"/>
      <c r="G37" s="22"/>
      <c r="H37" s="21"/>
      <c r="I37" s="31"/>
      <c r="J37" s="22"/>
      <c r="K37" s="22" t="s">
        <v>161</v>
      </c>
      <c r="L37" s="21"/>
      <c r="M37" s="21"/>
      <c r="N37" s="22"/>
      <c r="O37" s="22"/>
      <c r="P37" s="20"/>
      <c r="Q37" s="29"/>
      <c r="R37" s="21"/>
      <c r="S37" s="22"/>
      <c r="T37" s="22"/>
      <c r="U37" s="20"/>
      <c r="V37" s="20"/>
      <c r="W37" s="22"/>
      <c r="X37" s="20"/>
      <c r="Y37" s="20"/>
      <c r="Z37" s="20"/>
    </row>
    <row r="38" spans="1:26" ht="57" x14ac:dyDescent="0.2">
      <c r="A38" s="19" t="s">
        <v>162</v>
      </c>
      <c r="B38" s="21"/>
      <c r="C38" s="20"/>
      <c r="D38" s="29"/>
      <c r="E38" s="21"/>
      <c r="F38" s="29"/>
      <c r="G38" s="22"/>
      <c r="H38" s="21"/>
      <c r="I38" s="31"/>
      <c r="J38" s="22"/>
      <c r="K38" s="22" t="s">
        <v>163</v>
      </c>
      <c r="L38" s="21"/>
      <c r="M38" s="21"/>
      <c r="N38" s="22"/>
      <c r="O38" s="22" t="s">
        <v>164</v>
      </c>
      <c r="P38" s="20"/>
      <c r="Q38" s="29"/>
      <c r="R38" s="21"/>
      <c r="S38" s="22"/>
      <c r="T38" s="22" t="s">
        <v>165</v>
      </c>
      <c r="U38" s="20"/>
      <c r="V38" s="20"/>
      <c r="W38" s="22"/>
      <c r="X38" s="20"/>
      <c r="Y38" s="20"/>
      <c r="Z38" s="20"/>
    </row>
    <row r="39" spans="1:26" ht="75.75" customHeight="1" x14ac:dyDescent="0.2">
      <c r="A39" s="19" t="s">
        <v>166</v>
      </c>
      <c r="B39" s="21"/>
      <c r="C39" s="20"/>
      <c r="D39" s="29"/>
      <c r="E39" s="21"/>
      <c r="F39" s="29"/>
      <c r="G39" s="22"/>
      <c r="H39" s="21"/>
      <c r="I39" s="31"/>
      <c r="J39" s="22"/>
      <c r="K39" s="22" t="s">
        <v>167</v>
      </c>
      <c r="L39" s="21"/>
      <c r="M39" s="21"/>
      <c r="N39" s="22"/>
      <c r="O39" s="22"/>
      <c r="P39" s="20"/>
      <c r="Q39" s="29"/>
      <c r="R39" s="21"/>
      <c r="S39" s="22"/>
      <c r="T39" s="22"/>
      <c r="U39" s="20"/>
      <c r="V39" s="20"/>
      <c r="W39" s="22"/>
      <c r="X39" s="20"/>
      <c r="Y39" s="20"/>
      <c r="Z39" s="20"/>
    </row>
    <row r="40" spans="1:26" ht="68.400000000000006" x14ac:dyDescent="0.2">
      <c r="A40" s="19" t="s">
        <v>168</v>
      </c>
      <c r="B40" s="21"/>
      <c r="C40" s="20"/>
      <c r="D40" s="29"/>
      <c r="E40" s="21"/>
      <c r="F40" s="29"/>
      <c r="G40" s="22"/>
      <c r="H40" s="21"/>
      <c r="I40" s="31"/>
      <c r="J40" s="22"/>
      <c r="K40" s="22" t="s">
        <v>169</v>
      </c>
      <c r="L40" s="21"/>
      <c r="M40" s="21" t="s">
        <v>170</v>
      </c>
      <c r="N40" s="22"/>
      <c r="O40" s="22"/>
      <c r="P40" s="20"/>
      <c r="Q40" s="29"/>
      <c r="R40" s="21"/>
      <c r="S40" s="22"/>
      <c r="T40" s="22" t="s">
        <v>171</v>
      </c>
      <c r="U40" s="20"/>
      <c r="V40" s="20"/>
      <c r="W40" s="22"/>
      <c r="X40" s="20"/>
      <c r="Y40" s="20"/>
      <c r="Z40" s="20"/>
    </row>
    <row r="41" spans="1:26" ht="75.75" customHeight="1" x14ac:dyDescent="0.2">
      <c r="A41" s="19" t="s">
        <v>172</v>
      </c>
      <c r="B41" s="21"/>
      <c r="C41" s="20"/>
      <c r="D41" s="29"/>
      <c r="E41" s="21"/>
      <c r="F41" s="29"/>
      <c r="G41" s="22"/>
      <c r="H41" s="21"/>
      <c r="I41" s="31"/>
      <c r="J41" s="22"/>
      <c r="K41" s="29"/>
      <c r="L41" s="21"/>
      <c r="M41" s="21" t="s">
        <v>173</v>
      </c>
      <c r="N41" s="22"/>
      <c r="O41" s="22"/>
      <c r="P41" s="20"/>
      <c r="Q41" s="29"/>
      <c r="R41" s="21"/>
      <c r="S41" s="22"/>
      <c r="T41" s="22"/>
      <c r="U41" s="20"/>
      <c r="V41" s="20"/>
      <c r="W41" s="22"/>
      <c r="X41" s="20"/>
      <c r="Y41" s="20"/>
      <c r="Z41" s="20"/>
    </row>
    <row r="42" spans="1:26" ht="75.75" customHeight="1" x14ac:dyDescent="0.2">
      <c r="A42" s="19" t="s">
        <v>174</v>
      </c>
      <c r="B42" s="21"/>
      <c r="C42" s="20"/>
      <c r="D42" s="29"/>
      <c r="E42" s="21"/>
      <c r="F42" s="29"/>
      <c r="G42" s="22"/>
      <c r="H42" s="21" t="s">
        <v>175</v>
      </c>
      <c r="I42" s="31" t="s">
        <v>176</v>
      </c>
      <c r="J42" s="22"/>
      <c r="K42" s="31" t="s">
        <v>177</v>
      </c>
      <c r="L42" s="21"/>
      <c r="M42" s="21"/>
      <c r="N42" s="22"/>
      <c r="O42" s="29"/>
      <c r="P42" s="20"/>
      <c r="Q42" s="29"/>
      <c r="R42" s="21"/>
      <c r="S42" s="22"/>
      <c r="T42" s="22"/>
      <c r="U42" s="20"/>
      <c r="V42" s="20"/>
      <c r="W42" s="22"/>
      <c r="X42" s="20"/>
      <c r="Y42" s="20"/>
      <c r="Z42" s="20"/>
    </row>
    <row r="43" spans="1:26" ht="75.75" customHeight="1" x14ac:dyDescent="0.2">
      <c r="A43" s="19" t="s">
        <v>178</v>
      </c>
      <c r="B43" s="21"/>
      <c r="C43" s="20"/>
      <c r="D43" s="29"/>
      <c r="E43" s="21"/>
      <c r="F43" s="29"/>
      <c r="G43" s="22"/>
      <c r="H43" s="21"/>
      <c r="I43" s="31"/>
      <c r="J43" s="22"/>
      <c r="K43" s="22"/>
      <c r="L43" s="21"/>
      <c r="M43" s="21"/>
      <c r="N43" s="22"/>
      <c r="O43" s="22"/>
      <c r="P43" s="20"/>
      <c r="Q43" s="29"/>
      <c r="R43" s="21"/>
      <c r="S43" s="22"/>
      <c r="T43" s="22"/>
      <c r="U43" s="20"/>
      <c r="V43" s="20"/>
      <c r="W43" s="22" t="s">
        <v>179</v>
      </c>
      <c r="X43" s="20"/>
      <c r="Y43" s="20"/>
      <c r="Z43" s="20"/>
    </row>
    <row r="44" spans="1:26" ht="75.75" customHeight="1" x14ac:dyDescent="0.2">
      <c r="A44" s="19" t="s">
        <v>180</v>
      </c>
      <c r="B44" s="21"/>
      <c r="C44" s="20"/>
      <c r="D44" s="29"/>
      <c r="E44" s="21"/>
      <c r="F44" s="29"/>
      <c r="G44" s="22"/>
      <c r="H44" s="21"/>
      <c r="I44" s="31"/>
      <c r="J44" s="22"/>
      <c r="K44" s="22"/>
      <c r="L44" s="21"/>
      <c r="M44" s="21"/>
      <c r="N44" s="22"/>
      <c r="O44" s="22"/>
      <c r="P44" s="20"/>
      <c r="Q44" s="29"/>
      <c r="R44" s="21"/>
      <c r="S44" s="22"/>
      <c r="T44" s="22"/>
      <c r="U44" s="20"/>
      <c r="V44" s="20"/>
      <c r="W44" s="22"/>
      <c r="X44" s="20"/>
      <c r="Y44" s="20"/>
      <c r="Z44" s="20"/>
    </row>
    <row r="45" spans="1:26" ht="75.75" customHeight="1" x14ac:dyDescent="0.2">
      <c r="A45" s="19" t="s">
        <v>181</v>
      </c>
      <c r="B45" s="21"/>
      <c r="C45" s="20"/>
      <c r="D45" s="29" t="s">
        <v>182</v>
      </c>
      <c r="E45" s="21"/>
      <c r="F45" s="29" t="s">
        <v>183</v>
      </c>
      <c r="G45" s="22"/>
      <c r="H45" s="21"/>
      <c r="I45" s="31"/>
      <c r="J45" s="22"/>
      <c r="K45" s="22" t="s">
        <v>184</v>
      </c>
      <c r="L45" s="21"/>
      <c r="M45" s="21"/>
      <c r="N45" s="22"/>
      <c r="O45" s="22" t="s">
        <v>185</v>
      </c>
      <c r="P45" s="20"/>
      <c r="Q45" s="29"/>
      <c r="R45" s="21"/>
      <c r="S45" s="22"/>
      <c r="T45" s="22" t="s">
        <v>186</v>
      </c>
      <c r="U45" s="20"/>
      <c r="V45" s="20"/>
      <c r="W45" s="22"/>
      <c r="X45" s="20"/>
      <c r="Y45" s="20"/>
      <c r="Z45" s="20"/>
    </row>
    <row r="46" spans="1:26" ht="75.75" customHeight="1" x14ac:dyDescent="0.2">
      <c r="A46" s="19" t="s">
        <v>187</v>
      </c>
      <c r="B46" s="21"/>
      <c r="C46" s="20"/>
      <c r="D46" s="29"/>
      <c r="E46" s="21"/>
      <c r="F46" s="29"/>
      <c r="G46" s="22"/>
      <c r="H46" s="21" t="s">
        <v>188</v>
      </c>
      <c r="I46" s="31"/>
      <c r="J46" s="22"/>
      <c r="K46" s="22"/>
      <c r="L46" s="21"/>
      <c r="M46" s="21"/>
      <c r="N46" s="22"/>
      <c r="O46" s="22"/>
      <c r="P46" s="20"/>
      <c r="Q46" s="29"/>
      <c r="R46" s="21"/>
      <c r="S46" s="22"/>
      <c r="T46" s="22"/>
      <c r="U46" s="20"/>
      <c r="V46" s="20"/>
      <c r="W46" s="22"/>
      <c r="X46" s="20"/>
      <c r="Y46" s="20"/>
      <c r="Z46" s="20"/>
    </row>
    <row r="47" spans="1:26" ht="96" customHeight="1" x14ac:dyDescent="0.2">
      <c r="A47" s="19" t="s">
        <v>189</v>
      </c>
      <c r="B47" s="21"/>
      <c r="C47" s="20"/>
      <c r="D47" s="29"/>
      <c r="E47" s="21"/>
      <c r="F47" s="29"/>
      <c r="G47" s="22"/>
      <c r="H47" s="21" t="s">
        <v>190</v>
      </c>
      <c r="I47" s="31"/>
      <c r="J47" s="22"/>
      <c r="K47" s="22" t="s">
        <v>191</v>
      </c>
      <c r="L47" s="21"/>
      <c r="M47" s="21" t="s">
        <v>192</v>
      </c>
      <c r="N47" s="22"/>
      <c r="O47" s="22"/>
      <c r="P47" s="20"/>
      <c r="Q47" s="29"/>
      <c r="R47" s="21"/>
      <c r="S47" s="22"/>
      <c r="T47" s="22"/>
      <c r="U47" s="20"/>
      <c r="V47" s="20"/>
      <c r="W47" s="22"/>
      <c r="X47" s="20"/>
      <c r="Y47" s="20"/>
      <c r="Z47" s="20"/>
    </row>
    <row r="48" spans="1:26" ht="111.75" customHeight="1" x14ac:dyDescent="0.2">
      <c r="A48" s="19" t="s">
        <v>193</v>
      </c>
      <c r="B48" s="21"/>
      <c r="C48" s="20"/>
      <c r="D48" s="29"/>
      <c r="E48" s="21" t="s">
        <v>194</v>
      </c>
      <c r="F48" s="29"/>
      <c r="G48" s="22"/>
      <c r="H48" s="21"/>
      <c r="I48" s="31"/>
      <c r="J48" s="22"/>
      <c r="K48" s="22" t="s">
        <v>195</v>
      </c>
      <c r="L48" s="21"/>
      <c r="M48" s="21"/>
      <c r="N48" s="22"/>
      <c r="O48" s="22"/>
      <c r="P48" s="20"/>
      <c r="Q48" s="29"/>
      <c r="R48" s="21"/>
      <c r="S48" s="22"/>
      <c r="T48" s="22"/>
      <c r="U48" s="20"/>
      <c r="V48" s="20"/>
      <c r="W48" s="22"/>
      <c r="X48" s="20"/>
      <c r="Y48" s="20"/>
      <c r="Z48" s="20"/>
    </row>
    <row r="49" spans="1:26" ht="75.75" customHeight="1" x14ac:dyDescent="0.2">
      <c r="A49" s="19" t="s">
        <v>196</v>
      </c>
      <c r="B49" s="21"/>
      <c r="C49" s="20"/>
      <c r="D49" s="31" t="s">
        <v>197</v>
      </c>
      <c r="E49" s="21"/>
      <c r="F49" s="29"/>
      <c r="G49" s="22"/>
      <c r="H49" s="21"/>
      <c r="I49" s="31" t="s">
        <v>198</v>
      </c>
      <c r="J49" s="22" t="s">
        <v>199</v>
      </c>
      <c r="K49" s="45" t="s">
        <v>200</v>
      </c>
      <c r="L49" s="21"/>
      <c r="M49" s="21"/>
      <c r="N49" s="22" t="s">
        <v>201</v>
      </c>
      <c r="O49" s="22"/>
      <c r="P49" s="20"/>
      <c r="Q49" s="29"/>
      <c r="R49" s="21"/>
      <c r="S49" s="22"/>
      <c r="T49" s="22"/>
      <c r="U49" s="20"/>
      <c r="V49" s="20"/>
      <c r="W49" s="22"/>
      <c r="X49" s="20"/>
      <c r="Y49" s="20"/>
      <c r="Z49" s="20"/>
    </row>
    <row r="50" spans="1:26" ht="126" customHeight="1" x14ac:dyDescent="0.2">
      <c r="A50" s="19" t="s">
        <v>202</v>
      </c>
      <c r="B50" s="21"/>
      <c r="C50" s="20"/>
      <c r="D50" s="31" t="s">
        <v>203</v>
      </c>
      <c r="E50" s="21"/>
      <c r="F50" s="29"/>
      <c r="G50" s="22" t="s">
        <v>204</v>
      </c>
      <c r="H50" s="21" t="s">
        <v>205</v>
      </c>
      <c r="I50" s="31"/>
      <c r="J50" s="22"/>
      <c r="K50" s="29" t="s">
        <v>206</v>
      </c>
      <c r="L50" s="21"/>
      <c r="M50" s="21"/>
      <c r="N50" s="22"/>
      <c r="O50" s="22"/>
      <c r="P50" s="20"/>
      <c r="Q50" s="29"/>
      <c r="R50" s="21"/>
      <c r="S50" s="22"/>
      <c r="T50" s="22"/>
      <c r="U50" s="20"/>
      <c r="V50" s="20"/>
      <c r="W50" s="22"/>
      <c r="X50" s="20"/>
      <c r="Y50" s="20"/>
      <c r="Z50" s="20"/>
    </row>
    <row r="51" spans="1:26" ht="43.5" customHeight="1" x14ac:dyDescent="0.2">
      <c r="A51" s="19" t="s">
        <v>207</v>
      </c>
      <c r="B51" s="21"/>
      <c r="C51" s="20"/>
      <c r="D51" s="31"/>
      <c r="E51" s="21"/>
      <c r="F51" s="29"/>
      <c r="G51" s="22"/>
      <c r="H51" s="21"/>
      <c r="I51" s="31"/>
      <c r="J51" s="22"/>
      <c r="K51" s="29" t="s">
        <v>208</v>
      </c>
      <c r="L51" s="21"/>
      <c r="M51" s="21"/>
      <c r="N51" s="22"/>
      <c r="O51" s="22"/>
      <c r="P51" s="20"/>
      <c r="Q51" s="29"/>
      <c r="R51" s="21"/>
      <c r="S51" s="22"/>
      <c r="T51" s="22"/>
      <c r="U51" s="20"/>
      <c r="V51" s="20"/>
      <c r="W51" s="22"/>
      <c r="X51" s="20"/>
      <c r="Y51" s="20"/>
      <c r="Z51" s="20"/>
    </row>
    <row r="52" spans="1:26" ht="79.8" x14ac:dyDescent="0.2">
      <c r="A52" s="19" t="s">
        <v>209</v>
      </c>
      <c r="B52" s="21"/>
      <c r="C52" s="20"/>
      <c r="D52" s="29"/>
      <c r="E52" s="21"/>
      <c r="F52" s="29"/>
      <c r="G52" s="22"/>
      <c r="H52" s="21"/>
      <c r="I52" s="31"/>
      <c r="J52" s="22"/>
      <c r="K52" s="29"/>
      <c r="L52" s="21"/>
      <c r="M52" s="21"/>
      <c r="N52" s="22"/>
      <c r="O52" s="22"/>
      <c r="P52" s="20"/>
      <c r="Q52" s="22"/>
      <c r="R52" s="21"/>
      <c r="S52" s="22"/>
      <c r="T52" s="22"/>
      <c r="U52" s="20"/>
      <c r="V52" s="20"/>
      <c r="W52" s="22" t="s">
        <v>210</v>
      </c>
      <c r="X52" s="20"/>
      <c r="Y52" s="20"/>
      <c r="Z52" s="20"/>
    </row>
    <row r="53" spans="1:26" ht="45" customHeight="1" x14ac:dyDescent="0.2">
      <c r="A53" s="19" t="s">
        <v>211</v>
      </c>
      <c r="B53" s="21"/>
      <c r="C53" s="20"/>
      <c r="D53" s="29"/>
      <c r="E53" s="21"/>
      <c r="F53" s="29"/>
      <c r="G53" s="22"/>
      <c r="H53" s="21"/>
      <c r="I53" s="31"/>
      <c r="J53" s="22"/>
      <c r="K53" s="50"/>
      <c r="L53" s="21"/>
      <c r="M53" s="21"/>
      <c r="N53" s="22"/>
      <c r="O53" s="22"/>
      <c r="P53" s="20"/>
      <c r="Q53" s="22"/>
      <c r="R53" s="21"/>
      <c r="S53" s="22"/>
      <c r="T53" s="22"/>
      <c r="U53" s="20"/>
      <c r="V53" s="20"/>
      <c r="W53" s="22"/>
      <c r="X53" s="20"/>
      <c r="Y53" s="20"/>
      <c r="Z53" s="20"/>
    </row>
    <row r="54" spans="1:26" ht="45.6" x14ac:dyDescent="0.2">
      <c r="A54" s="19" t="s">
        <v>212</v>
      </c>
      <c r="B54" s="21"/>
      <c r="C54" s="20"/>
      <c r="D54" s="36" t="s">
        <v>213</v>
      </c>
      <c r="E54" s="21"/>
      <c r="F54" s="23"/>
      <c r="G54" s="22"/>
      <c r="H54" s="21" t="s">
        <v>214</v>
      </c>
      <c r="I54" s="31" t="s">
        <v>215</v>
      </c>
      <c r="J54" s="22"/>
      <c r="K54" s="23"/>
      <c r="L54" s="21"/>
      <c r="M54" s="28" t="s">
        <v>216</v>
      </c>
      <c r="N54" s="22"/>
      <c r="O54" s="22"/>
      <c r="P54" s="20"/>
      <c r="Q54" s="29" t="s">
        <v>217</v>
      </c>
      <c r="R54" s="21"/>
      <c r="S54" s="22"/>
      <c r="T54" s="22" t="s">
        <v>218</v>
      </c>
      <c r="U54" s="20"/>
      <c r="V54" s="20"/>
      <c r="W54" s="22" t="s">
        <v>219</v>
      </c>
      <c r="X54" s="20"/>
      <c r="Y54" s="20"/>
      <c r="Z54" s="20"/>
    </row>
    <row r="55" spans="1:26" ht="34.200000000000003" x14ac:dyDescent="0.2">
      <c r="A55" s="19" t="s">
        <v>220</v>
      </c>
      <c r="B55" s="21"/>
      <c r="C55" s="20"/>
      <c r="D55" s="29" t="s">
        <v>221</v>
      </c>
      <c r="E55" s="21" t="s">
        <v>222</v>
      </c>
      <c r="F55" s="50"/>
      <c r="G55" s="22"/>
      <c r="H55" s="21"/>
      <c r="I55" s="31"/>
      <c r="J55" s="22"/>
      <c r="K55" s="22"/>
      <c r="L55" s="21"/>
      <c r="M55" s="21" t="s">
        <v>223</v>
      </c>
      <c r="N55" s="22"/>
      <c r="O55" s="22"/>
      <c r="P55" s="20"/>
      <c r="Q55" s="29"/>
      <c r="R55" s="21"/>
      <c r="S55" s="22"/>
      <c r="T55" s="22"/>
      <c r="U55" s="20"/>
      <c r="V55" s="20"/>
      <c r="W55" s="22"/>
      <c r="X55" s="20"/>
      <c r="Y55" s="20"/>
      <c r="Z55" s="20"/>
    </row>
    <row r="56" spans="1:26" ht="74.25" customHeight="1" x14ac:dyDescent="0.2">
      <c r="A56" s="19" t="s">
        <v>224</v>
      </c>
      <c r="B56" s="21"/>
      <c r="C56" s="20"/>
      <c r="D56" s="29"/>
      <c r="E56" s="21"/>
      <c r="F56" s="50"/>
      <c r="G56" s="22"/>
      <c r="H56" s="21"/>
      <c r="I56" s="31"/>
      <c r="J56" s="22"/>
      <c r="K56" s="22"/>
      <c r="L56" s="21"/>
      <c r="M56" s="21" t="s">
        <v>225</v>
      </c>
      <c r="N56" s="22"/>
      <c r="O56" s="22"/>
      <c r="P56" s="20"/>
      <c r="Q56" s="29"/>
      <c r="R56" s="21"/>
      <c r="S56" s="22"/>
      <c r="T56" s="22"/>
      <c r="U56" s="20"/>
      <c r="V56" s="20"/>
      <c r="W56" s="22"/>
      <c r="X56" s="20"/>
      <c r="Y56" s="20"/>
      <c r="Z56" s="20"/>
    </row>
    <row r="57" spans="1:26" ht="59.25" customHeight="1" x14ac:dyDescent="0.2">
      <c r="A57" s="19" t="s">
        <v>226</v>
      </c>
      <c r="B57" s="21"/>
      <c r="C57" s="20"/>
      <c r="D57" s="29" t="s">
        <v>227</v>
      </c>
      <c r="E57" s="21"/>
      <c r="F57" s="50"/>
      <c r="G57" s="22"/>
      <c r="H57" s="21"/>
      <c r="I57" s="31"/>
      <c r="J57" s="22"/>
      <c r="K57" s="23"/>
      <c r="L57" s="21"/>
      <c r="M57" s="28" t="s">
        <v>228</v>
      </c>
      <c r="N57" s="22"/>
      <c r="O57" s="22"/>
      <c r="P57" s="20"/>
      <c r="Q57" s="29"/>
      <c r="R57" s="21"/>
      <c r="S57" s="22"/>
      <c r="T57" s="22"/>
      <c r="U57" s="20"/>
      <c r="V57" s="20"/>
      <c r="W57" s="22"/>
      <c r="X57" s="20"/>
      <c r="Y57" s="20"/>
      <c r="Z57" s="20"/>
    </row>
    <row r="58" spans="1:26" ht="93.75" customHeight="1" x14ac:dyDescent="0.2">
      <c r="A58" s="19" t="s">
        <v>229</v>
      </c>
      <c r="B58" s="21"/>
      <c r="C58" s="20"/>
      <c r="D58" s="50"/>
      <c r="E58" s="28" t="s">
        <v>230</v>
      </c>
      <c r="F58" s="85" t="s">
        <v>231</v>
      </c>
      <c r="G58" s="22"/>
      <c r="H58" s="21" t="s">
        <v>232</v>
      </c>
      <c r="I58" s="31" t="s">
        <v>233</v>
      </c>
      <c r="J58" s="22"/>
      <c r="K58" s="22" t="s">
        <v>234</v>
      </c>
      <c r="L58" s="21"/>
      <c r="M58" s="21" t="s">
        <v>235</v>
      </c>
      <c r="N58" s="22"/>
      <c r="O58" s="22"/>
      <c r="P58" s="20"/>
      <c r="Q58" s="29"/>
      <c r="R58" s="21"/>
      <c r="S58" s="22"/>
      <c r="T58" s="22"/>
      <c r="U58" s="20"/>
      <c r="V58" s="20"/>
      <c r="W58" s="22"/>
      <c r="X58" s="20"/>
      <c r="Y58" s="20"/>
      <c r="Z58" s="20"/>
    </row>
    <row r="59" spans="1:26" ht="93.75" customHeight="1" x14ac:dyDescent="0.2">
      <c r="A59" s="19" t="s">
        <v>236</v>
      </c>
      <c r="B59" s="21"/>
      <c r="C59" s="20"/>
      <c r="D59" s="50"/>
      <c r="E59" s="28"/>
      <c r="F59" s="85"/>
      <c r="G59" s="22"/>
      <c r="H59" s="21"/>
      <c r="I59" s="31"/>
      <c r="J59" s="22" t="s">
        <v>237</v>
      </c>
      <c r="K59" s="89"/>
      <c r="L59" s="21"/>
      <c r="M59" s="21"/>
      <c r="N59" s="22"/>
      <c r="O59" s="22"/>
      <c r="P59" s="20"/>
      <c r="Q59" s="29"/>
      <c r="R59" s="21"/>
      <c r="S59" s="22"/>
      <c r="T59" s="22"/>
      <c r="U59" s="20"/>
      <c r="V59" s="20"/>
      <c r="W59" s="22"/>
      <c r="X59" s="20"/>
      <c r="Y59" s="20"/>
      <c r="Z59" s="20"/>
    </row>
    <row r="60" spans="1:26" ht="57.75" customHeight="1" x14ac:dyDescent="0.2">
      <c r="A60" s="19" t="s">
        <v>238</v>
      </c>
      <c r="B60" s="21"/>
      <c r="C60" s="20"/>
      <c r="D60" s="29"/>
      <c r="E60" s="21"/>
      <c r="F60" s="29" t="s">
        <v>239</v>
      </c>
      <c r="G60" s="22"/>
      <c r="H60" s="21"/>
      <c r="I60" s="31"/>
      <c r="J60" s="22"/>
      <c r="K60" s="84"/>
      <c r="L60" s="21"/>
      <c r="M60" s="24"/>
      <c r="N60" s="22"/>
      <c r="O60" s="22"/>
      <c r="P60" s="20"/>
      <c r="Q60" s="29"/>
      <c r="R60" s="21"/>
      <c r="S60" s="22"/>
      <c r="T60" s="36" t="s">
        <v>240</v>
      </c>
      <c r="U60" s="20"/>
      <c r="V60" s="20"/>
      <c r="W60" s="22"/>
      <c r="X60" s="20"/>
      <c r="Y60" s="20"/>
      <c r="Z60" s="20"/>
    </row>
    <row r="61" spans="1:26" ht="63" customHeight="1" x14ac:dyDescent="0.2">
      <c r="A61" s="19" t="s">
        <v>241</v>
      </c>
      <c r="B61" s="21"/>
      <c r="C61" s="20"/>
      <c r="D61" s="31" t="s">
        <v>242</v>
      </c>
      <c r="E61" s="21" t="s">
        <v>243</v>
      </c>
      <c r="F61" s="29"/>
      <c r="G61" s="22"/>
      <c r="H61" s="28"/>
      <c r="I61" s="31"/>
      <c r="J61" s="22"/>
      <c r="K61" s="23"/>
      <c r="L61" s="21"/>
      <c r="M61" s="24"/>
      <c r="N61" s="22"/>
      <c r="O61" s="22"/>
      <c r="P61" s="20"/>
      <c r="Q61" s="29" t="s">
        <v>244</v>
      </c>
      <c r="R61" s="21"/>
      <c r="S61" s="22"/>
      <c r="T61" s="36" t="s">
        <v>245</v>
      </c>
      <c r="U61" s="20"/>
      <c r="V61" s="20"/>
      <c r="W61" s="36" t="s">
        <v>246</v>
      </c>
      <c r="X61" s="20"/>
      <c r="Y61" s="20"/>
      <c r="Z61" s="20"/>
    </row>
    <row r="62" spans="1:26" ht="72.75" customHeight="1" x14ac:dyDescent="0.2">
      <c r="A62" s="19" t="s">
        <v>247</v>
      </c>
      <c r="B62" s="21"/>
      <c r="C62" s="20"/>
      <c r="D62" s="31" t="s">
        <v>248</v>
      </c>
      <c r="E62" s="21"/>
      <c r="F62" s="31" t="s">
        <v>249</v>
      </c>
      <c r="G62" s="22"/>
      <c r="H62" s="21"/>
      <c r="I62" s="31"/>
      <c r="J62" s="22"/>
      <c r="K62" s="22" t="s">
        <v>250</v>
      </c>
      <c r="L62" s="21"/>
      <c r="M62" s="21" t="s">
        <v>251</v>
      </c>
      <c r="N62" s="22"/>
      <c r="O62" s="22"/>
      <c r="P62" s="20"/>
      <c r="Q62" s="29"/>
      <c r="R62" s="21"/>
      <c r="S62" s="22"/>
      <c r="T62" s="22"/>
      <c r="U62" s="20"/>
      <c r="V62" s="20"/>
      <c r="W62" s="36" t="s">
        <v>252</v>
      </c>
      <c r="X62" s="20"/>
      <c r="Y62" s="20"/>
      <c r="Z62" s="20"/>
    </row>
    <row r="63" spans="1:26" ht="76.5" customHeight="1" x14ac:dyDescent="0.2">
      <c r="A63" s="19" t="s">
        <v>253</v>
      </c>
      <c r="B63" s="21"/>
      <c r="C63" s="20"/>
      <c r="D63" s="29"/>
      <c r="E63" s="21"/>
      <c r="F63" s="29"/>
      <c r="G63" s="22"/>
      <c r="H63" s="21"/>
      <c r="I63" s="31"/>
      <c r="J63" s="22"/>
      <c r="K63" s="22" t="s">
        <v>254</v>
      </c>
      <c r="L63" s="21"/>
      <c r="M63" s="21" t="s">
        <v>225</v>
      </c>
      <c r="N63" s="22"/>
      <c r="O63" s="22"/>
      <c r="P63" s="20"/>
      <c r="Q63" s="29"/>
      <c r="R63" s="21"/>
      <c r="S63" s="22"/>
      <c r="T63" s="22"/>
      <c r="U63" s="20"/>
      <c r="V63" s="20"/>
      <c r="W63" s="22"/>
      <c r="X63" s="20"/>
      <c r="Y63" s="20"/>
      <c r="Z63" s="20"/>
    </row>
    <row r="64" spans="1:26" ht="57.75" customHeight="1" x14ac:dyDescent="0.2">
      <c r="A64" s="19" t="s">
        <v>255</v>
      </c>
      <c r="B64" s="21"/>
      <c r="C64" s="20"/>
      <c r="D64" s="29"/>
      <c r="E64" s="21"/>
      <c r="F64" s="29"/>
      <c r="G64" s="22" t="s">
        <v>256</v>
      </c>
      <c r="H64" s="24"/>
      <c r="I64" s="50"/>
      <c r="J64" s="22"/>
      <c r="K64" s="22" t="s">
        <v>257</v>
      </c>
      <c r="L64" s="21"/>
      <c r="M64" s="24"/>
      <c r="N64" s="22"/>
      <c r="O64" s="50"/>
      <c r="P64" s="20"/>
      <c r="Q64" s="29" t="s">
        <v>258</v>
      </c>
      <c r="R64" s="21"/>
      <c r="S64" s="22"/>
      <c r="T64" s="50"/>
      <c r="U64" s="20"/>
      <c r="V64" s="20"/>
      <c r="W64" s="22"/>
      <c r="X64" s="20"/>
      <c r="Y64" s="20"/>
      <c r="Z64" s="20"/>
    </row>
    <row r="65" spans="1:26" ht="45.6" x14ac:dyDescent="0.2">
      <c r="A65" s="19" t="s">
        <v>259</v>
      </c>
      <c r="B65" s="21"/>
      <c r="C65" s="20"/>
      <c r="D65" s="29"/>
      <c r="E65" s="21"/>
      <c r="F65" s="29"/>
      <c r="G65" s="22"/>
      <c r="H65" s="21"/>
      <c r="I65" s="31"/>
      <c r="J65" s="22"/>
      <c r="K65" s="29" t="s">
        <v>260</v>
      </c>
      <c r="L65" s="21"/>
      <c r="M65" s="21"/>
      <c r="N65" s="36" t="s">
        <v>261</v>
      </c>
      <c r="O65" s="22"/>
      <c r="P65" s="20"/>
      <c r="Q65" s="29" t="s">
        <v>258</v>
      </c>
      <c r="R65" s="21"/>
      <c r="S65" s="22"/>
      <c r="T65" s="22"/>
      <c r="U65" s="20"/>
      <c r="V65" s="20"/>
      <c r="W65" s="22"/>
      <c r="X65" s="20"/>
      <c r="Y65" s="20"/>
      <c r="Z65" s="20"/>
    </row>
    <row r="66" spans="1:26" ht="63" customHeight="1" x14ac:dyDescent="0.2">
      <c r="A66" s="19" t="s">
        <v>262</v>
      </c>
      <c r="B66" s="21"/>
      <c r="C66" s="20"/>
      <c r="D66" s="29"/>
      <c r="E66" s="21"/>
      <c r="F66" s="29"/>
      <c r="G66" s="22"/>
      <c r="H66" s="21"/>
      <c r="I66" s="31"/>
      <c r="J66" s="22"/>
      <c r="K66" s="29" t="s">
        <v>263</v>
      </c>
      <c r="L66" s="21"/>
      <c r="M66" s="21"/>
      <c r="N66" s="36"/>
      <c r="O66" s="22"/>
      <c r="P66" s="20"/>
      <c r="Q66" s="55"/>
      <c r="R66" s="21"/>
      <c r="S66" s="22"/>
      <c r="T66" s="22"/>
      <c r="U66" s="20"/>
      <c r="V66" s="20"/>
      <c r="W66" s="22"/>
      <c r="X66" s="20"/>
      <c r="Y66" s="20"/>
      <c r="Z66" s="20"/>
    </row>
    <row r="67" spans="1:26" ht="75" customHeight="1" x14ac:dyDescent="0.2">
      <c r="A67" s="19" t="s">
        <v>264</v>
      </c>
      <c r="B67" s="21"/>
      <c r="C67" s="20"/>
      <c r="D67" s="31" t="s">
        <v>265</v>
      </c>
      <c r="E67" s="21"/>
      <c r="F67" s="29"/>
      <c r="G67" s="22"/>
      <c r="H67" s="24"/>
      <c r="I67" s="31"/>
      <c r="J67" s="22"/>
      <c r="K67" s="31" t="s">
        <v>266</v>
      </c>
      <c r="L67" s="21"/>
      <c r="M67" s="24"/>
      <c r="N67" s="22" t="s">
        <v>267</v>
      </c>
      <c r="O67" s="23"/>
      <c r="P67" s="20"/>
      <c r="Q67" s="55" t="s">
        <v>268</v>
      </c>
      <c r="R67" s="21"/>
      <c r="S67" s="22"/>
      <c r="T67" s="22"/>
      <c r="U67" s="20"/>
      <c r="V67" s="20"/>
      <c r="W67" s="22"/>
      <c r="X67" s="20"/>
      <c r="Y67" s="20"/>
      <c r="Z67" s="20"/>
    </row>
    <row r="68" spans="1:26" ht="68.400000000000006" x14ac:dyDescent="0.2">
      <c r="A68" s="19" t="s">
        <v>269</v>
      </c>
      <c r="B68" s="21"/>
      <c r="C68" s="20"/>
      <c r="D68" s="29"/>
      <c r="E68" s="21"/>
      <c r="F68" s="29"/>
      <c r="G68" s="22"/>
      <c r="H68" s="21"/>
      <c r="I68" s="50"/>
      <c r="J68" s="22"/>
      <c r="K68" s="50"/>
      <c r="L68" s="21"/>
      <c r="M68" s="21"/>
      <c r="N68" s="22"/>
      <c r="O68" s="36" t="s">
        <v>270</v>
      </c>
      <c r="P68" s="72"/>
      <c r="Q68" s="22" t="s">
        <v>210</v>
      </c>
      <c r="R68" s="70"/>
      <c r="S68" s="22"/>
      <c r="T68" s="22"/>
      <c r="U68" s="20"/>
      <c r="V68" s="20"/>
      <c r="W68" s="22"/>
      <c r="X68" s="20"/>
      <c r="Y68" s="20"/>
      <c r="Z68" s="20"/>
    </row>
    <row r="69" spans="1:26" ht="76.5" customHeight="1" x14ac:dyDescent="0.2">
      <c r="A69" s="19" t="s">
        <v>271</v>
      </c>
      <c r="B69" s="21"/>
      <c r="C69" s="20"/>
      <c r="D69" s="50"/>
      <c r="E69" s="21" t="s">
        <v>272</v>
      </c>
      <c r="F69" s="29"/>
      <c r="G69" s="22"/>
      <c r="H69" s="21"/>
      <c r="I69" s="50"/>
      <c r="J69" s="22"/>
      <c r="K69" s="50"/>
      <c r="L69" s="21"/>
      <c r="M69" s="21"/>
      <c r="N69" s="22"/>
      <c r="O69" s="22"/>
      <c r="P69" s="72"/>
      <c r="Q69" s="22" t="s">
        <v>210</v>
      </c>
      <c r="R69" s="70"/>
      <c r="S69" s="22"/>
      <c r="T69" s="22"/>
      <c r="U69" s="20"/>
      <c r="V69" s="20"/>
      <c r="W69" s="22"/>
      <c r="X69" s="20"/>
      <c r="Y69" s="20"/>
      <c r="Z69" s="20"/>
    </row>
    <row r="70" spans="1:26" ht="76.5" customHeight="1" x14ac:dyDescent="0.2">
      <c r="A70" s="19" t="s">
        <v>273</v>
      </c>
      <c r="B70" s="21"/>
      <c r="C70" s="20"/>
      <c r="D70" s="29"/>
      <c r="E70" s="21"/>
      <c r="F70" s="29"/>
      <c r="G70" s="22"/>
      <c r="H70" s="21"/>
      <c r="I70" s="50"/>
      <c r="J70" s="22"/>
      <c r="K70" s="31" t="s">
        <v>274</v>
      </c>
      <c r="L70" s="21"/>
      <c r="M70" s="21"/>
      <c r="N70" s="22"/>
      <c r="O70" s="22"/>
      <c r="P70" s="72"/>
      <c r="Q70" s="56"/>
      <c r="R70" s="70"/>
      <c r="S70" s="22"/>
      <c r="T70" s="22"/>
      <c r="U70" s="20"/>
      <c r="V70" s="20"/>
      <c r="W70" s="22"/>
      <c r="X70" s="20"/>
      <c r="Y70" s="20"/>
      <c r="Z70" s="20"/>
    </row>
    <row r="71" spans="1:26" ht="76.5" customHeight="1" x14ac:dyDescent="0.2">
      <c r="A71" s="19" t="s">
        <v>275</v>
      </c>
      <c r="B71" s="21"/>
      <c r="C71" s="20"/>
      <c r="D71" s="29"/>
      <c r="E71" s="21"/>
      <c r="F71" s="29"/>
      <c r="G71" s="36" t="s">
        <v>276</v>
      </c>
      <c r="H71" s="21"/>
      <c r="I71" s="50"/>
      <c r="J71" s="22"/>
      <c r="K71" s="29" t="s">
        <v>277</v>
      </c>
      <c r="L71" s="21"/>
      <c r="M71" s="28" t="s">
        <v>278</v>
      </c>
      <c r="N71" s="22"/>
      <c r="O71" s="22"/>
      <c r="P71" s="72"/>
      <c r="Q71" s="55"/>
      <c r="R71" s="70"/>
      <c r="S71" s="22"/>
      <c r="T71" s="22"/>
      <c r="U71" s="20"/>
      <c r="V71" s="20"/>
      <c r="W71" s="22"/>
      <c r="X71" s="20"/>
      <c r="Y71" s="20"/>
      <c r="Z71" s="20"/>
    </row>
    <row r="72" spans="1:26" ht="76.5" customHeight="1" x14ac:dyDescent="0.2">
      <c r="A72" s="19" t="s">
        <v>279</v>
      </c>
      <c r="B72" s="21"/>
      <c r="C72" s="20"/>
      <c r="D72" s="29"/>
      <c r="E72" s="21"/>
      <c r="F72" s="29"/>
      <c r="G72" s="22"/>
      <c r="H72" s="21"/>
      <c r="I72" s="31"/>
      <c r="J72" s="22"/>
      <c r="K72" s="29" t="s">
        <v>280</v>
      </c>
      <c r="L72" s="21"/>
      <c r="M72" s="21"/>
      <c r="N72" s="22"/>
      <c r="O72" s="22"/>
      <c r="P72" s="72"/>
      <c r="Q72" s="55"/>
      <c r="R72" s="70"/>
      <c r="S72" s="22"/>
      <c r="T72" s="56"/>
      <c r="U72" s="54"/>
      <c r="V72" s="54"/>
      <c r="W72" s="56"/>
      <c r="X72" s="54"/>
      <c r="Y72" s="54"/>
      <c r="Z72" s="20"/>
    </row>
    <row r="73" spans="1:26" ht="76.5" customHeight="1" x14ac:dyDescent="0.2">
      <c r="A73" s="19" t="s">
        <v>281</v>
      </c>
      <c r="B73" s="21"/>
      <c r="C73" s="20"/>
      <c r="D73" s="29"/>
      <c r="E73" s="21"/>
      <c r="F73" s="29"/>
      <c r="G73" s="22"/>
      <c r="H73" s="21"/>
      <c r="I73" s="31"/>
      <c r="J73" s="22"/>
      <c r="K73" s="31" t="s">
        <v>282</v>
      </c>
      <c r="L73" s="21"/>
      <c r="M73" s="21"/>
      <c r="N73" s="22"/>
      <c r="O73" s="22"/>
      <c r="P73" s="72"/>
      <c r="Q73" s="55"/>
      <c r="R73" s="70"/>
      <c r="S73" s="30"/>
      <c r="T73" s="56"/>
      <c r="U73" s="54"/>
      <c r="V73" s="54"/>
      <c r="W73" s="56"/>
      <c r="X73" s="54"/>
      <c r="Y73" s="54"/>
      <c r="Z73" s="68"/>
    </row>
    <row r="74" spans="1:26" ht="76.5" customHeight="1" x14ac:dyDescent="0.2">
      <c r="A74" s="19" t="s">
        <v>283</v>
      </c>
      <c r="B74" s="21"/>
      <c r="C74" s="20"/>
      <c r="D74" s="29"/>
      <c r="E74" s="21"/>
      <c r="F74" s="29"/>
      <c r="G74" s="22" t="s">
        <v>284</v>
      </c>
      <c r="H74" s="21"/>
      <c r="I74" s="31"/>
      <c r="J74" s="22" t="s">
        <v>285</v>
      </c>
      <c r="K74" s="31"/>
      <c r="L74" s="21"/>
      <c r="M74" s="21"/>
      <c r="N74" s="22"/>
      <c r="O74" s="22"/>
      <c r="P74" s="72"/>
      <c r="Q74" s="55"/>
      <c r="R74" s="70"/>
      <c r="S74" s="30"/>
      <c r="T74" s="56"/>
      <c r="U74" s="54"/>
      <c r="V74" s="54"/>
      <c r="W74" s="56"/>
      <c r="X74" s="54"/>
      <c r="Y74" s="54"/>
      <c r="Z74" s="68"/>
    </row>
    <row r="75" spans="1:26" ht="76.5" customHeight="1" x14ac:dyDescent="0.2">
      <c r="A75" s="19" t="s">
        <v>286</v>
      </c>
      <c r="B75" s="21"/>
      <c r="C75" s="20"/>
      <c r="D75" s="29"/>
      <c r="E75" s="21"/>
      <c r="F75" s="29"/>
      <c r="G75" s="22"/>
      <c r="H75" s="21"/>
      <c r="I75" s="31"/>
      <c r="J75" s="22"/>
      <c r="K75" s="31" t="s">
        <v>282</v>
      </c>
      <c r="L75" s="21"/>
      <c r="M75" s="28" t="s">
        <v>287</v>
      </c>
      <c r="N75" s="22"/>
      <c r="O75" s="22"/>
      <c r="P75" s="98"/>
      <c r="Q75" s="55"/>
      <c r="R75" s="70"/>
      <c r="S75" s="30"/>
      <c r="T75" s="56"/>
      <c r="U75" s="54"/>
      <c r="V75" s="54"/>
      <c r="W75" s="56"/>
      <c r="X75" s="54"/>
      <c r="Y75" s="54"/>
      <c r="Z75" s="68"/>
    </row>
    <row r="76" spans="1:26" ht="114" x14ac:dyDescent="0.2">
      <c r="A76" s="19" t="s">
        <v>288</v>
      </c>
      <c r="B76" s="21"/>
      <c r="C76" s="20"/>
      <c r="D76" s="29"/>
      <c r="E76" s="21"/>
      <c r="F76" s="86"/>
      <c r="G76" s="22"/>
      <c r="H76" s="21" t="s">
        <v>289</v>
      </c>
      <c r="I76" s="31"/>
      <c r="J76" s="22"/>
      <c r="K76" s="29" t="s">
        <v>290</v>
      </c>
      <c r="L76" s="21"/>
      <c r="M76" s="21"/>
      <c r="N76" s="22"/>
      <c r="O76" s="30"/>
      <c r="P76" s="20"/>
      <c r="Q76" s="87"/>
      <c r="R76" s="70"/>
      <c r="S76" s="30"/>
      <c r="T76" s="23" t="s">
        <v>291</v>
      </c>
      <c r="U76" s="20"/>
      <c r="V76" s="20"/>
      <c r="W76" s="22"/>
      <c r="X76" s="20"/>
      <c r="Y76" s="20"/>
      <c r="Z76" s="68"/>
    </row>
    <row r="77" spans="1:26" ht="99.75" customHeight="1" x14ac:dyDescent="0.2">
      <c r="A77" s="19" t="s">
        <v>292</v>
      </c>
      <c r="B77" s="21"/>
      <c r="C77" s="20"/>
      <c r="D77" s="29"/>
      <c r="E77" s="73"/>
      <c r="F77" s="50"/>
      <c r="G77" s="116"/>
      <c r="H77" s="21"/>
      <c r="I77" s="31"/>
      <c r="J77" s="22"/>
      <c r="K77" s="31" t="s">
        <v>282</v>
      </c>
      <c r="L77" s="21"/>
      <c r="M77" s="21"/>
      <c r="N77" s="22"/>
      <c r="O77" s="79"/>
      <c r="P77" s="20"/>
      <c r="Q77" s="87"/>
      <c r="R77" s="74"/>
      <c r="S77" s="79"/>
      <c r="T77" s="22"/>
      <c r="U77" s="20"/>
      <c r="V77" s="20"/>
      <c r="W77" s="22"/>
      <c r="X77" s="20"/>
      <c r="Y77" s="20"/>
      <c r="Z77" s="68"/>
    </row>
    <row r="78" spans="1:26" ht="114" customHeight="1" x14ac:dyDescent="0.2">
      <c r="A78" s="19" t="s">
        <v>293</v>
      </c>
      <c r="B78" s="21"/>
      <c r="C78" s="20"/>
      <c r="D78" s="29"/>
      <c r="E78" s="73"/>
      <c r="F78" s="50"/>
      <c r="G78" s="116"/>
      <c r="H78" s="21"/>
      <c r="I78" s="31"/>
      <c r="J78" s="22"/>
      <c r="K78" s="31"/>
      <c r="L78" s="21"/>
      <c r="M78" s="21"/>
      <c r="N78" s="22"/>
      <c r="O78" s="79"/>
      <c r="P78" s="20"/>
      <c r="Q78" s="87" t="s">
        <v>294</v>
      </c>
      <c r="R78" s="74"/>
      <c r="S78" s="79"/>
      <c r="T78" s="22"/>
      <c r="U78" s="20"/>
      <c r="V78" s="20"/>
      <c r="W78" s="22"/>
      <c r="X78" s="20"/>
      <c r="Y78" s="20"/>
      <c r="Z78" s="68"/>
    </row>
    <row r="79" spans="1:26" ht="91.2" x14ac:dyDescent="0.2">
      <c r="A79" s="19" t="s">
        <v>295</v>
      </c>
      <c r="B79" s="21"/>
      <c r="C79" s="20"/>
      <c r="D79" s="29" t="s">
        <v>296</v>
      </c>
      <c r="E79" s="73"/>
      <c r="F79" s="50"/>
      <c r="G79" s="116"/>
      <c r="H79" s="21"/>
      <c r="I79" s="31"/>
      <c r="J79" s="22"/>
      <c r="K79" s="29" t="s">
        <v>297</v>
      </c>
      <c r="L79" s="21"/>
      <c r="M79" s="21"/>
      <c r="N79" s="22"/>
      <c r="O79" s="79"/>
      <c r="P79" s="20"/>
      <c r="Q79" s="87" t="s">
        <v>298</v>
      </c>
      <c r="R79" s="74"/>
      <c r="S79" s="79"/>
      <c r="T79" s="99" t="s">
        <v>299</v>
      </c>
      <c r="U79" s="20"/>
      <c r="V79" s="20"/>
      <c r="W79" s="22"/>
      <c r="X79" s="20"/>
      <c r="Y79" s="20"/>
      <c r="Z79" s="68"/>
    </row>
    <row r="80" spans="1:26" ht="76.5" customHeight="1" x14ac:dyDescent="0.2">
      <c r="A80" s="19" t="s">
        <v>300</v>
      </c>
      <c r="B80" s="21"/>
      <c r="C80" s="20"/>
      <c r="D80" s="29" t="s">
        <v>296</v>
      </c>
      <c r="E80" s="73"/>
      <c r="F80" s="29"/>
      <c r="G80" s="117"/>
      <c r="H80" s="73"/>
      <c r="I80" s="57"/>
      <c r="J80" s="56"/>
      <c r="K80" s="29"/>
      <c r="L80" s="21"/>
      <c r="M80" s="21"/>
      <c r="N80" s="22"/>
      <c r="O80" s="79"/>
      <c r="P80" s="20"/>
      <c r="Q80" s="87"/>
      <c r="R80" s="74"/>
      <c r="S80" s="79"/>
      <c r="T80" s="22"/>
      <c r="U80" s="20"/>
      <c r="V80" s="20"/>
      <c r="W80" s="22"/>
      <c r="X80" s="20"/>
      <c r="Y80" s="20"/>
      <c r="Z80" s="68"/>
    </row>
    <row r="81" spans="1:26" ht="76.5" customHeight="1" x14ac:dyDescent="0.2">
      <c r="A81" s="19" t="s">
        <v>301</v>
      </c>
      <c r="B81" s="21"/>
      <c r="C81" s="20"/>
      <c r="D81" s="29"/>
      <c r="E81" s="73"/>
      <c r="F81" s="29"/>
      <c r="G81" s="117"/>
      <c r="H81" s="93"/>
      <c r="I81" s="57"/>
      <c r="J81" s="56"/>
      <c r="K81" s="31" t="s">
        <v>282</v>
      </c>
      <c r="L81" s="21"/>
      <c r="M81" s="53"/>
      <c r="N81" s="22"/>
      <c r="O81" s="79"/>
      <c r="P81" s="20"/>
      <c r="Q81" s="87"/>
      <c r="R81" s="74"/>
      <c r="S81" s="79"/>
      <c r="T81" s="22"/>
      <c r="U81" s="20"/>
      <c r="V81" s="20"/>
      <c r="W81" s="22"/>
      <c r="X81" s="20"/>
      <c r="Y81" s="20"/>
      <c r="Z81" s="68"/>
    </row>
    <row r="82" spans="1:26" ht="76.5" customHeight="1" x14ac:dyDescent="0.2">
      <c r="A82" s="19" t="s">
        <v>302</v>
      </c>
      <c r="B82" s="21"/>
      <c r="C82" s="20"/>
      <c r="D82" s="29"/>
      <c r="E82" s="73"/>
      <c r="F82" s="29"/>
      <c r="G82" s="117"/>
      <c r="H82" s="93"/>
      <c r="I82" s="57"/>
      <c r="J82" s="56"/>
      <c r="K82" s="31" t="s">
        <v>282</v>
      </c>
      <c r="L82" s="21"/>
      <c r="M82" s="53"/>
      <c r="N82" s="22"/>
      <c r="O82" s="79"/>
      <c r="P82" s="20"/>
      <c r="Q82" s="87"/>
      <c r="R82" s="74"/>
      <c r="S82" s="79"/>
      <c r="T82" s="22"/>
      <c r="U82" s="20"/>
      <c r="V82" s="20"/>
      <c r="W82" s="22"/>
      <c r="X82" s="20"/>
      <c r="Y82" s="20"/>
      <c r="Z82" s="68"/>
    </row>
    <row r="83" spans="1:26" ht="76.5" customHeight="1" x14ac:dyDescent="0.2">
      <c r="A83" s="19" t="s">
        <v>303</v>
      </c>
      <c r="B83" s="21"/>
      <c r="C83" s="20"/>
      <c r="D83" s="29"/>
      <c r="E83" s="73"/>
      <c r="F83" s="29"/>
      <c r="G83" s="117"/>
      <c r="H83" s="93"/>
      <c r="I83" s="57"/>
      <c r="J83" s="56"/>
      <c r="K83" s="31" t="s">
        <v>282</v>
      </c>
      <c r="L83" s="21"/>
      <c r="M83" s="53"/>
      <c r="N83" s="22"/>
      <c r="O83" s="79"/>
      <c r="P83" s="20"/>
      <c r="Q83" s="87"/>
      <c r="R83" s="74"/>
      <c r="S83" s="79"/>
      <c r="T83" s="22"/>
      <c r="U83" s="20"/>
      <c r="V83" s="20"/>
      <c r="W83" s="22"/>
      <c r="X83" s="20"/>
      <c r="Y83" s="20"/>
      <c r="Z83" s="68"/>
    </row>
    <row r="84" spans="1:26" ht="76.5" customHeight="1" x14ac:dyDescent="0.2">
      <c r="A84" s="19" t="s">
        <v>304</v>
      </c>
      <c r="B84" s="21"/>
      <c r="C84" s="20"/>
      <c r="D84" s="29"/>
      <c r="E84" s="73"/>
      <c r="F84" s="29"/>
      <c r="G84" s="117"/>
      <c r="H84" s="93"/>
      <c r="I84" s="57"/>
      <c r="J84" s="56"/>
      <c r="K84" s="55" t="s">
        <v>305</v>
      </c>
      <c r="L84" s="21"/>
      <c r="M84" s="53"/>
      <c r="N84" s="22"/>
      <c r="O84" s="79"/>
      <c r="P84" s="20"/>
      <c r="Q84" s="87"/>
      <c r="R84" s="74"/>
      <c r="S84" s="79"/>
      <c r="T84" s="22"/>
      <c r="U84" s="20"/>
      <c r="V84" s="20"/>
      <c r="W84" s="22"/>
      <c r="X84" s="20"/>
      <c r="Y84" s="20"/>
      <c r="Z84" s="68"/>
    </row>
    <row r="85" spans="1:26" ht="102.6" x14ac:dyDescent="0.2">
      <c r="A85" s="19" t="s">
        <v>306</v>
      </c>
      <c r="B85" s="21"/>
      <c r="C85" s="20"/>
      <c r="D85" s="29" t="s">
        <v>307</v>
      </c>
      <c r="E85" s="73"/>
      <c r="F85" s="114" t="s">
        <v>308</v>
      </c>
      <c r="G85" s="117"/>
      <c r="H85" s="58" t="s">
        <v>309</v>
      </c>
      <c r="I85" s="86"/>
      <c r="J85" s="56"/>
      <c r="K85" s="55" t="s">
        <v>310</v>
      </c>
      <c r="L85" s="73"/>
      <c r="M85" s="28" t="s">
        <v>311</v>
      </c>
      <c r="N85" s="109"/>
      <c r="O85" s="100" t="s">
        <v>25</v>
      </c>
      <c r="P85" s="121"/>
      <c r="Q85" s="50"/>
      <c r="R85" s="74"/>
      <c r="S85" s="79"/>
      <c r="T85" s="22"/>
      <c r="U85" s="105"/>
      <c r="V85" s="20"/>
      <c r="W85" s="22"/>
      <c r="X85" s="20"/>
      <c r="Y85" s="20"/>
      <c r="Z85" s="68"/>
    </row>
    <row r="86" spans="1:26" ht="66" customHeight="1" x14ac:dyDescent="0.2">
      <c r="A86" s="19" t="s">
        <v>312</v>
      </c>
      <c r="B86" s="53"/>
      <c r="C86" s="54"/>
      <c r="D86" s="29" t="s">
        <v>313</v>
      </c>
      <c r="E86" s="93"/>
      <c r="F86" s="114"/>
      <c r="G86" s="117"/>
      <c r="H86" s="104"/>
      <c r="I86" s="86"/>
      <c r="J86" s="56"/>
      <c r="K86" s="87"/>
      <c r="L86" s="21"/>
      <c r="M86" s="91"/>
      <c r="N86" s="22"/>
      <c r="O86" s="100"/>
      <c r="P86" s="121"/>
      <c r="Q86" s="29"/>
      <c r="R86" s="74"/>
      <c r="S86" s="79"/>
      <c r="T86" s="75"/>
      <c r="U86" s="80"/>
      <c r="V86" s="81"/>
      <c r="W86" s="75"/>
      <c r="X86" s="81"/>
      <c r="Y86" s="81"/>
      <c r="Z86" s="68"/>
    </row>
    <row r="87" spans="1:26" ht="76.5" customHeight="1" x14ac:dyDescent="0.2">
      <c r="A87" s="19" t="s">
        <v>314</v>
      </c>
      <c r="B87" s="53"/>
      <c r="C87" s="54"/>
      <c r="D87" s="123" t="s">
        <v>315</v>
      </c>
      <c r="E87" s="93"/>
      <c r="F87" s="50"/>
      <c r="G87" s="117"/>
      <c r="H87" s="73"/>
      <c r="I87" s="57"/>
      <c r="J87" s="56"/>
      <c r="K87" s="87" t="s">
        <v>316</v>
      </c>
      <c r="L87" s="21"/>
      <c r="M87" s="21"/>
      <c r="N87" s="22"/>
      <c r="O87" s="30"/>
      <c r="P87" s="121"/>
      <c r="Q87" s="29"/>
      <c r="R87" s="70"/>
      <c r="S87" s="22"/>
      <c r="T87" s="75"/>
      <c r="U87" s="80"/>
      <c r="V87" s="81"/>
      <c r="W87" s="75"/>
      <c r="X87" s="81"/>
      <c r="Y87" s="81"/>
      <c r="Z87" s="20"/>
    </row>
    <row r="88" spans="1:26" ht="76.5" customHeight="1" x14ac:dyDescent="0.2">
      <c r="A88" s="101" t="s">
        <v>317</v>
      </c>
      <c r="B88" s="53"/>
      <c r="C88" s="107"/>
      <c r="D88" s="44"/>
      <c r="E88" s="115"/>
      <c r="F88" s="50"/>
      <c r="G88" s="117"/>
      <c r="H88" s="73"/>
      <c r="I88" s="57"/>
      <c r="J88" s="56"/>
      <c r="K88" s="87"/>
      <c r="L88" s="70"/>
      <c r="M88" s="21" t="s">
        <v>318</v>
      </c>
      <c r="N88" s="12"/>
      <c r="O88" s="30"/>
      <c r="P88" s="121"/>
      <c r="Q88" s="29"/>
      <c r="R88" s="70"/>
      <c r="S88" s="22"/>
      <c r="T88" s="75"/>
      <c r="U88" s="80"/>
      <c r="V88" s="81"/>
      <c r="W88" s="75"/>
      <c r="X88" s="81"/>
      <c r="Y88" s="81"/>
      <c r="Z88" s="20"/>
    </row>
    <row r="89" spans="1:26" ht="76.5" customHeight="1" x14ac:dyDescent="0.2">
      <c r="A89" s="101" t="s">
        <v>319</v>
      </c>
      <c r="B89" s="53"/>
      <c r="C89" s="107"/>
      <c r="D89" s="44"/>
      <c r="E89" s="115"/>
      <c r="F89" s="50"/>
      <c r="G89" s="117"/>
      <c r="H89" s="106"/>
      <c r="I89" s="57"/>
      <c r="J89" s="56"/>
      <c r="K89" s="87"/>
      <c r="L89" s="70"/>
      <c r="M89" s="73"/>
      <c r="N89" s="22"/>
      <c r="O89" s="124" t="s">
        <v>320</v>
      </c>
      <c r="P89" s="121"/>
      <c r="Q89" s="29"/>
      <c r="R89" s="70"/>
      <c r="S89" s="22"/>
      <c r="T89" s="75"/>
      <c r="U89" s="80"/>
      <c r="V89" s="81"/>
      <c r="W89" s="75"/>
      <c r="X89" s="81"/>
      <c r="Y89" s="81"/>
      <c r="Z89" s="20"/>
    </row>
    <row r="90" spans="1:26" ht="76.5" customHeight="1" x14ac:dyDescent="0.2">
      <c r="A90" s="101" t="s">
        <v>321</v>
      </c>
      <c r="B90" s="53"/>
      <c r="C90" s="107"/>
      <c r="D90" s="108"/>
      <c r="E90" s="115"/>
      <c r="F90" s="50"/>
      <c r="G90" s="117"/>
      <c r="H90" s="106"/>
      <c r="I90" s="57"/>
      <c r="J90" s="56"/>
      <c r="K90" s="87"/>
      <c r="L90" s="70"/>
      <c r="M90" s="73"/>
      <c r="N90" s="75"/>
      <c r="O90" s="124" t="s">
        <v>322</v>
      </c>
      <c r="P90" s="121"/>
      <c r="Q90" s="29"/>
      <c r="R90" s="70"/>
      <c r="S90" s="22"/>
      <c r="T90" s="75" t="s">
        <v>323</v>
      </c>
      <c r="U90" s="80"/>
      <c r="V90" s="81"/>
      <c r="W90" s="75"/>
      <c r="X90" s="81"/>
      <c r="Y90" s="81"/>
      <c r="Z90" s="20"/>
    </row>
    <row r="91" spans="1:26" ht="76.5" customHeight="1" x14ac:dyDescent="0.2">
      <c r="A91" s="101" t="s">
        <v>324</v>
      </c>
      <c r="B91" s="21"/>
      <c r="C91" s="20"/>
      <c r="D91" s="108"/>
      <c r="E91" s="73"/>
      <c r="F91" s="50"/>
      <c r="G91" s="116"/>
      <c r="H91" s="73"/>
      <c r="I91" s="31"/>
      <c r="J91" s="22"/>
      <c r="K91" s="29"/>
      <c r="L91" s="70"/>
      <c r="M91" s="21" t="s">
        <v>325</v>
      </c>
      <c r="N91" s="12"/>
      <c r="O91" s="30"/>
      <c r="P91" s="121"/>
      <c r="Q91" s="29"/>
      <c r="R91" s="70"/>
      <c r="S91" s="22"/>
      <c r="T91" s="75"/>
      <c r="U91" s="80"/>
      <c r="V91" s="81"/>
      <c r="W91" s="75"/>
      <c r="X91" s="81"/>
      <c r="Y91" s="81"/>
      <c r="Z91" s="20"/>
    </row>
    <row r="92" spans="1:26" ht="76.5" customHeight="1" x14ac:dyDescent="0.2">
      <c r="A92" s="19" t="s">
        <v>326</v>
      </c>
      <c r="B92" s="102"/>
      <c r="C92" s="81"/>
      <c r="D92" s="103" t="s">
        <v>327</v>
      </c>
      <c r="E92" s="102"/>
      <c r="F92" s="111"/>
      <c r="G92" s="118"/>
      <c r="H92" s="120"/>
      <c r="I92" s="78"/>
      <c r="J92" s="75"/>
      <c r="K92" s="112" t="s">
        <v>328</v>
      </c>
      <c r="L92" s="53"/>
      <c r="M92" s="125" t="s">
        <v>329</v>
      </c>
      <c r="N92" s="113"/>
      <c r="O92" s="79"/>
      <c r="P92" s="121"/>
      <c r="Q92" s="111"/>
      <c r="R92" s="70"/>
      <c r="S92" s="22"/>
      <c r="T92" s="75"/>
      <c r="U92" s="80"/>
      <c r="V92" s="81"/>
      <c r="W92" s="75"/>
      <c r="X92" s="81"/>
      <c r="Y92" s="81"/>
      <c r="Z92" s="20"/>
    </row>
    <row r="93" spans="1:26" ht="76.5" customHeight="1" x14ac:dyDescent="0.2">
      <c r="A93" s="19" t="s">
        <v>330</v>
      </c>
      <c r="B93" s="102"/>
      <c r="C93" s="81"/>
      <c r="D93" s="103"/>
      <c r="E93" s="102"/>
      <c r="F93" s="111"/>
      <c r="G93" s="118"/>
      <c r="H93" s="119"/>
      <c r="I93" s="78"/>
      <c r="J93" s="37"/>
      <c r="K93" s="99" t="s">
        <v>331</v>
      </c>
      <c r="L93" s="21"/>
      <c r="M93" s="119"/>
      <c r="N93" s="43"/>
      <c r="O93" s="22"/>
      <c r="P93" s="122"/>
      <c r="Q93" s="111"/>
      <c r="R93" s="70"/>
      <c r="S93" s="22"/>
      <c r="T93" s="75"/>
      <c r="U93" s="80"/>
      <c r="V93" s="81"/>
      <c r="W93" s="75"/>
      <c r="X93" s="81"/>
      <c r="Y93" s="81"/>
      <c r="Z93" s="20"/>
    </row>
    <row r="94" spans="1:26" ht="76.5" customHeight="1" x14ac:dyDescent="0.2">
      <c r="A94" s="19" t="s">
        <v>332</v>
      </c>
      <c r="B94" s="102"/>
      <c r="C94" s="81"/>
      <c r="D94" s="103"/>
      <c r="E94" s="102"/>
      <c r="F94" s="111"/>
      <c r="G94" s="118"/>
      <c r="H94" s="119"/>
      <c r="I94" s="78"/>
      <c r="J94" s="37"/>
      <c r="K94" s="99" t="s">
        <v>331</v>
      </c>
      <c r="L94" s="21"/>
      <c r="M94" s="119"/>
      <c r="N94" s="43"/>
      <c r="O94" s="22"/>
      <c r="P94" s="122"/>
      <c r="Q94" s="111"/>
      <c r="R94" s="70"/>
      <c r="S94" s="22"/>
      <c r="T94" s="75"/>
      <c r="U94" s="80"/>
      <c r="V94" s="81"/>
      <c r="W94" s="75"/>
      <c r="X94" s="81"/>
      <c r="Y94" s="81"/>
      <c r="Z94" s="20"/>
    </row>
    <row r="95" spans="1:26" ht="76.5" customHeight="1" x14ac:dyDescent="0.2">
      <c r="A95" s="19" t="s">
        <v>333</v>
      </c>
      <c r="B95" s="102"/>
      <c r="C95" s="81"/>
      <c r="D95" s="103"/>
      <c r="E95" s="91"/>
      <c r="F95" s="110"/>
      <c r="G95" s="75"/>
      <c r="H95" s="119"/>
      <c r="I95" s="78"/>
      <c r="J95" s="37"/>
      <c r="K95" s="99" t="s">
        <v>331</v>
      </c>
      <c r="L95" s="21"/>
      <c r="M95" s="119"/>
      <c r="N95" s="43"/>
      <c r="O95" s="22"/>
      <c r="P95" s="122"/>
      <c r="Q95" s="111"/>
      <c r="R95" s="70"/>
      <c r="S95" s="22"/>
      <c r="T95" s="75"/>
      <c r="U95" s="80"/>
      <c r="V95" s="81"/>
      <c r="W95" s="75"/>
      <c r="X95" s="81"/>
      <c r="Y95" s="81"/>
      <c r="Z95" s="20"/>
    </row>
    <row r="96" spans="1:26" ht="56.25" customHeight="1" x14ac:dyDescent="0.2">
      <c r="A96" s="19" t="s">
        <v>334</v>
      </c>
      <c r="B96" s="73"/>
      <c r="C96" s="20"/>
      <c r="D96" s="92"/>
      <c r="E96" s="21"/>
      <c r="F96" s="90"/>
      <c r="G96" s="22"/>
      <c r="H96" s="102"/>
      <c r="I96" s="51"/>
      <c r="J96" s="22"/>
      <c r="K96" s="97" t="s">
        <v>335</v>
      </c>
      <c r="L96" s="91"/>
      <c r="M96" s="91"/>
      <c r="N96" s="75"/>
      <c r="O96" s="37"/>
      <c r="P96" s="121"/>
      <c r="Q96" s="29"/>
      <c r="R96" s="70"/>
      <c r="S96" s="22"/>
      <c r="T96" s="22"/>
      <c r="U96" s="68"/>
      <c r="V96" s="20"/>
      <c r="W96" s="22"/>
      <c r="X96" s="20"/>
      <c r="Y96" s="20"/>
      <c r="Z96" s="20"/>
    </row>
    <row r="97" spans="1:26" ht="56.25" customHeight="1" x14ac:dyDescent="0.2">
      <c r="A97" s="19" t="s">
        <v>336</v>
      </c>
      <c r="B97" s="73"/>
      <c r="C97" s="20"/>
      <c r="D97" s="92"/>
      <c r="E97" s="21"/>
      <c r="F97" s="90"/>
      <c r="G97" s="22"/>
      <c r="H97" s="73"/>
      <c r="I97" s="51"/>
      <c r="J97" s="22"/>
      <c r="K97" s="82" t="s">
        <v>337</v>
      </c>
      <c r="L97" s="21"/>
      <c r="M97" s="21"/>
      <c r="N97" s="22"/>
      <c r="O97" s="30"/>
      <c r="P97" s="20"/>
      <c r="Q97" s="97"/>
      <c r="R97" s="21"/>
      <c r="S97" s="22"/>
      <c r="T97" s="22"/>
      <c r="U97" s="68"/>
      <c r="V97" s="20"/>
      <c r="W97" s="22"/>
      <c r="X97" s="20"/>
      <c r="Y97" s="20"/>
      <c r="Z97" s="20"/>
    </row>
    <row r="98" spans="1:26" ht="76.5" customHeight="1" x14ac:dyDescent="0.2">
      <c r="A98" s="19" t="s">
        <v>338</v>
      </c>
      <c r="B98" s="21"/>
      <c r="C98" s="81"/>
      <c r="D98" s="31" t="s">
        <v>339</v>
      </c>
      <c r="E98" s="91"/>
      <c r="F98" s="29"/>
      <c r="G98" s="75"/>
      <c r="H98" s="21"/>
      <c r="I98" s="78"/>
      <c r="J98" s="75"/>
      <c r="K98" s="31"/>
      <c r="L98" s="21"/>
      <c r="M98" s="21"/>
      <c r="N98" s="22"/>
      <c r="O98" s="37"/>
      <c r="P98" s="95"/>
      <c r="Q98" s="96" t="s">
        <v>340</v>
      </c>
      <c r="R98" s="76"/>
      <c r="S98" s="75"/>
      <c r="T98" s="75"/>
      <c r="U98" s="20"/>
      <c r="V98" s="20"/>
      <c r="W98" s="22"/>
      <c r="X98" s="20"/>
      <c r="Y98" s="20"/>
      <c r="Z98" s="20"/>
    </row>
    <row r="99" spans="1:26" ht="79.8" x14ac:dyDescent="0.2">
      <c r="A99" s="19" t="s">
        <v>341</v>
      </c>
      <c r="B99" s="21"/>
      <c r="C99" s="81"/>
      <c r="D99" s="31" t="s">
        <v>342</v>
      </c>
      <c r="E99" s="91"/>
      <c r="F99" s="29"/>
      <c r="G99" s="75"/>
      <c r="H99" s="21"/>
      <c r="I99" s="78"/>
      <c r="J99" s="75"/>
      <c r="K99" s="31" t="s">
        <v>343</v>
      </c>
      <c r="L99" s="21"/>
      <c r="M99" s="21"/>
      <c r="N99" s="22"/>
      <c r="O99" s="37"/>
      <c r="P99" s="95"/>
      <c r="Q99" s="96"/>
      <c r="R99" s="76"/>
      <c r="S99" s="75"/>
      <c r="T99" s="75"/>
      <c r="U99" s="20"/>
      <c r="V99" s="20"/>
      <c r="W99" s="22"/>
      <c r="X99" s="20"/>
      <c r="Y99" s="20"/>
      <c r="Z99" s="20"/>
    </row>
    <row r="100" spans="1:26" ht="76.5" customHeight="1" x14ac:dyDescent="0.2">
      <c r="A100" s="19" t="s">
        <v>344</v>
      </c>
      <c r="B100" s="21"/>
      <c r="C100" s="20"/>
      <c r="D100" s="29"/>
      <c r="E100" s="21"/>
      <c r="F100" s="29"/>
      <c r="G100" s="22"/>
      <c r="H100" s="21"/>
      <c r="I100" s="31"/>
      <c r="J100" s="22"/>
      <c r="K100" s="29"/>
      <c r="L100" s="21"/>
      <c r="M100" s="21"/>
      <c r="N100" s="22"/>
      <c r="O100" s="30"/>
      <c r="P100" s="20"/>
      <c r="Q100" s="97" t="s">
        <v>345</v>
      </c>
      <c r="R100" s="21"/>
      <c r="S100" s="22"/>
      <c r="T100" s="22"/>
      <c r="U100" s="20"/>
      <c r="V100" s="20"/>
      <c r="W100" s="22"/>
      <c r="X100" s="20"/>
      <c r="Y100" s="20"/>
      <c r="Z100" s="20"/>
    </row>
    <row r="101" spans="1:26" ht="76.5" customHeight="1" x14ac:dyDescent="0.2">
      <c r="A101" s="19" t="s">
        <v>346</v>
      </c>
      <c r="B101" s="21"/>
      <c r="C101" s="20"/>
      <c r="D101" s="29"/>
      <c r="E101" s="21"/>
      <c r="F101" s="29"/>
      <c r="G101" s="22"/>
      <c r="H101" s="21"/>
      <c r="I101" s="31"/>
      <c r="J101" s="22"/>
      <c r="K101" s="29"/>
      <c r="L101" s="21"/>
      <c r="M101" s="21" t="s">
        <v>347</v>
      </c>
      <c r="N101" s="22"/>
      <c r="O101" s="30"/>
      <c r="P101" s="20"/>
      <c r="Q101" s="77" t="s">
        <v>348</v>
      </c>
      <c r="R101" s="21"/>
      <c r="S101" s="22"/>
      <c r="T101" s="22"/>
      <c r="U101" s="20"/>
      <c r="V101" s="20"/>
      <c r="W101" s="22"/>
      <c r="X101" s="20"/>
      <c r="Y101" s="20"/>
      <c r="Z101" s="20"/>
    </row>
    <row r="102" spans="1:26" ht="76.5" customHeight="1" x14ac:dyDescent="0.2">
      <c r="A102" s="19" t="s">
        <v>349</v>
      </c>
      <c r="B102" s="21"/>
      <c r="C102" s="20"/>
      <c r="D102" s="29"/>
      <c r="E102" s="21"/>
      <c r="F102" s="29"/>
      <c r="G102" s="22"/>
      <c r="H102" s="21"/>
      <c r="I102" s="31"/>
      <c r="J102" s="22"/>
      <c r="K102" s="29"/>
      <c r="L102" s="21"/>
      <c r="M102" s="21" t="s">
        <v>350</v>
      </c>
      <c r="N102" s="22"/>
      <c r="O102" s="30"/>
      <c r="P102" s="20"/>
      <c r="Q102" s="77"/>
      <c r="R102" s="21"/>
      <c r="S102" s="22"/>
      <c r="T102" s="22"/>
      <c r="U102" s="20"/>
      <c r="V102" s="20"/>
      <c r="W102" s="22"/>
      <c r="X102" s="20"/>
      <c r="Y102" s="20"/>
      <c r="Z102" s="20"/>
    </row>
    <row r="103" spans="1:26" ht="76.5" customHeight="1" x14ac:dyDescent="0.2">
      <c r="A103" s="19" t="s">
        <v>351</v>
      </c>
      <c r="B103" s="21"/>
      <c r="C103" s="20"/>
      <c r="D103" s="29" t="s">
        <v>352</v>
      </c>
      <c r="E103" s="21"/>
      <c r="F103" s="29"/>
      <c r="G103" s="22"/>
      <c r="H103" s="21"/>
      <c r="I103" s="31"/>
      <c r="J103" s="22"/>
      <c r="K103" s="29"/>
      <c r="L103" s="21"/>
      <c r="M103" s="21"/>
      <c r="N103" s="22"/>
      <c r="O103" s="30" t="s">
        <v>353</v>
      </c>
      <c r="P103" s="20"/>
      <c r="Q103" s="77"/>
      <c r="R103" s="21"/>
      <c r="S103" s="22"/>
      <c r="T103" s="22"/>
      <c r="U103" s="20"/>
      <c r="V103" s="20"/>
      <c r="W103" s="22"/>
      <c r="X103" s="20"/>
      <c r="Y103" s="20"/>
      <c r="Z103" s="20"/>
    </row>
    <row r="104" spans="1:26" ht="84" customHeight="1" x14ac:dyDescent="0.2">
      <c r="A104" s="19" t="s">
        <v>354</v>
      </c>
      <c r="B104" s="21"/>
      <c r="C104" s="20"/>
      <c r="D104" s="29"/>
      <c r="E104" s="21"/>
      <c r="F104" s="29"/>
      <c r="G104" s="22"/>
      <c r="H104" s="21"/>
      <c r="I104" s="31" t="s">
        <v>355</v>
      </c>
      <c r="J104" s="22"/>
      <c r="K104" s="29"/>
      <c r="L104" s="21"/>
      <c r="M104" s="21"/>
      <c r="N104" s="22"/>
      <c r="O104" s="30"/>
      <c r="P104" s="20"/>
      <c r="Q104" s="77"/>
      <c r="R104" s="21"/>
      <c r="S104" s="22"/>
      <c r="T104" s="22"/>
      <c r="U104" s="20"/>
      <c r="V104" s="20"/>
      <c r="W104" s="22"/>
      <c r="X104" s="20"/>
      <c r="Y104" s="20"/>
      <c r="Z104" s="20"/>
    </row>
    <row r="105" spans="1:26" ht="84" customHeight="1" x14ac:dyDescent="0.2">
      <c r="A105" s="19" t="s">
        <v>356</v>
      </c>
      <c r="B105" s="21"/>
      <c r="C105" s="20"/>
      <c r="D105" s="29"/>
      <c r="E105" s="21"/>
      <c r="F105" s="29"/>
      <c r="G105" s="22"/>
      <c r="H105" s="21"/>
      <c r="I105" s="31"/>
      <c r="J105" s="22" t="s">
        <v>357</v>
      </c>
      <c r="K105" s="29"/>
      <c r="L105" s="21"/>
      <c r="M105" s="21"/>
      <c r="N105" s="22"/>
      <c r="O105" s="30"/>
      <c r="P105" s="20"/>
      <c r="Q105" s="77"/>
      <c r="R105" s="21"/>
      <c r="S105" s="22"/>
      <c r="T105" s="22"/>
      <c r="U105" s="20"/>
      <c r="V105" s="20"/>
      <c r="W105" s="22"/>
      <c r="X105" s="20"/>
      <c r="Y105" s="20"/>
      <c r="Z105" s="20"/>
    </row>
    <row r="106" spans="1:26" ht="84" customHeight="1" x14ac:dyDescent="0.2">
      <c r="A106" s="19" t="s">
        <v>358</v>
      </c>
      <c r="B106" s="21"/>
      <c r="C106" s="20"/>
      <c r="D106" s="29"/>
      <c r="E106" s="21"/>
      <c r="F106" s="29"/>
      <c r="G106" s="22"/>
      <c r="H106" s="21"/>
      <c r="I106" s="31"/>
      <c r="J106" s="22" t="s">
        <v>359</v>
      </c>
      <c r="K106" s="29" t="s">
        <v>25</v>
      </c>
      <c r="L106" s="21"/>
      <c r="M106" s="21"/>
      <c r="N106" s="22"/>
      <c r="O106" s="30"/>
      <c r="P106" s="20"/>
      <c r="Q106" s="77"/>
      <c r="R106" s="21"/>
      <c r="S106" s="22"/>
      <c r="T106" s="22"/>
      <c r="U106" s="20"/>
      <c r="V106" s="20"/>
      <c r="W106" s="22"/>
      <c r="X106" s="20"/>
      <c r="Y106" s="20"/>
      <c r="Z106" s="20"/>
    </row>
    <row r="107" spans="1:26" ht="86.25" customHeight="1" x14ac:dyDescent="0.2">
      <c r="A107" s="19" t="s">
        <v>360</v>
      </c>
      <c r="B107" s="21"/>
      <c r="C107" s="20"/>
      <c r="D107" s="44" t="s">
        <v>361</v>
      </c>
      <c r="E107" s="21"/>
      <c r="F107" s="29"/>
      <c r="G107" s="22"/>
      <c r="H107" s="21"/>
      <c r="I107" s="31"/>
      <c r="J107" s="22"/>
      <c r="K107" s="29"/>
      <c r="L107" s="21"/>
      <c r="M107" s="21" t="s">
        <v>362</v>
      </c>
      <c r="N107" s="22"/>
      <c r="O107" s="30"/>
      <c r="P107" s="20"/>
      <c r="Q107" s="77"/>
      <c r="R107" s="21"/>
      <c r="S107" s="22"/>
      <c r="T107" s="22"/>
      <c r="U107" s="20"/>
      <c r="V107" s="20"/>
      <c r="W107" s="22"/>
      <c r="X107" s="20"/>
      <c r="Y107" s="20"/>
      <c r="Z107" s="20"/>
    </row>
    <row r="108" spans="1:26" ht="76.5" customHeight="1" x14ac:dyDescent="0.2">
      <c r="A108" s="19" t="s">
        <v>363</v>
      </c>
      <c r="B108" s="21" t="s">
        <v>364</v>
      </c>
      <c r="C108" s="20"/>
      <c r="D108" s="29"/>
      <c r="E108" s="28" t="s">
        <v>365</v>
      </c>
      <c r="F108" s="29"/>
      <c r="G108" s="22"/>
      <c r="H108" s="21"/>
      <c r="I108" s="31"/>
      <c r="J108" s="22"/>
      <c r="K108" s="29"/>
      <c r="L108" s="21"/>
      <c r="M108" s="21"/>
      <c r="N108" s="22"/>
      <c r="O108" s="30"/>
      <c r="P108" s="20"/>
      <c r="Q108" s="77"/>
      <c r="R108" s="21"/>
      <c r="S108" s="22"/>
      <c r="T108" s="22"/>
      <c r="U108" s="20"/>
      <c r="V108" s="20"/>
      <c r="W108" s="22"/>
      <c r="X108" s="20"/>
      <c r="Y108" s="20"/>
      <c r="Z108" s="20"/>
    </row>
    <row r="109" spans="1:26" ht="76.5" customHeight="1" x14ac:dyDescent="0.2">
      <c r="A109" s="19" t="s">
        <v>366</v>
      </c>
      <c r="B109" s="21"/>
      <c r="C109" s="20"/>
      <c r="D109" s="29" t="s">
        <v>367</v>
      </c>
      <c r="E109" s="21"/>
      <c r="F109" s="29"/>
      <c r="G109" s="22" t="s">
        <v>368</v>
      </c>
      <c r="H109" s="21"/>
      <c r="I109" s="31"/>
      <c r="J109" s="22"/>
      <c r="K109" s="29"/>
      <c r="L109" s="21"/>
      <c r="M109" s="21" t="s">
        <v>369</v>
      </c>
      <c r="N109" s="22"/>
      <c r="O109" s="30"/>
      <c r="P109" s="20"/>
      <c r="Q109" s="77"/>
      <c r="R109" s="21"/>
      <c r="S109" s="22"/>
      <c r="T109" s="22"/>
      <c r="U109" s="20"/>
      <c r="V109" s="20"/>
      <c r="W109" s="22"/>
      <c r="X109" s="20"/>
      <c r="Y109" s="20"/>
      <c r="Z109" s="20"/>
    </row>
    <row r="110" spans="1:26" ht="76.5" customHeight="1" x14ac:dyDescent="0.2">
      <c r="A110" s="19" t="s">
        <v>370</v>
      </c>
      <c r="B110" s="21"/>
      <c r="C110" s="20"/>
      <c r="D110" s="29"/>
      <c r="E110" s="21"/>
      <c r="F110" s="29"/>
      <c r="G110" s="22"/>
      <c r="H110" s="21"/>
      <c r="I110" s="31"/>
      <c r="J110" s="22"/>
      <c r="K110" s="29" t="s">
        <v>371</v>
      </c>
      <c r="L110" s="21"/>
      <c r="M110" s="21"/>
      <c r="N110" s="22"/>
      <c r="O110" s="30"/>
      <c r="P110" s="20"/>
      <c r="Q110" s="77"/>
      <c r="R110" s="21"/>
      <c r="S110" s="22"/>
      <c r="T110" s="22"/>
      <c r="U110" s="20"/>
      <c r="V110" s="20"/>
      <c r="W110" s="22"/>
      <c r="X110" s="20"/>
      <c r="Y110" s="20"/>
      <c r="Z110" s="20"/>
    </row>
    <row r="111" spans="1:26" ht="76.5" customHeight="1" x14ac:dyDescent="0.2">
      <c r="A111" s="19" t="s">
        <v>372</v>
      </c>
      <c r="B111" s="21"/>
      <c r="C111" s="20"/>
      <c r="D111" s="29"/>
      <c r="E111" s="21"/>
      <c r="F111" s="29"/>
      <c r="G111" s="22"/>
      <c r="H111" s="21"/>
      <c r="I111" s="31" t="s">
        <v>373</v>
      </c>
      <c r="J111" s="22"/>
      <c r="K111" s="29"/>
      <c r="L111" s="21"/>
      <c r="M111" s="21"/>
      <c r="N111" s="22"/>
      <c r="O111" s="30"/>
      <c r="P111" s="20"/>
      <c r="Q111" s="77"/>
      <c r="R111" s="21"/>
      <c r="S111" s="22"/>
      <c r="T111" s="22"/>
      <c r="U111" s="20"/>
      <c r="V111" s="20"/>
      <c r="W111" s="22"/>
      <c r="X111" s="20"/>
      <c r="Y111" s="20"/>
      <c r="Z111" s="20"/>
    </row>
    <row r="112" spans="1:26" ht="73.5" customHeight="1" x14ac:dyDescent="0.2">
      <c r="A112" s="19" t="s">
        <v>374</v>
      </c>
      <c r="B112" s="21"/>
      <c r="C112" s="20"/>
      <c r="D112" s="29"/>
      <c r="E112" s="21" t="s">
        <v>375</v>
      </c>
      <c r="F112" s="29"/>
      <c r="G112" s="22"/>
      <c r="H112" s="21" t="s">
        <v>376</v>
      </c>
      <c r="I112" s="31" t="s">
        <v>377</v>
      </c>
      <c r="J112" s="22"/>
      <c r="K112" s="29" t="s">
        <v>378</v>
      </c>
      <c r="L112" s="21"/>
      <c r="M112" s="21"/>
      <c r="N112" s="22"/>
      <c r="O112" s="30"/>
      <c r="P112" s="20"/>
      <c r="Q112" s="77" t="s">
        <v>379</v>
      </c>
      <c r="R112" s="21"/>
      <c r="S112" s="22"/>
      <c r="T112" s="22"/>
      <c r="U112" s="20"/>
      <c r="V112" s="20"/>
      <c r="W112" s="22"/>
      <c r="X112" s="20"/>
      <c r="Y112" s="20"/>
      <c r="Z112" s="20"/>
    </row>
    <row r="113" spans="1:26" ht="97.5" customHeight="1" x14ac:dyDescent="0.2">
      <c r="A113" s="19" t="s">
        <v>380</v>
      </c>
      <c r="B113" s="21"/>
      <c r="C113" s="20"/>
      <c r="D113" s="29" t="s">
        <v>381</v>
      </c>
      <c r="E113" s="21"/>
      <c r="F113" s="29"/>
      <c r="G113" s="22"/>
      <c r="H113" s="42" t="s">
        <v>382</v>
      </c>
      <c r="I113" s="50"/>
      <c r="J113" s="22"/>
      <c r="K113" s="31" t="s">
        <v>383</v>
      </c>
      <c r="L113" s="21"/>
      <c r="M113" s="21" t="s">
        <v>384</v>
      </c>
      <c r="N113" s="22"/>
      <c r="O113" s="30" t="s">
        <v>385</v>
      </c>
      <c r="P113" s="81"/>
      <c r="Q113" s="77"/>
      <c r="R113" s="21"/>
      <c r="S113" s="22"/>
      <c r="T113" s="22"/>
      <c r="U113" s="20"/>
      <c r="V113" s="20"/>
      <c r="W113" s="36"/>
      <c r="X113" s="20"/>
      <c r="Y113" s="20"/>
      <c r="Z113" s="20"/>
    </row>
    <row r="114" spans="1:26" ht="75.75" customHeight="1" x14ac:dyDescent="0.2">
      <c r="A114" s="19" t="s">
        <v>386</v>
      </c>
      <c r="B114" s="21"/>
      <c r="C114" s="20"/>
      <c r="D114" s="29" t="s">
        <v>387</v>
      </c>
      <c r="E114" s="21"/>
      <c r="F114" s="29"/>
      <c r="G114" s="22"/>
      <c r="H114" s="21"/>
      <c r="I114" s="31"/>
      <c r="J114" s="22"/>
      <c r="K114" s="29"/>
      <c r="L114" s="21"/>
      <c r="M114" s="21"/>
      <c r="N114" s="22"/>
      <c r="O114" s="30"/>
      <c r="P114" s="81"/>
      <c r="Q114" s="77"/>
      <c r="R114" s="21"/>
      <c r="S114" s="22"/>
      <c r="T114" s="22"/>
      <c r="U114" s="20"/>
      <c r="V114" s="20"/>
      <c r="W114" s="22" t="s">
        <v>388</v>
      </c>
      <c r="X114" s="20"/>
      <c r="Y114" s="20"/>
      <c r="Z114" s="20"/>
    </row>
    <row r="115" spans="1:26" ht="66.75" customHeight="1" x14ac:dyDescent="0.2">
      <c r="A115" s="19" t="s">
        <v>389</v>
      </c>
      <c r="B115" s="21"/>
      <c r="C115" s="20"/>
      <c r="D115" s="29"/>
      <c r="E115" s="21"/>
      <c r="F115" s="29"/>
      <c r="G115" s="22"/>
      <c r="H115" s="21"/>
      <c r="I115" s="31"/>
      <c r="J115" s="22"/>
      <c r="K115" s="29" t="s">
        <v>390</v>
      </c>
      <c r="L115" s="21"/>
      <c r="M115" s="21"/>
      <c r="N115" s="22" t="s">
        <v>391</v>
      </c>
      <c r="O115" s="22"/>
      <c r="P115" s="81"/>
      <c r="Q115" s="29"/>
      <c r="R115" s="21"/>
      <c r="S115" s="22"/>
      <c r="T115" s="22"/>
      <c r="U115" s="20"/>
      <c r="V115" s="20"/>
      <c r="W115" s="22"/>
      <c r="X115" s="20"/>
      <c r="Y115" s="20"/>
      <c r="Z115" s="20"/>
    </row>
    <row r="116" spans="1:26" ht="76.5" customHeight="1" x14ac:dyDescent="0.2">
      <c r="A116" s="19" t="s">
        <v>392</v>
      </c>
      <c r="B116" s="21"/>
      <c r="C116" s="20"/>
      <c r="D116" s="29" t="s">
        <v>393</v>
      </c>
      <c r="E116" s="21"/>
      <c r="F116" s="29"/>
      <c r="G116" s="22"/>
      <c r="H116" s="21" t="s">
        <v>394</v>
      </c>
      <c r="I116" s="31"/>
      <c r="J116" s="22"/>
      <c r="K116" s="29" t="s">
        <v>25</v>
      </c>
      <c r="L116" s="21"/>
      <c r="M116" s="21"/>
      <c r="N116" s="22"/>
      <c r="O116" s="36" t="s">
        <v>395</v>
      </c>
      <c r="P116" s="81"/>
      <c r="Q116" s="29"/>
      <c r="R116" s="21"/>
      <c r="S116" s="22"/>
      <c r="T116" s="22"/>
      <c r="U116" s="20"/>
      <c r="V116" s="20"/>
      <c r="W116" s="22"/>
      <c r="X116" s="20"/>
      <c r="Y116" s="20"/>
      <c r="Z116" s="20"/>
    </row>
    <row r="117" spans="1:26" ht="76.5" customHeight="1" x14ac:dyDescent="0.2">
      <c r="A117" s="19" t="s">
        <v>396</v>
      </c>
      <c r="B117" s="21"/>
      <c r="C117" s="20"/>
      <c r="D117" s="29"/>
      <c r="E117" s="21"/>
      <c r="F117" s="29"/>
      <c r="G117" s="22"/>
      <c r="H117" s="21"/>
      <c r="I117" s="31"/>
      <c r="J117" s="22" t="s">
        <v>397</v>
      </c>
      <c r="K117" s="29" t="s">
        <v>25</v>
      </c>
      <c r="L117" s="21"/>
      <c r="M117" s="21"/>
      <c r="N117" s="22"/>
      <c r="O117" s="22"/>
      <c r="P117" s="81"/>
      <c r="Q117" s="29"/>
      <c r="R117" s="21"/>
      <c r="S117" s="22"/>
      <c r="T117" s="22"/>
      <c r="U117" s="20"/>
      <c r="V117" s="20"/>
      <c r="W117" s="22"/>
      <c r="X117" s="20"/>
      <c r="Y117" s="20"/>
      <c r="Z117" s="20"/>
    </row>
    <row r="118" spans="1:26" ht="76.5" customHeight="1" x14ac:dyDescent="0.2">
      <c r="A118" s="19" t="s">
        <v>398</v>
      </c>
      <c r="B118" s="21"/>
      <c r="C118" s="20"/>
      <c r="D118" s="29"/>
      <c r="E118" s="21"/>
      <c r="F118" s="29"/>
      <c r="G118" s="22"/>
      <c r="H118" s="21"/>
      <c r="I118" s="31"/>
      <c r="J118" s="22"/>
      <c r="K118" s="29" t="s">
        <v>399</v>
      </c>
      <c r="L118" s="21"/>
      <c r="M118" s="21"/>
      <c r="N118" s="22"/>
      <c r="O118" s="22"/>
      <c r="P118" s="81"/>
      <c r="Q118" s="29"/>
      <c r="R118" s="21"/>
      <c r="S118" s="22"/>
      <c r="T118" s="22"/>
      <c r="U118" s="20"/>
      <c r="V118" s="20"/>
      <c r="W118" s="22"/>
      <c r="X118" s="20"/>
      <c r="Y118" s="20"/>
      <c r="Z118" s="20"/>
    </row>
    <row r="119" spans="1:26" ht="76.5" customHeight="1" x14ac:dyDescent="0.2">
      <c r="A119" s="19" t="s">
        <v>400</v>
      </c>
      <c r="B119" s="21"/>
      <c r="C119" s="20"/>
      <c r="D119" s="29"/>
      <c r="E119" s="21"/>
      <c r="F119" s="29"/>
      <c r="G119" s="22"/>
      <c r="H119" s="21" t="s">
        <v>401</v>
      </c>
      <c r="I119" s="31"/>
      <c r="J119" s="22"/>
      <c r="K119" s="29" t="s">
        <v>402</v>
      </c>
      <c r="L119" s="21"/>
      <c r="M119" s="21"/>
      <c r="N119" s="22" t="s">
        <v>403</v>
      </c>
      <c r="O119" s="22" t="s">
        <v>404</v>
      </c>
      <c r="P119" s="20"/>
      <c r="Q119" s="44" t="s">
        <v>405</v>
      </c>
      <c r="R119" s="21"/>
      <c r="S119" s="22"/>
      <c r="T119" s="22"/>
      <c r="U119" s="20"/>
      <c r="V119" s="20"/>
      <c r="W119" s="22"/>
      <c r="X119" s="20"/>
      <c r="Y119" s="20"/>
      <c r="Z119" s="20"/>
    </row>
    <row r="120" spans="1:26" ht="76.5" customHeight="1" x14ac:dyDescent="0.2">
      <c r="A120" s="19" t="s">
        <v>406</v>
      </c>
      <c r="B120" s="21"/>
      <c r="C120" s="20"/>
      <c r="D120" s="29"/>
      <c r="E120" s="21"/>
      <c r="F120" s="29"/>
      <c r="G120" s="22"/>
      <c r="H120" s="21"/>
      <c r="I120" s="31"/>
      <c r="J120" s="22"/>
      <c r="K120" s="44" t="s">
        <v>407</v>
      </c>
      <c r="L120" s="21"/>
      <c r="M120" s="21"/>
      <c r="N120" s="22"/>
      <c r="O120" s="22"/>
      <c r="P120" s="20"/>
      <c r="Q120" s="44"/>
      <c r="R120" s="21"/>
      <c r="S120" s="22"/>
      <c r="T120" s="22"/>
      <c r="U120" s="20"/>
      <c r="V120" s="20"/>
      <c r="W120" s="22"/>
      <c r="X120" s="20"/>
      <c r="Y120" s="20"/>
      <c r="Z120" s="20"/>
    </row>
    <row r="121" spans="1:26" ht="104.25" customHeight="1" x14ac:dyDescent="0.2">
      <c r="A121" s="19" t="s">
        <v>408</v>
      </c>
      <c r="B121" s="21"/>
      <c r="C121" s="20"/>
      <c r="D121" s="29" t="s">
        <v>409</v>
      </c>
      <c r="E121" s="21"/>
      <c r="F121" s="29"/>
      <c r="G121" s="22"/>
      <c r="H121" s="21"/>
      <c r="I121" s="31"/>
      <c r="J121" s="22"/>
      <c r="K121" s="44" t="s">
        <v>410</v>
      </c>
      <c r="L121" s="21"/>
      <c r="M121" s="21"/>
      <c r="N121" s="22"/>
      <c r="O121" s="22"/>
      <c r="P121" s="20"/>
      <c r="Q121" s="29"/>
      <c r="R121" s="21"/>
      <c r="S121" s="22"/>
      <c r="T121" s="22"/>
      <c r="U121" s="20"/>
      <c r="V121" s="20"/>
      <c r="W121" s="22"/>
      <c r="X121" s="20"/>
      <c r="Y121" s="20"/>
      <c r="Z121" s="20"/>
    </row>
    <row r="122" spans="1:26" ht="76.5" customHeight="1" x14ac:dyDescent="0.2">
      <c r="A122" s="19" t="s">
        <v>411</v>
      </c>
      <c r="B122" s="21"/>
      <c r="C122" s="20"/>
      <c r="D122" s="29"/>
      <c r="E122" s="21"/>
      <c r="F122" s="29"/>
      <c r="G122" s="22"/>
      <c r="H122" s="94"/>
      <c r="I122" s="31"/>
      <c r="J122" s="22"/>
      <c r="K122" s="29" t="s">
        <v>412</v>
      </c>
      <c r="L122" s="21"/>
      <c r="M122" s="21"/>
      <c r="N122" s="22"/>
      <c r="O122" s="22"/>
      <c r="P122" s="20"/>
      <c r="Q122" s="29" t="s">
        <v>413</v>
      </c>
      <c r="R122" s="21"/>
      <c r="S122" s="22"/>
      <c r="T122" s="22"/>
      <c r="U122" s="20"/>
      <c r="V122" s="20"/>
      <c r="W122" s="22"/>
      <c r="X122" s="20"/>
      <c r="Y122" s="20"/>
      <c r="Z122" s="20"/>
    </row>
    <row r="123" spans="1:26" ht="76.5" customHeight="1" x14ac:dyDescent="0.2">
      <c r="A123" s="19" t="s">
        <v>414</v>
      </c>
      <c r="B123" s="21"/>
      <c r="C123" s="20"/>
      <c r="D123" s="29"/>
      <c r="E123" s="21"/>
      <c r="F123" s="29"/>
      <c r="G123" s="22"/>
      <c r="H123" s="94" t="s">
        <v>415</v>
      </c>
      <c r="I123" s="31"/>
      <c r="J123" s="22"/>
      <c r="K123" s="29"/>
      <c r="L123" s="21"/>
      <c r="M123" s="21"/>
      <c r="N123" s="22"/>
      <c r="O123" s="22"/>
      <c r="P123" s="20"/>
      <c r="Q123" s="29"/>
      <c r="R123" s="21"/>
      <c r="S123" s="22"/>
      <c r="T123" s="22"/>
      <c r="U123" s="20"/>
      <c r="V123" s="20"/>
      <c r="W123" s="22"/>
      <c r="X123" s="20"/>
      <c r="Y123" s="20"/>
      <c r="Z123" s="20"/>
    </row>
    <row r="124" spans="1:26" ht="73.5" customHeight="1" x14ac:dyDescent="0.2">
      <c r="A124" s="19" t="s">
        <v>416</v>
      </c>
      <c r="B124" s="21"/>
      <c r="C124" s="20"/>
      <c r="D124" s="29"/>
      <c r="E124" s="21"/>
      <c r="F124" s="29"/>
      <c r="G124" s="22"/>
      <c r="H124" s="21" t="s">
        <v>417</v>
      </c>
      <c r="I124" s="31"/>
      <c r="J124" s="22"/>
      <c r="K124" s="31" t="s">
        <v>418</v>
      </c>
      <c r="L124" s="21"/>
      <c r="M124" s="21"/>
      <c r="N124" s="22"/>
      <c r="O124" s="36" t="s">
        <v>419</v>
      </c>
      <c r="P124" s="20"/>
      <c r="Q124" s="29"/>
      <c r="R124" s="21"/>
      <c r="S124" s="22"/>
      <c r="T124" s="22" t="s">
        <v>420</v>
      </c>
      <c r="U124" s="20"/>
      <c r="V124" s="20"/>
      <c r="W124" s="22"/>
      <c r="X124" s="20"/>
      <c r="Y124" s="20"/>
      <c r="Z124" s="20"/>
    </row>
    <row r="125" spans="1:26" ht="39.75" customHeight="1" x14ac:dyDescent="0.2">
      <c r="A125" s="19" t="s">
        <v>421</v>
      </c>
      <c r="B125" s="21"/>
      <c r="C125" s="20"/>
      <c r="D125" s="29"/>
      <c r="E125" s="21"/>
      <c r="F125" s="99" t="s">
        <v>331</v>
      </c>
      <c r="G125" s="22"/>
      <c r="H125" s="21"/>
      <c r="I125" s="31"/>
      <c r="J125" s="22"/>
      <c r="K125" s="29"/>
      <c r="L125" s="21"/>
      <c r="M125" s="21"/>
      <c r="N125" s="22"/>
      <c r="O125" s="22"/>
      <c r="P125" s="20"/>
      <c r="Q125" s="29"/>
      <c r="R125" s="21"/>
      <c r="S125" s="22"/>
      <c r="T125" s="22"/>
      <c r="U125" s="20"/>
      <c r="V125" s="20"/>
      <c r="W125" s="22"/>
      <c r="X125" s="20"/>
      <c r="Y125" s="20"/>
      <c r="Z125" s="20"/>
    </row>
    <row r="126" spans="1:26" ht="40.5" customHeight="1" x14ac:dyDescent="0.2">
      <c r="A126" s="19" t="s">
        <v>422</v>
      </c>
      <c r="B126" s="21"/>
      <c r="C126" s="20"/>
      <c r="D126" s="29"/>
      <c r="E126" s="21"/>
      <c r="F126" s="99" t="s">
        <v>331</v>
      </c>
      <c r="G126" s="22"/>
      <c r="H126" s="21"/>
      <c r="I126" s="31"/>
      <c r="J126" s="22"/>
      <c r="K126" s="29"/>
      <c r="L126" s="21"/>
      <c r="M126" s="21"/>
      <c r="N126" s="22"/>
      <c r="O126" s="22"/>
      <c r="P126" s="20"/>
      <c r="Q126" s="29"/>
      <c r="R126" s="21"/>
      <c r="S126" s="22"/>
      <c r="T126" s="22"/>
      <c r="U126" s="20"/>
      <c r="V126" s="20"/>
      <c r="W126" s="22"/>
      <c r="X126" s="20"/>
      <c r="Y126" s="20"/>
      <c r="Z126" s="20"/>
    </row>
    <row r="127" spans="1:26" ht="34.200000000000003" x14ac:dyDescent="0.2">
      <c r="A127" s="19" t="s">
        <v>423</v>
      </c>
      <c r="B127" s="21"/>
      <c r="C127" s="20"/>
      <c r="D127" s="29"/>
      <c r="E127" s="21"/>
      <c r="F127" s="99" t="s">
        <v>331</v>
      </c>
      <c r="G127" s="22"/>
      <c r="H127" s="21"/>
      <c r="I127" s="31"/>
      <c r="J127" s="22"/>
      <c r="K127" s="29"/>
      <c r="L127" s="21"/>
      <c r="M127" s="21"/>
      <c r="N127" s="22"/>
      <c r="O127" s="22"/>
      <c r="P127" s="20"/>
      <c r="Q127" s="29"/>
      <c r="R127" s="21"/>
      <c r="S127" s="22"/>
      <c r="T127" s="22"/>
      <c r="U127" s="20"/>
      <c r="V127" s="20"/>
      <c r="W127" s="22"/>
      <c r="X127" s="20"/>
      <c r="Y127" s="20"/>
      <c r="Z127" s="20"/>
    </row>
    <row r="128" spans="1:26" ht="95.25" customHeight="1" x14ac:dyDescent="0.2">
      <c r="A128" s="19" t="s">
        <v>424</v>
      </c>
      <c r="B128" s="21"/>
      <c r="C128" s="20"/>
      <c r="D128" s="31" t="s">
        <v>425</v>
      </c>
      <c r="E128" s="21"/>
      <c r="F128" s="29"/>
      <c r="G128" s="22"/>
      <c r="H128" s="21" t="s">
        <v>426</v>
      </c>
      <c r="I128" s="31"/>
      <c r="J128" s="22"/>
      <c r="K128" s="31" t="s">
        <v>427</v>
      </c>
      <c r="L128" s="21"/>
      <c r="M128" s="21"/>
      <c r="N128" s="22"/>
      <c r="O128" s="22"/>
      <c r="P128" s="20"/>
      <c r="Q128" s="29"/>
      <c r="R128" s="21"/>
      <c r="S128" s="22"/>
      <c r="T128" s="36" t="s">
        <v>428</v>
      </c>
      <c r="U128" s="20"/>
      <c r="V128" s="20"/>
      <c r="W128" s="22"/>
      <c r="X128" s="20"/>
      <c r="Y128" s="20"/>
      <c r="Z128" s="20"/>
    </row>
    <row r="129" spans="1:26" ht="113.25" customHeight="1" x14ac:dyDescent="0.2">
      <c r="A129" s="19" t="s">
        <v>429</v>
      </c>
      <c r="B129" s="21"/>
      <c r="C129" s="20"/>
      <c r="D129" s="29"/>
      <c r="E129" s="21"/>
      <c r="F129" s="29"/>
      <c r="G129" s="22"/>
      <c r="H129" s="21"/>
      <c r="I129" s="31"/>
      <c r="J129" s="22"/>
      <c r="K129" s="29"/>
      <c r="L129" s="21"/>
      <c r="M129" s="21"/>
      <c r="N129" s="22"/>
      <c r="O129" s="127" t="s">
        <v>430</v>
      </c>
      <c r="P129" s="20"/>
      <c r="Q129" s="99" t="s">
        <v>331</v>
      </c>
      <c r="R129" s="21"/>
      <c r="S129" s="22"/>
      <c r="T129" s="22"/>
      <c r="U129" s="20"/>
      <c r="V129" s="20"/>
      <c r="W129" s="22"/>
      <c r="X129" s="20"/>
      <c r="Y129" s="20"/>
      <c r="Z129" s="20"/>
    </row>
    <row r="130" spans="1:26" ht="57" x14ac:dyDescent="0.2">
      <c r="A130" s="19" t="s">
        <v>431</v>
      </c>
      <c r="B130" s="21"/>
      <c r="C130" s="20"/>
      <c r="D130" s="29"/>
      <c r="E130" s="21"/>
      <c r="F130" s="29"/>
      <c r="G130" s="22"/>
      <c r="H130" s="21"/>
      <c r="I130" s="31"/>
      <c r="J130" s="22"/>
      <c r="K130" s="29"/>
      <c r="L130" s="21"/>
      <c r="M130" s="21"/>
      <c r="N130" s="22"/>
      <c r="O130" s="22"/>
      <c r="P130" s="20"/>
      <c r="Q130" s="99" t="s">
        <v>331</v>
      </c>
      <c r="R130" s="21"/>
      <c r="S130" s="22"/>
      <c r="T130" s="22"/>
      <c r="U130" s="20"/>
      <c r="V130" s="20"/>
      <c r="W130" s="22"/>
      <c r="X130" s="20"/>
      <c r="Y130" s="20"/>
      <c r="Z130" s="20"/>
    </row>
    <row r="131" spans="1:26" ht="57" x14ac:dyDescent="0.2">
      <c r="A131" s="19" t="s">
        <v>432</v>
      </c>
      <c r="B131" s="21"/>
      <c r="C131" s="20"/>
      <c r="D131" s="29"/>
      <c r="E131" s="21"/>
      <c r="F131" s="29"/>
      <c r="G131" s="22"/>
      <c r="H131" s="21"/>
      <c r="I131" s="31"/>
      <c r="J131" s="22"/>
      <c r="K131" s="29"/>
      <c r="L131" s="21"/>
      <c r="M131" s="21"/>
      <c r="N131" s="22"/>
      <c r="O131" s="22"/>
      <c r="P131" s="20"/>
      <c r="Q131" s="99" t="s">
        <v>331</v>
      </c>
      <c r="R131" s="21"/>
      <c r="S131" s="22"/>
      <c r="T131" s="22"/>
      <c r="U131" s="20"/>
      <c r="V131" s="20"/>
      <c r="W131" s="22"/>
      <c r="X131" s="20"/>
      <c r="Y131" s="20"/>
      <c r="Z131" s="20"/>
    </row>
    <row r="132" spans="1:26" ht="66" customHeight="1" x14ac:dyDescent="0.2">
      <c r="A132" s="19" t="s">
        <v>433</v>
      </c>
      <c r="B132" s="21"/>
      <c r="C132" s="20"/>
      <c r="D132" s="29"/>
      <c r="E132" s="21"/>
      <c r="F132" s="29"/>
      <c r="G132" s="22"/>
      <c r="H132" s="21"/>
      <c r="I132" s="31"/>
      <c r="J132" s="22"/>
      <c r="K132" s="29" t="s">
        <v>434</v>
      </c>
      <c r="L132" s="21"/>
      <c r="M132" s="21"/>
      <c r="N132" s="22"/>
      <c r="O132" s="22"/>
      <c r="P132" s="20"/>
      <c r="Q132" s="29"/>
      <c r="R132" s="21"/>
      <c r="S132" s="22"/>
      <c r="T132" s="22" t="s">
        <v>435</v>
      </c>
      <c r="U132" s="20"/>
      <c r="V132" s="20"/>
      <c r="W132" s="22"/>
      <c r="X132" s="20"/>
      <c r="Y132" s="20"/>
      <c r="Z132" s="20"/>
    </row>
    <row r="133" spans="1:26" ht="63" customHeight="1" x14ac:dyDescent="0.2">
      <c r="A133" s="19" t="s">
        <v>436</v>
      </c>
      <c r="B133" s="21"/>
      <c r="C133" s="20"/>
      <c r="D133" s="29"/>
      <c r="E133" s="21"/>
      <c r="F133" s="29"/>
      <c r="G133" s="22"/>
      <c r="H133" s="21" t="s">
        <v>437</v>
      </c>
      <c r="I133" s="31"/>
      <c r="J133" s="22"/>
      <c r="K133" s="29" t="s">
        <v>438</v>
      </c>
      <c r="L133" s="21"/>
      <c r="M133" s="21"/>
      <c r="N133" s="22"/>
      <c r="O133" s="22"/>
      <c r="P133" s="20"/>
      <c r="Q133" s="29"/>
      <c r="R133" s="21"/>
      <c r="S133" s="22"/>
      <c r="T133" s="22"/>
      <c r="U133" s="20"/>
      <c r="V133" s="20"/>
      <c r="W133" s="22"/>
      <c r="X133" s="20"/>
      <c r="Y133" s="20"/>
      <c r="Z133" s="20"/>
    </row>
    <row r="134" spans="1:26" ht="63" customHeight="1" x14ac:dyDescent="0.2">
      <c r="A134" s="19" t="s">
        <v>439</v>
      </c>
      <c r="B134" s="21"/>
      <c r="C134" s="20"/>
      <c r="D134" s="29"/>
      <c r="E134" s="21"/>
      <c r="F134" s="29"/>
      <c r="G134" s="22"/>
      <c r="H134" s="21"/>
      <c r="I134" s="31"/>
      <c r="J134" s="22"/>
      <c r="K134" s="31" t="s">
        <v>440</v>
      </c>
      <c r="L134" s="21"/>
      <c r="M134" s="21"/>
      <c r="N134" s="22"/>
      <c r="O134" s="22"/>
      <c r="P134" s="20"/>
      <c r="Q134" s="29"/>
      <c r="R134" s="21"/>
      <c r="S134" s="22"/>
      <c r="T134" s="22"/>
      <c r="U134" s="20"/>
      <c r="V134" s="20"/>
      <c r="W134" s="22"/>
      <c r="X134" s="20"/>
      <c r="Y134" s="20"/>
      <c r="Z134" s="20"/>
    </row>
    <row r="135" spans="1:26" ht="77.25" customHeight="1" x14ac:dyDescent="0.2">
      <c r="A135" s="19" t="s">
        <v>441</v>
      </c>
      <c r="B135" s="21"/>
      <c r="C135" s="20"/>
      <c r="D135" s="29"/>
      <c r="E135" s="21"/>
      <c r="F135" s="29"/>
      <c r="G135" s="22"/>
      <c r="H135" s="21"/>
      <c r="I135" s="31"/>
      <c r="J135" s="23"/>
      <c r="K135" s="29" t="s">
        <v>442</v>
      </c>
      <c r="L135" s="21"/>
      <c r="M135" s="21"/>
      <c r="N135" s="22"/>
      <c r="O135" s="22"/>
      <c r="P135" s="20"/>
      <c r="Q135" s="29"/>
      <c r="R135" s="21"/>
      <c r="S135" s="22"/>
      <c r="T135" s="22"/>
      <c r="U135" s="20"/>
      <c r="V135" s="20"/>
      <c r="W135" s="22"/>
      <c r="X135" s="20"/>
      <c r="Y135" s="20"/>
      <c r="Z135" s="20"/>
    </row>
    <row r="136" spans="1:26" ht="63" customHeight="1" x14ac:dyDescent="0.2">
      <c r="A136" s="19" t="s">
        <v>443</v>
      </c>
      <c r="B136" s="21"/>
      <c r="C136" s="20"/>
      <c r="D136" s="29"/>
      <c r="E136" s="21"/>
      <c r="F136" s="29"/>
      <c r="G136" s="22"/>
      <c r="H136" s="21"/>
      <c r="I136" s="31"/>
      <c r="J136" s="22"/>
      <c r="K136" s="29" t="s">
        <v>444</v>
      </c>
      <c r="L136" s="21"/>
      <c r="M136" s="21"/>
      <c r="N136" s="22"/>
      <c r="O136" s="22"/>
      <c r="P136" s="20"/>
      <c r="Q136" s="29"/>
      <c r="R136" s="21"/>
      <c r="S136" s="22"/>
      <c r="T136" s="22"/>
      <c r="U136" s="20"/>
      <c r="V136" s="20"/>
      <c r="W136" s="22"/>
      <c r="X136" s="20"/>
      <c r="Y136" s="20"/>
      <c r="Z136" s="20"/>
    </row>
    <row r="137" spans="1:26" ht="54" customHeight="1" x14ac:dyDescent="0.2">
      <c r="A137" s="19" t="s">
        <v>445</v>
      </c>
      <c r="B137" s="21"/>
      <c r="C137" s="20"/>
      <c r="D137" s="29"/>
      <c r="E137" s="21"/>
      <c r="F137" s="29"/>
      <c r="G137" s="22"/>
      <c r="H137" s="28" t="s">
        <v>446</v>
      </c>
      <c r="I137" s="31"/>
      <c r="J137" s="22"/>
      <c r="K137" s="126" t="s">
        <v>447</v>
      </c>
      <c r="L137" s="21"/>
      <c r="M137" s="28" t="s">
        <v>448</v>
      </c>
      <c r="N137" s="22"/>
      <c r="O137" s="22"/>
      <c r="P137" s="20"/>
      <c r="Q137" s="29"/>
      <c r="R137" s="21"/>
      <c r="S137" s="22"/>
      <c r="T137" s="22"/>
      <c r="U137" s="20"/>
      <c r="V137" s="20"/>
      <c r="W137" s="22"/>
      <c r="X137" s="20"/>
      <c r="Y137" s="20"/>
      <c r="Z137" s="20"/>
    </row>
    <row r="138" spans="1:26" ht="71.25" customHeight="1" x14ac:dyDescent="0.2">
      <c r="A138" s="19" t="s">
        <v>449</v>
      </c>
      <c r="B138" s="21"/>
      <c r="C138" s="20"/>
      <c r="D138" s="29"/>
      <c r="E138" s="21"/>
      <c r="F138" s="29"/>
      <c r="G138" s="22"/>
      <c r="H138" s="129" t="s">
        <v>450</v>
      </c>
      <c r="I138" s="31"/>
      <c r="J138" s="22"/>
      <c r="K138" s="126"/>
      <c r="L138" s="21"/>
      <c r="M138" s="28"/>
      <c r="N138" s="22"/>
      <c r="O138" s="22"/>
      <c r="P138" s="20"/>
      <c r="Q138" s="29"/>
      <c r="R138" s="21"/>
      <c r="S138" s="22"/>
      <c r="T138" s="22"/>
      <c r="U138" s="20"/>
      <c r="V138" s="20"/>
      <c r="W138" s="22"/>
      <c r="X138" s="20"/>
      <c r="Y138" s="20"/>
      <c r="Z138" s="20"/>
    </row>
    <row r="139" spans="1:26" ht="54" customHeight="1" x14ac:dyDescent="0.2">
      <c r="A139" s="19" t="s">
        <v>451</v>
      </c>
      <c r="B139" s="21"/>
      <c r="C139" s="20"/>
      <c r="D139" s="29"/>
      <c r="E139" s="21"/>
      <c r="F139" s="29"/>
      <c r="G139" s="36" t="s">
        <v>452</v>
      </c>
      <c r="H139" s="28"/>
      <c r="I139" s="31"/>
      <c r="J139" s="22"/>
      <c r="K139" s="126" t="s">
        <v>453</v>
      </c>
      <c r="L139" s="21"/>
      <c r="M139" s="28"/>
      <c r="N139" s="22"/>
      <c r="O139" s="22"/>
      <c r="P139" s="20"/>
      <c r="Q139" s="29"/>
      <c r="R139" s="21"/>
      <c r="S139" s="22"/>
      <c r="T139" s="22"/>
      <c r="U139" s="20"/>
      <c r="V139" s="20"/>
      <c r="W139" s="22"/>
      <c r="X139" s="20"/>
      <c r="Y139" s="20"/>
      <c r="Z139" s="20"/>
    </row>
    <row r="140" spans="1:26" s="11" customFormat="1" ht="80.25" customHeight="1" x14ac:dyDescent="0.25">
      <c r="A140" s="19" t="s">
        <v>454</v>
      </c>
      <c r="B140" s="21"/>
      <c r="C140" s="20"/>
      <c r="D140" s="22" t="s">
        <v>455</v>
      </c>
      <c r="E140" s="21"/>
      <c r="F140" s="51" t="s">
        <v>456</v>
      </c>
      <c r="G140" s="22"/>
      <c r="H140" s="21"/>
      <c r="I140" s="22"/>
      <c r="J140" s="22"/>
      <c r="K140" s="22" t="s">
        <v>457</v>
      </c>
      <c r="L140" s="24"/>
      <c r="M140" s="21"/>
      <c r="N140" s="22"/>
      <c r="O140" s="29"/>
      <c r="P140" s="20"/>
      <c r="Q140" s="29"/>
      <c r="R140" s="21"/>
      <c r="S140" s="22"/>
      <c r="T140" s="22"/>
      <c r="U140" s="20"/>
      <c r="V140" s="20"/>
      <c r="W140" s="22"/>
      <c r="X140" s="20"/>
      <c r="Y140" s="20"/>
      <c r="Z140" s="20"/>
    </row>
    <row r="141" spans="1:26" s="11" customFormat="1" ht="67.5" customHeight="1" x14ac:dyDescent="0.25">
      <c r="A141" s="19" t="s">
        <v>458</v>
      </c>
      <c r="B141" s="21"/>
      <c r="C141" s="20"/>
      <c r="D141" s="22"/>
      <c r="E141" s="21"/>
      <c r="F141" s="51"/>
      <c r="G141" s="22"/>
      <c r="H141" s="21" t="s">
        <v>459</v>
      </c>
      <c r="I141" s="22"/>
      <c r="J141" s="22"/>
      <c r="K141" s="22" t="s">
        <v>460</v>
      </c>
      <c r="L141" s="21"/>
      <c r="M141" s="21"/>
      <c r="N141" s="22"/>
      <c r="O141" s="29"/>
      <c r="P141" s="20"/>
      <c r="Q141" s="29"/>
      <c r="R141" s="21"/>
      <c r="S141" s="22"/>
      <c r="T141" s="22"/>
      <c r="U141" s="20"/>
      <c r="V141" s="20"/>
      <c r="W141" s="22"/>
      <c r="X141" s="20"/>
      <c r="Y141" s="20"/>
      <c r="Z141" s="20"/>
    </row>
    <row r="142" spans="1:26" s="11" customFormat="1" ht="57" x14ac:dyDescent="0.25">
      <c r="A142" s="19" t="s">
        <v>461</v>
      </c>
      <c r="B142" s="21"/>
      <c r="C142" s="20"/>
      <c r="D142" s="22" t="s">
        <v>462</v>
      </c>
      <c r="E142" s="21"/>
      <c r="F142" s="22" t="s">
        <v>463</v>
      </c>
      <c r="G142" s="22"/>
      <c r="H142" s="28" t="s">
        <v>464</v>
      </c>
      <c r="I142" s="22"/>
      <c r="J142" s="22"/>
      <c r="K142" s="22" t="s">
        <v>465</v>
      </c>
      <c r="L142" s="21"/>
      <c r="M142" s="21" t="s">
        <v>466</v>
      </c>
      <c r="N142" s="22"/>
      <c r="O142" s="29"/>
      <c r="P142" s="20"/>
      <c r="Q142" s="29"/>
      <c r="R142" s="21"/>
      <c r="S142" s="22"/>
      <c r="T142" s="22"/>
      <c r="U142" s="20"/>
      <c r="V142" s="20"/>
      <c r="W142" s="22"/>
      <c r="X142" s="20"/>
      <c r="Y142" s="20"/>
      <c r="Z142" s="20"/>
    </row>
    <row r="143" spans="1:26" s="11" customFormat="1" ht="40.5" customHeight="1" x14ac:dyDescent="0.25">
      <c r="A143" s="19" t="s">
        <v>467</v>
      </c>
      <c r="B143" s="21"/>
      <c r="C143" s="20"/>
      <c r="D143" s="22"/>
      <c r="E143" s="21"/>
      <c r="F143" s="99" t="s">
        <v>331</v>
      </c>
      <c r="G143" s="22"/>
      <c r="H143" s="28"/>
      <c r="I143" s="22"/>
      <c r="J143" s="22"/>
      <c r="K143" s="22"/>
      <c r="L143" s="21"/>
      <c r="M143" s="21"/>
      <c r="N143" s="22"/>
      <c r="O143" s="29"/>
      <c r="P143" s="20"/>
      <c r="Q143" s="29"/>
      <c r="R143" s="21"/>
      <c r="S143" s="22"/>
      <c r="T143" s="22"/>
      <c r="U143" s="20"/>
      <c r="V143" s="20"/>
      <c r="W143" s="22"/>
      <c r="X143" s="20"/>
      <c r="Y143" s="20"/>
      <c r="Z143" s="20"/>
    </row>
    <row r="144" spans="1:26" s="11" customFormat="1" ht="45" customHeight="1" x14ac:dyDescent="0.25">
      <c r="A144" s="19" t="s">
        <v>468</v>
      </c>
      <c r="B144" s="21"/>
      <c r="C144" s="20"/>
      <c r="D144" s="22"/>
      <c r="E144" s="21"/>
      <c r="F144" s="99" t="s">
        <v>331</v>
      </c>
      <c r="G144" s="22"/>
      <c r="H144" s="28"/>
      <c r="I144" s="22"/>
      <c r="J144" s="22"/>
      <c r="K144" s="22"/>
      <c r="L144" s="21"/>
      <c r="M144" s="21"/>
      <c r="N144" s="22"/>
      <c r="O144" s="29"/>
      <c r="P144" s="20"/>
      <c r="Q144" s="29"/>
      <c r="R144" s="21"/>
      <c r="S144" s="22"/>
      <c r="T144" s="22"/>
      <c r="U144" s="20"/>
      <c r="V144" s="20"/>
      <c r="W144" s="22"/>
      <c r="X144" s="20"/>
      <c r="Y144" s="20"/>
      <c r="Z144" s="20"/>
    </row>
    <row r="145" spans="1:26" s="11" customFormat="1" ht="69.75" customHeight="1" x14ac:dyDescent="0.25">
      <c r="A145" s="19" t="s">
        <v>469</v>
      </c>
      <c r="B145" s="21"/>
      <c r="C145" s="20"/>
      <c r="D145" s="23"/>
      <c r="E145" s="21"/>
      <c r="F145" s="22"/>
      <c r="G145" s="36" t="s">
        <v>470</v>
      </c>
      <c r="H145" s="21" t="s">
        <v>471</v>
      </c>
      <c r="I145" s="22"/>
      <c r="J145" s="22"/>
      <c r="K145" s="22" t="s">
        <v>472</v>
      </c>
      <c r="L145" s="21"/>
      <c r="M145" s="28" t="s">
        <v>473</v>
      </c>
      <c r="N145" s="22"/>
      <c r="O145" s="29"/>
      <c r="P145" s="20"/>
      <c r="Q145" s="29"/>
      <c r="R145" s="21"/>
      <c r="S145" s="22"/>
      <c r="T145" s="22"/>
      <c r="U145" s="20"/>
      <c r="V145" s="20"/>
      <c r="W145" s="22"/>
      <c r="X145" s="20"/>
      <c r="Y145" s="20"/>
      <c r="Z145" s="20"/>
    </row>
    <row r="146" spans="1:26" s="11" customFormat="1" ht="57" x14ac:dyDescent="0.25">
      <c r="A146" s="19" t="s">
        <v>474</v>
      </c>
      <c r="B146" s="21"/>
      <c r="C146" s="20"/>
      <c r="D146" s="22" t="s">
        <v>475</v>
      </c>
      <c r="E146" s="21"/>
      <c r="F146" s="36" t="s">
        <v>476</v>
      </c>
      <c r="G146" s="36"/>
      <c r="H146" s="28" t="s">
        <v>477</v>
      </c>
      <c r="I146" s="36" t="s">
        <v>476</v>
      </c>
      <c r="J146" s="22"/>
      <c r="K146" s="130" t="s">
        <v>478</v>
      </c>
      <c r="L146" s="21"/>
      <c r="M146" s="28" t="s">
        <v>479</v>
      </c>
      <c r="N146" s="36" t="s">
        <v>480</v>
      </c>
      <c r="O146" s="29"/>
      <c r="P146" s="20"/>
      <c r="Q146" s="29"/>
      <c r="R146" s="21"/>
      <c r="S146" s="22"/>
      <c r="T146" s="36" t="s">
        <v>476</v>
      </c>
      <c r="U146" s="20"/>
      <c r="V146" s="20"/>
      <c r="W146" s="22" t="s">
        <v>481</v>
      </c>
      <c r="X146" s="20"/>
      <c r="Y146" s="20"/>
      <c r="Z146" s="20"/>
    </row>
    <row r="147" spans="1:26" s="11" customFormat="1" ht="48" customHeight="1" x14ac:dyDescent="0.25">
      <c r="A147" s="19" t="s">
        <v>482</v>
      </c>
      <c r="B147" s="21"/>
      <c r="C147" s="20"/>
      <c r="D147" s="22"/>
      <c r="E147" s="21"/>
      <c r="F147" s="22"/>
      <c r="G147" s="22"/>
      <c r="H147" s="21"/>
      <c r="I147" s="22"/>
      <c r="J147" s="22"/>
      <c r="K147" s="22"/>
      <c r="L147" s="21"/>
      <c r="M147" s="21"/>
      <c r="N147" s="22"/>
      <c r="O147" s="29"/>
      <c r="P147" s="20"/>
      <c r="Q147" s="29"/>
      <c r="R147" s="21"/>
      <c r="S147" s="22"/>
      <c r="T147" s="22" t="s">
        <v>483</v>
      </c>
      <c r="U147" s="20"/>
      <c r="V147" s="20"/>
      <c r="W147" s="22"/>
      <c r="X147" s="20"/>
      <c r="Y147" s="20"/>
      <c r="Z147" s="20"/>
    </row>
    <row r="148" spans="1:26" s="11" customFormat="1" ht="48" customHeight="1" x14ac:dyDescent="0.25">
      <c r="A148" s="19" t="s">
        <v>484</v>
      </c>
      <c r="B148" s="21"/>
      <c r="C148" s="20"/>
      <c r="D148" s="22"/>
      <c r="E148" s="21"/>
      <c r="F148" s="99" t="s">
        <v>331</v>
      </c>
      <c r="G148" s="22"/>
      <c r="H148" s="21"/>
      <c r="I148" s="22"/>
      <c r="J148" s="22"/>
      <c r="K148" s="22"/>
      <c r="L148" s="21"/>
      <c r="M148" s="21"/>
      <c r="N148" s="22"/>
      <c r="O148" s="29"/>
      <c r="P148" s="20"/>
      <c r="Q148" s="29"/>
      <c r="R148" s="21"/>
      <c r="S148" s="22"/>
      <c r="T148" s="22"/>
      <c r="U148" s="20"/>
      <c r="V148" s="20"/>
      <c r="W148" s="22"/>
      <c r="X148" s="20"/>
      <c r="Y148" s="20"/>
      <c r="Z148" s="20"/>
    </row>
    <row r="149" spans="1:26" s="11" customFormat="1" ht="48" customHeight="1" x14ac:dyDescent="0.25">
      <c r="A149" s="19" t="s">
        <v>485</v>
      </c>
      <c r="B149" s="21"/>
      <c r="C149" s="20"/>
      <c r="D149" s="22"/>
      <c r="E149" s="21"/>
      <c r="F149" s="99" t="s">
        <v>331</v>
      </c>
      <c r="G149" s="22"/>
      <c r="H149" s="21"/>
      <c r="I149" s="22"/>
      <c r="J149" s="22"/>
      <c r="K149" s="22"/>
      <c r="L149" s="21"/>
      <c r="M149" s="21" t="s">
        <v>486</v>
      </c>
      <c r="N149" s="22"/>
      <c r="O149" s="29"/>
      <c r="P149" s="20"/>
      <c r="Q149" s="29"/>
      <c r="R149" s="21"/>
      <c r="S149" s="22"/>
      <c r="T149" s="22"/>
      <c r="U149" s="20"/>
      <c r="V149" s="20"/>
      <c r="W149" s="22"/>
      <c r="X149" s="20"/>
      <c r="Y149" s="20"/>
      <c r="Z149" s="20"/>
    </row>
    <row r="150" spans="1:26" s="11" customFormat="1" ht="48" customHeight="1" x14ac:dyDescent="0.25">
      <c r="A150" s="19" t="s">
        <v>487</v>
      </c>
      <c r="B150" s="21"/>
      <c r="C150" s="20"/>
      <c r="D150" s="22" t="s">
        <v>488</v>
      </c>
      <c r="E150" s="21"/>
      <c r="F150" s="22"/>
      <c r="G150" s="22"/>
      <c r="H150" s="21"/>
      <c r="I150" s="22"/>
      <c r="J150" s="22"/>
      <c r="K150" s="131"/>
      <c r="L150" s="21"/>
      <c r="M150" s="21"/>
      <c r="N150" s="22"/>
      <c r="O150" s="29"/>
      <c r="P150" s="20"/>
      <c r="Q150" s="29"/>
      <c r="R150" s="21"/>
      <c r="S150" s="22"/>
      <c r="T150" s="23"/>
      <c r="U150" s="20"/>
      <c r="V150" s="20"/>
      <c r="W150" s="22"/>
      <c r="X150" s="20"/>
      <c r="Y150" s="20"/>
      <c r="Z150" s="20"/>
    </row>
    <row r="151" spans="1:26" s="11" customFormat="1" ht="68.400000000000006" x14ac:dyDescent="0.25">
      <c r="A151" s="19" t="s">
        <v>489</v>
      </c>
      <c r="B151" s="21"/>
      <c r="C151" s="20"/>
      <c r="D151" s="22" t="s">
        <v>490</v>
      </c>
      <c r="E151" s="21"/>
      <c r="F151" s="22" t="s">
        <v>491</v>
      </c>
      <c r="G151" s="22"/>
      <c r="H151" s="21"/>
      <c r="I151" s="22" t="s">
        <v>492</v>
      </c>
      <c r="J151" s="22"/>
      <c r="K151" s="22" t="s">
        <v>493</v>
      </c>
      <c r="L151" s="21"/>
      <c r="M151" s="21"/>
      <c r="N151" s="22"/>
      <c r="O151" s="29"/>
      <c r="P151" s="20"/>
      <c r="Q151" s="29"/>
      <c r="R151" s="21"/>
      <c r="S151" s="22"/>
      <c r="T151" s="22" t="s">
        <v>494</v>
      </c>
      <c r="U151" s="20"/>
      <c r="V151" s="20"/>
      <c r="W151" s="22"/>
      <c r="X151" s="20"/>
      <c r="Y151" s="20"/>
      <c r="Z151" s="20"/>
    </row>
    <row r="152" spans="1:26" s="11" customFormat="1" ht="77.25" customHeight="1" x14ac:dyDescent="0.25">
      <c r="A152" s="19" t="s">
        <v>495</v>
      </c>
      <c r="B152" s="21"/>
      <c r="C152" s="20"/>
      <c r="D152" s="36" t="s">
        <v>496</v>
      </c>
      <c r="E152" s="21"/>
      <c r="F152" s="22"/>
      <c r="G152" s="22"/>
      <c r="H152" s="21"/>
      <c r="I152" s="22"/>
      <c r="J152" s="22"/>
      <c r="K152" s="22" t="s">
        <v>497</v>
      </c>
      <c r="L152" s="21"/>
      <c r="M152" s="21"/>
      <c r="N152" s="22"/>
      <c r="O152" s="29"/>
      <c r="P152" s="20"/>
      <c r="Q152" s="29"/>
      <c r="R152" s="21"/>
      <c r="S152" s="22"/>
      <c r="T152" s="22"/>
      <c r="U152" s="20"/>
      <c r="V152" s="20"/>
      <c r="W152" s="22"/>
      <c r="X152" s="20"/>
      <c r="Y152" s="20"/>
      <c r="Z152" s="20"/>
    </row>
    <row r="153" spans="1:26" s="11" customFormat="1" ht="60" customHeight="1" x14ac:dyDescent="0.25">
      <c r="A153" s="19" t="s">
        <v>498</v>
      </c>
      <c r="B153" s="21" t="s">
        <v>331</v>
      </c>
      <c r="C153" s="20"/>
      <c r="D153" s="36" t="s">
        <v>496</v>
      </c>
      <c r="E153" s="21"/>
      <c r="F153" s="131"/>
      <c r="G153" s="22"/>
      <c r="H153" s="21"/>
      <c r="I153" s="22"/>
      <c r="J153" s="22"/>
      <c r="K153" s="22"/>
      <c r="L153" s="21"/>
      <c r="M153" s="21"/>
      <c r="N153" s="22"/>
      <c r="O153" s="29"/>
      <c r="P153" s="20"/>
      <c r="Q153" s="29"/>
      <c r="R153" s="21"/>
      <c r="S153" s="22"/>
      <c r="T153" s="22"/>
      <c r="U153" s="20"/>
      <c r="V153" s="20"/>
      <c r="W153" s="22"/>
      <c r="X153" s="20"/>
      <c r="Y153" s="20"/>
      <c r="Z153" s="20"/>
    </row>
    <row r="154" spans="1:26" s="11" customFormat="1" ht="54" customHeight="1" x14ac:dyDescent="0.25">
      <c r="A154" s="19" t="s">
        <v>499</v>
      </c>
      <c r="B154" s="21" t="s">
        <v>331</v>
      </c>
      <c r="C154" s="20"/>
      <c r="D154" s="128"/>
      <c r="E154" s="21"/>
      <c r="F154" s="131"/>
      <c r="G154" s="22"/>
      <c r="H154" s="21"/>
      <c r="I154" s="22"/>
      <c r="J154" s="22"/>
      <c r="K154" s="22"/>
      <c r="L154" s="21"/>
      <c r="M154" s="21"/>
      <c r="N154" s="22"/>
      <c r="O154" s="29"/>
      <c r="P154" s="20"/>
      <c r="Q154" s="29"/>
      <c r="R154" s="21"/>
      <c r="S154" s="22"/>
      <c r="T154" s="22"/>
      <c r="U154" s="20"/>
      <c r="V154" s="20"/>
      <c r="W154" s="22"/>
      <c r="X154" s="20"/>
      <c r="Y154" s="20"/>
      <c r="Z154" s="20"/>
    </row>
    <row r="155" spans="1:26" s="11" customFormat="1" ht="88.5" customHeight="1" x14ac:dyDescent="0.25">
      <c r="A155" s="19" t="s">
        <v>500</v>
      </c>
      <c r="B155" s="21"/>
      <c r="C155" s="20"/>
      <c r="D155" s="22" t="s">
        <v>501</v>
      </c>
      <c r="E155" s="21"/>
      <c r="F155" s="22" t="s">
        <v>502</v>
      </c>
      <c r="G155" s="22"/>
      <c r="H155" s="21"/>
      <c r="I155" s="22"/>
      <c r="J155" s="22"/>
      <c r="K155" s="22" t="s">
        <v>503</v>
      </c>
      <c r="L155" s="21"/>
      <c r="M155" s="21"/>
      <c r="N155" s="22"/>
      <c r="O155" s="29"/>
      <c r="P155" s="20"/>
      <c r="Q155" s="29"/>
      <c r="R155" s="21"/>
      <c r="S155" s="22"/>
      <c r="T155" s="22"/>
      <c r="U155" s="20"/>
      <c r="V155" s="20"/>
      <c r="W155" s="22"/>
      <c r="X155" s="20"/>
      <c r="Y155" s="20"/>
      <c r="Z155" s="20"/>
    </row>
    <row r="156" spans="1:26" s="11" customFormat="1" ht="72" customHeight="1" x14ac:dyDescent="0.25">
      <c r="A156" s="19" t="s">
        <v>504</v>
      </c>
      <c r="B156" s="21"/>
      <c r="C156" s="20"/>
      <c r="D156" s="22" t="s">
        <v>505</v>
      </c>
      <c r="E156" s="21"/>
      <c r="F156" s="22" t="s">
        <v>506</v>
      </c>
      <c r="G156" s="22"/>
      <c r="H156" s="21"/>
      <c r="I156" s="22"/>
      <c r="J156" s="22"/>
      <c r="K156" s="45"/>
      <c r="L156" s="21"/>
      <c r="M156" s="24"/>
      <c r="N156" s="22"/>
      <c r="O156" s="29"/>
      <c r="P156" s="20"/>
      <c r="Q156" s="29" t="s">
        <v>507</v>
      </c>
      <c r="R156" s="21"/>
      <c r="S156" s="22"/>
      <c r="T156" s="22"/>
      <c r="U156" s="20"/>
      <c r="V156" s="20"/>
      <c r="W156" s="22"/>
      <c r="X156" s="20"/>
      <c r="Y156" s="20"/>
      <c r="Z156" s="20"/>
    </row>
    <row r="157" spans="1:26" s="11" customFormat="1" ht="72" customHeight="1" x14ac:dyDescent="0.25">
      <c r="A157" s="19" t="s">
        <v>508</v>
      </c>
      <c r="B157" s="21"/>
      <c r="C157" s="20"/>
      <c r="D157" s="36" t="s">
        <v>496</v>
      </c>
      <c r="E157" s="21"/>
      <c r="F157" s="22"/>
      <c r="G157" s="22"/>
      <c r="H157" s="21" t="s">
        <v>509</v>
      </c>
      <c r="I157" s="22"/>
      <c r="J157" s="22"/>
      <c r="K157" s="36"/>
      <c r="L157" s="21"/>
      <c r="M157" s="21"/>
      <c r="N157" s="22"/>
      <c r="O157" s="29"/>
      <c r="P157" s="20"/>
      <c r="Q157" s="29" t="s">
        <v>510</v>
      </c>
      <c r="R157" s="21"/>
      <c r="S157" s="22"/>
      <c r="T157" s="22"/>
      <c r="U157" s="20"/>
      <c r="V157" s="20"/>
      <c r="W157" s="22"/>
      <c r="X157" s="20"/>
      <c r="Y157" s="20"/>
      <c r="Z157" s="20"/>
    </row>
    <row r="158" spans="1:26" s="11" customFormat="1" ht="72" customHeight="1" x14ac:dyDescent="0.25">
      <c r="A158" s="19" t="s">
        <v>511</v>
      </c>
      <c r="B158" s="21"/>
      <c r="C158" s="20"/>
      <c r="D158" s="128"/>
      <c r="E158" s="21"/>
      <c r="F158" s="22"/>
      <c r="G158" s="22"/>
      <c r="H158" s="21"/>
      <c r="I158" s="22"/>
      <c r="J158" s="22" t="s">
        <v>512</v>
      </c>
      <c r="K158" s="36"/>
      <c r="L158" s="21"/>
      <c r="M158" s="21"/>
      <c r="N158" s="22"/>
      <c r="O158" s="29"/>
      <c r="P158" s="20"/>
      <c r="Q158" s="29"/>
      <c r="R158" s="21"/>
      <c r="S158" s="22"/>
      <c r="T158" s="22"/>
      <c r="U158" s="20"/>
      <c r="V158" s="20"/>
      <c r="W158" s="22"/>
      <c r="X158" s="20"/>
      <c r="Y158" s="20"/>
      <c r="Z158" s="20"/>
    </row>
    <row r="159" spans="1:26" s="11" customFormat="1" ht="72" customHeight="1" x14ac:dyDescent="0.25">
      <c r="A159" s="19" t="s">
        <v>513</v>
      </c>
      <c r="B159" s="21" t="s">
        <v>331</v>
      </c>
      <c r="C159" s="20"/>
      <c r="D159" s="128"/>
      <c r="E159" s="21"/>
      <c r="F159" s="131"/>
      <c r="G159" s="22"/>
      <c r="H159" s="21"/>
      <c r="I159" s="22"/>
      <c r="J159" s="22"/>
      <c r="K159" s="36"/>
      <c r="L159" s="21"/>
      <c r="M159" s="21"/>
      <c r="N159" s="22"/>
      <c r="O159" s="29"/>
      <c r="P159" s="20"/>
      <c r="Q159" s="29"/>
      <c r="R159" s="21"/>
      <c r="S159" s="22"/>
      <c r="T159" s="22"/>
      <c r="U159" s="20"/>
      <c r="V159" s="20"/>
      <c r="W159" s="22"/>
      <c r="X159" s="20"/>
      <c r="Y159" s="20"/>
      <c r="Z159" s="20"/>
    </row>
    <row r="160" spans="1:26" s="11" customFormat="1" ht="72" customHeight="1" x14ac:dyDescent="0.25">
      <c r="A160" s="19" t="s">
        <v>514</v>
      </c>
      <c r="B160" s="21"/>
      <c r="C160" s="20"/>
      <c r="D160" s="128"/>
      <c r="E160" s="21"/>
      <c r="F160" s="131"/>
      <c r="G160" s="22"/>
      <c r="H160" s="21"/>
      <c r="I160" s="22"/>
      <c r="J160" s="22"/>
      <c r="K160" s="36"/>
      <c r="L160" s="21"/>
      <c r="M160" s="21"/>
      <c r="N160" s="22"/>
      <c r="O160" s="29"/>
      <c r="P160" s="20"/>
      <c r="Q160" s="29"/>
      <c r="R160" s="21"/>
      <c r="S160" s="22"/>
      <c r="T160" s="22"/>
      <c r="U160" s="20"/>
      <c r="V160" s="20"/>
      <c r="W160" s="23" t="s">
        <v>515</v>
      </c>
      <c r="X160" s="20"/>
      <c r="Y160" s="20"/>
      <c r="Z160" s="20"/>
    </row>
    <row r="161" spans="1:26" s="11" customFormat="1" ht="72" customHeight="1" x14ac:dyDescent="0.25">
      <c r="A161" s="19" t="s">
        <v>516</v>
      </c>
      <c r="B161" s="21" t="s">
        <v>331</v>
      </c>
      <c r="C161" s="20"/>
      <c r="D161" s="128"/>
      <c r="E161" s="21"/>
      <c r="F161" s="131"/>
      <c r="G161" s="22"/>
      <c r="H161" s="21"/>
      <c r="I161" s="22"/>
      <c r="J161" s="22"/>
      <c r="K161" s="36"/>
      <c r="L161" s="21"/>
      <c r="M161" s="21"/>
      <c r="N161" s="22"/>
      <c r="O161" s="29"/>
      <c r="P161" s="20"/>
      <c r="Q161" s="29"/>
      <c r="R161" s="21"/>
      <c r="S161" s="22"/>
      <c r="T161" s="22"/>
      <c r="U161" s="20"/>
      <c r="V161" s="20"/>
      <c r="W161" s="22" t="s">
        <v>517</v>
      </c>
      <c r="X161" s="20"/>
      <c r="Y161" s="20"/>
      <c r="Z161" s="20"/>
    </row>
    <row r="162" spans="1:26" s="11" customFormat="1" ht="72" customHeight="1" x14ac:dyDescent="0.25">
      <c r="A162" s="19" t="s">
        <v>518</v>
      </c>
      <c r="B162" s="21"/>
      <c r="C162" s="20"/>
      <c r="D162" s="36" t="s">
        <v>519</v>
      </c>
      <c r="E162" s="21" t="s">
        <v>520</v>
      </c>
      <c r="F162" s="22"/>
      <c r="G162" s="22"/>
      <c r="H162" s="21"/>
      <c r="I162" s="22"/>
      <c r="J162" s="22"/>
      <c r="K162" s="36" t="s">
        <v>521</v>
      </c>
      <c r="L162" s="21"/>
      <c r="M162" s="21"/>
      <c r="N162" s="22"/>
      <c r="O162" s="29"/>
      <c r="P162" s="20"/>
      <c r="Q162" s="29"/>
      <c r="R162" s="21"/>
      <c r="S162" s="22"/>
      <c r="T162" s="22"/>
      <c r="U162" s="20"/>
      <c r="V162" s="20"/>
      <c r="W162" s="22" t="s">
        <v>522</v>
      </c>
      <c r="X162" s="20"/>
      <c r="Y162" s="20"/>
      <c r="Z162" s="20"/>
    </row>
    <row r="163" spans="1:26" s="11" customFormat="1" ht="63.75" customHeight="1" x14ac:dyDescent="0.25">
      <c r="A163" s="19" t="s">
        <v>523</v>
      </c>
      <c r="B163" s="21"/>
      <c r="C163" s="20"/>
      <c r="D163" s="126" t="s">
        <v>496</v>
      </c>
      <c r="E163" s="21"/>
      <c r="F163" s="131"/>
      <c r="G163" s="99"/>
      <c r="H163" s="24"/>
      <c r="I163" s="99" t="s">
        <v>26</v>
      </c>
      <c r="J163" s="22"/>
      <c r="K163" s="99" t="s">
        <v>524</v>
      </c>
      <c r="L163" s="21"/>
      <c r="M163" s="28" t="s">
        <v>525</v>
      </c>
      <c r="N163" s="22" t="s">
        <v>526</v>
      </c>
      <c r="O163" s="131" t="s">
        <v>527</v>
      </c>
      <c r="P163" s="20"/>
      <c r="Q163" s="99"/>
      <c r="R163" s="21"/>
      <c r="S163" s="22"/>
      <c r="T163" s="131"/>
      <c r="U163" s="20"/>
      <c r="V163" s="20"/>
      <c r="W163" s="22" t="s">
        <v>528</v>
      </c>
      <c r="X163" s="20"/>
      <c r="Y163" s="20"/>
      <c r="Z163" s="20"/>
    </row>
    <row r="164" spans="1:26" s="11" customFormat="1" ht="92.25" customHeight="1" x14ac:dyDescent="0.25">
      <c r="A164" s="19" t="s">
        <v>529</v>
      </c>
      <c r="B164" s="21"/>
      <c r="C164" s="20"/>
      <c r="D164" s="128"/>
      <c r="E164" s="21"/>
      <c r="F164" s="22"/>
      <c r="G164" s="22"/>
      <c r="H164" s="21"/>
      <c r="I164" s="22"/>
      <c r="J164" s="22"/>
      <c r="K164" s="99" t="s">
        <v>530</v>
      </c>
      <c r="L164" s="21"/>
      <c r="M164" s="21"/>
      <c r="N164" s="22"/>
      <c r="O164" s="29"/>
      <c r="P164" s="20"/>
      <c r="Q164" s="29"/>
      <c r="R164" s="21"/>
      <c r="S164" s="22"/>
      <c r="T164" s="22"/>
      <c r="U164" s="20"/>
      <c r="V164" s="20"/>
      <c r="W164" s="22"/>
      <c r="X164" s="20"/>
      <c r="Y164" s="20"/>
      <c r="Z164" s="20"/>
    </row>
    <row r="165" spans="1:26" s="11" customFormat="1" ht="34.200000000000003" x14ac:dyDescent="0.25">
      <c r="A165" s="19" t="s">
        <v>531</v>
      </c>
      <c r="B165" s="21"/>
      <c r="C165" s="20"/>
      <c r="D165" s="128"/>
      <c r="E165" s="21"/>
      <c r="F165" s="99" t="s">
        <v>331</v>
      </c>
      <c r="G165" s="22"/>
      <c r="H165" s="21"/>
      <c r="I165" s="22"/>
      <c r="J165" s="22"/>
      <c r="K165" s="99"/>
      <c r="L165" s="21"/>
      <c r="M165" s="21"/>
      <c r="N165" s="22"/>
      <c r="O165" s="29"/>
      <c r="P165" s="20"/>
      <c r="Q165" s="29"/>
      <c r="R165" s="21"/>
      <c r="S165" s="22"/>
      <c r="T165" s="22"/>
      <c r="U165" s="20"/>
      <c r="V165" s="20"/>
      <c r="W165" s="22"/>
      <c r="X165" s="20"/>
      <c r="Y165" s="20"/>
      <c r="Z165" s="20"/>
    </row>
    <row r="166" spans="1:26" s="11" customFormat="1" ht="34.200000000000003" x14ac:dyDescent="0.25">
      <c r="A166" s="19" t="s">
        <v>532</v>
      </c>
      <c r="B166" s="21"/>
      <c r="C166" s="20"/>
      <c r="D166" s="128"/>
      <c r="E166" s="21"/>
      <c r="F166" s="99" t="s">
        <v>331</v>
      </c>
      <c r="G166" s="22"/>
      <c r="H166" s="21"/>
      <c r="I166" s="22"/>
      <c r="J166" s="22"/>
      <c r="K166" s="99"/>
      <c r="L166" s="21"/>
      <c r="M166" s="21"/>
      <c r="N166" s="22"/>
      <c r="O166" s="29"/>
      <c r="P166" s="20"/>
      <c r="Q166" s="29"/>
      <c r="R166" s="21"/>
      <c r="S166" s="22"/>
      <c r="T166" s="22"/>
      <c r="U166" s="20"/>
      <c r="V166" s="20"/>
      <c r="W166" s="22"/>
      <c r="X166" s="20"/>
      <c r="Y166" s="20"/>
      <c r="Z166" s="20"/>
    </row>
    <row r="167" spans="1:26" s="11" customFormat="1" ht="39" customHeight="1" x14ac:dyDescent="0.25">
      <c r="A167" s="83" t="s">
        <v>533</v>
      </c>
      <c r="B167" s="21"/>
      <c r="C167" s="20"/>
      <c r="D167" s="128"/>
      <c r="E167" s="21"/>
      <c r="F167" s="99"/>
      <c r="G167" s="22"/>
      <c r="H167" s="21"/>
      <c r="I167" s="22"/>
      <c r="J167" s="22"/>
      <c r="K167" s="99"/>
      <c r="L167" s="21"/>
      <c r="M167" s="21"/>
      <c r="N167" s="22"/>
      <c r="O167" s="29"/>
      <c r="P167" s="20"/>
      <c r="Q167" s="29"/>
      <c r="R167" s="21"/>
      <c r="S167" s="22"/>
      <c r="T167" s="22"/>
      <c r="U167" s="20"/>
      <c r="V167" s="20"/>
      <c r="W167" s="22"/>
      <c r="X167" s="20"/>
      <c r="Y167" s="20"/>
      <c r="Z167" s="20"/>
    </row>
    <row r="168" spans="1:26" s="11" customFormat="1" ht="74.25" customHeight="1" x14ac:dyDescent="0.25">
      <c r="A168" s="83" t="s">
        <v>533</v>
      </c>
      <c r="B168" s="21"/>
      <c r="C168" s="20"/>
      <c r="D168" s="36" t="s">
        <v>496</v>
      </c>
      <c r="E168" s="21"/>
      <c r="F168" s="22"/>
      <c r="G168" s="22"/>
      <c r="H168" s="21"/>
      <c r="I168" s="22"/>
      <c r="J168" s="22"/>
      <c r="K168" s="22" t="s">
        <v>534</v>
      </c>
      <c r="L168" s="21"/>
      <c r="M168" s="21"/>
      <c r="N168" s="22"/>
      <c r="O168" s="29" t="s">
        <v>535</v>
      </c>
      <c r="P168" s="20"/>
      <c r="Q168" s="29"/>
      <c r="R168" s="21"/>
      <c r="S168" s="22"/>
      <c r="T168" s="22"/>
      <c r="U168" s="20"/>
      <c r="V168" s="20"/>
      <c r="W168" s="22"/>
      <c r="X168" s="20"/>
      <c r="Y168" s="20"/>
      <c r="Z168" s="20"/>
    </row>
    <row r="169" spans="1:26" s="11" customFormat="1" ht="64.5" customHeight="1" x14ac:dyDescent="0.25">
      <c r="A169" s="83" t="s">
        <v>536</v>
      </c>
      <c r="B169" s="21"/>
      <c r="C169" s="20"/>
      <c r="D169" s="36" t="s">
        <v>496</v>
      </c>
      <c r="E169" s="21"/>
      <c r="F169" s="36" t="s">
        <v>537</v>
      </c>
      <c r="G169" s="22"/>
      <c r="H169" s="21"/>
      <c r="I169" s="22"/>
      <c r="J169" s="22"/>
      <c r="K169" s="99"/>
      <c r="L169" s="21"/>
      <c r="M169" s="21" t="s">
        <v>538</v>
      </c>
      <c r="N169" s="22"/>
      <c r="O169" s="29" t="s">
        <v>539</v>
      </c>
      <c r="P169" s="20"/>
      <c r="Q169" s="29"/>
      <c r="R169" s="21"/>
      <c r="S169" s="22"/>
      <c r="T169" s="22"/>
      <c r="U169" s="20"/>
      <c r="V169" s="20"/>
      <c r="W169" s="22" t="s">
        <v>540</v>
      </c>
      <c r="X169" s="20"/>
      <c r="Y169" s="20"/>
      <c r="Z169" s="20"/>
    </row>
    <row r="170" spans="1:26" s="11" customFormat="1" ht="64.5" customHeight="1" x14ac:dyDescent="0.25">
      <c r="A170" s="83" t="s">
        <v>541</v>
      </c>
      <c r="B170" s="21"/>
      <c r="C170" s="20"/>
      <c r="D170" s="36"/>
      <c r="E170" s="21"/>
      <c r="F170" s="23"/>
      <c r="G170" s="22"/>
      <c r="H170" s="21"/>
      <c r="I170" s="22"/>
      <c r="J170" s="22"/>
      <c r="K170" s="99"/>
      <c r="L170" s="21"/>
      <c r="M170" s="21"/>
      <c r="N170" s="22"/>
      <c r="O170" s="29"/>
      <c r="P170" s="20"/>
      <c r="Q170" s="29"/>
      <c r="R170" s="21"/>
      <c r="S170" s="22"/>
      <c r="T170" s="22"/>
      <c r="U170" s="20"/>
      <c r="V170" s="20"/>
      <c r="W170" s="22"/>
      <c r="X170" s="20"/>
      <c r="Y170" s="20"/>
      <c r="Z170" s="20"/>
    </row>
    <row r="171" spans="1:26" s="11" customFormat="1" ht="54.75" customHeight="1" x14ac:dyDescent="0.25">
      <c r="A171" s="83" t="s">
        <v>542</v>
      </c>
      <c r="B171" s="21"/>
      <c r="C171" s="20"/>
      <c r="D171" s="36"/>
      <c r="E171" s="28" t="s">
        <v>543</v>
      </c>
      <c r="F171" s="22"/>
      <c r="G171" s="22"/>
      <c r="H171" s="21"/>
      <c r="I171" s="22"/>
      <c r="J171" s="22"/>
      <c r="K171" s="99"/>
      <c r="L171" s="21"/>
      <c r="M171" s="21"/>
      <c r="N171" s="22"/>
      <c r="O171" s="29"/>
      <c r="P171" s="20"/>
      <c r="Q171" s="29"/>
      <c r="R171" s="21"/>
      <c r="S171" s="22"/>
      <c r="T171" s="22"/>
      <c r="U171" s="20"/>
      <c r="V171" s="20"/>
      <c r="W171" s="22"/>
      <c r="X171" s="20"/>
      <c r="Y171" s="20"/>
      <c r="Z171" s="20"/>
    </row>
    <row r="172" spans="1:26" s="11" customFormat="1" ht="54.75" customHeight="1" x14ac:dyDescent="0.25">
      <c r="A172" s="83" t="s">
        <v>544</v>
      </c>
      <c r="B172" s="21"/>
      <c r="C172" s="20"/>
      <c r="D172" s="128"/>
      <c r="E172" s="21"/>
      <c r="F172" s="99" t="s">
        <v>331</v>
      </c>
      <c r="G172" s="22"/>
      <c r="H172" s="21"/>
      <c r="I172" s="22"/>
      <c r="J172" s="22"/>
      <c r="K172" s="99"/>
      <c r="L172" s="21"/>
      <c r="M172" s="21"/>
      <c r="N172" s="22"/>
      <c r="O172" s="29"/>
      <c r="P172" s="20"/>
      <c r="Q172" s="29"/>
      <c r="R172" s="21"/>
      <c r="S172" s="22"/>
      <c r="T172" s="22"/>
      <c r="U172" s="20"/>
      <c r="V172" s="20"/>
      <c r="W172" s="22"/>
      <c r="X172" s="20"/>
      <c r="Y172" s="20"/>
      <c r="Z172" s="20"/>
    </row>
    <row r="173" spans="1:26" s="11" customFormat="1" ht="81" customHeight="1" x14ac:dyDescent="0.25">
      <c r="A173" s="83" t="s">
        <v>545</v>
      </c>
      <c r="B173" s="21"/>
      <c r="C173" s="20"/>
      <c r="D173" s="22" t="s">
        <v>546</v>
      </c>
      <c r="E173" s="21"/>
      <c r="F173" s="22"/>
      <c r="G173" s="22"/>
      <c r="H173" s="28" t="s">
        <v>547</v>
      </c>
      <c r="I173" s="22"/>
      <c r="J173" s="22"/>
      <c r="K173" s="22"/>
      <c r="L173" s="21"/>
      <c r="M173" s="21"/>
      <c r="N173" s="22"/>
      <c r="O173" s="29"/>
      <c r="P173" s="20"/>
      <c r="Q173" s="29"/>
      <c r="R173" s="21"/>
      <c r="S173" s="22"/>
      <c r="T173" s="22" t="s">
        <v>548</v>
      </c>
      <c r="U173" s="20"/>
      <c r="V173" s="20"/>
      <c r="W173" s="22"/>
      <c r="X173" s="20"/>
      <c r="Y173" s="20"/>
      <c r="Z173" s="20"/>
    </row>
    <row r="174" spans="1:26" s="11" customFormat="1" ht="68.400000000000006" x14ac:dyDescent="0.25">
      <c r="A174" s="83" t="s">
        <v>549</v>
      </c>
      <c r="B174" s="21"/>
      <c r="C174" s="20"/>
      <c r="D174" s="22" t="s">
        <v>550</v>
      </c>
      <c r="E174" s="21"/>
      <c r="F174" s="22"/>
      <c r="G174" s="22"/>
      <c r="H174" s="21"/>
      <c r="I174" s="22"/>
      <c r="J174" s="22"/>
      <c r="K174" s="36" t="s">
        <v>551</v>
      </c>
      <c r="L174" s="21"/>
      <c r="M174" s="21"/>
      <c r="N174" s="22"/>
      <c r="O174" s="31" t="s">
        <v>552</v>
      </c>
      <c r="P174" s="20"/>
      <c r="Q174" s="29"/>
      <c r="R174" s="21"/>
      <c r="S174" s="22"/>
      <c r="T174" s="22"/>
      <c r="U174" s="20"/>
      <c r="V174" s="20"/>
      <c r="W174" s="22"/>
      <c r="X174" s="20"/>
      <c r="Y174" s="20"/>
      <c r="Z174" s="20"/>
    </row>
    <row r="175" spans="1:26" s="11" customFormat="1" ht="69.75" customHeight="1" x14ac:dyDescent="0.25">
      <c r="A175" s="83" t="s">
        <v>553</v>
      </c>
      <c r="B175" s="21"/>
      <c r="C175" s="20"/>
      <c r="D175" s="36" t="s">
        <v>496</v>
      </c>
      <c r="E175" s="21"/>
      <c r="F175" s="23"/>
      <c r="G175" s="22"/>
      <c r="H175" s="21"/>
      <c r="I175" s="22"/>
      <c r="J175" s="22"/>
      <c r="K175" s="132" t="s">
        <v>554</v>
      </c>
      <c r="L175" s="21"/>
      <c r="M175" s="21" t="s">
        <v>555</v>
      </c>
      <c r="N175" s="22"/>
      <c r="O175" s="31" t="s">
        <v>556</v>
      </c>
      <c r="P175" s="20"/>
      <c r="Q175" s="29"/>
      <c r="R175" s="21"/>
      <c r="S175" s="22"/>
      <c r="T175" s="23"/>
      <c r="U175" s="20"/>
      <c r="V175" s="20"/>
      <c r="W175" s="22"/>
      <c r="X175" s="20"/>
      <c r="Y175" s="20"/>
      <c r="Z175" s="20"/>
    </row>
    <row r="176" spans="1:26" s="11" customFormat="1" ht="11.25" customHeight="1" x14ac:dyDescent="0.25">
      <c r="A176" s="26"/>
      <c r="B176" s="22"/>
      <c r="C176" s="22"/>
      <c r="D176" s="22"/>
      <c r="E176" s="22"/>
      <c r="F176" s="22"/>
      <c r="G176" s="22"/>
      <c r="H176" s="22"/>
      <c r="I176" s="31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0"/>
      <c r="V176" s="20"/>
      <c r="W176" s="22"/>
      <c r="X176" s="20"/>
      <c r="Y176" s="20"/>
      <c r="Z176" s="20"/>
    </row>
    <row r="177" spans="1:26" s="11" customFormat="1" ht="163.5" customHeight="1" x14ac:dyDescent="0.25">
      <c r="A177" s="26"/>
      <c r="B177" s="42" t="s">
        <v>557</v>
      </c>
      <c r="C177" s="61" t="s">
        <v>558</v>
      </c>
      <c r="D177" s="45" t="s">
        <v>559</v>
      </c>
      <c r="E177" s="46" t="s">
        <v>29</v>
      </c>
      <c r="F177" s="22"/>
      <c r="G177" s="22"/>
      <c r="H177" s="46" t="s">
        <v>560</v>
      </c>
      <c r="I177" s="31"/>
      <c r="J177" s="22"/>
      <c r="K177" s="22"/>
      <c r="L177" s="42" t="s">
        <v>28</v>
      </c>
      <c r="M177" s="42" t="s">
        <v>27</v>
      </c>
      <c r="N177" s="27"/>
      <c r="O177" s="22"/>
      <c r="P177" s="61" t="s">
        <v>561</v>
      </c>
      <c r="Q177" s="29"/>
      <c r="R177" s="42" t="s">
        <v>30</v>
      </c>
      <c r="S177" s="22"/>
      <c r="T177" s="22"/>
      <c r="U177" s="88" t="s">
        <v>31</v>
      </c>
      <c r="V177" s="61" t="s">
        <v>32</v>
      </c>
      <c r="W177" s="22"/>
      <c r="X177" s="61" t="s">
        <v>33</v>
      </c>
      <c r="Y177" s="20"/>
      <c r="Z177" s="61" t="s">
        <v>562</v>
      </c>
    </row>
    <row r="178" spans="1:26" ht="11.4" x14ac:dyDescent="0.2">
      <c r="A178" s="18"/>
      <c r="H178" s="2"/>
    </row>
    <row r="179" spans="1:26" ht="11.4" x14ac:dyDescent="0.2">
      <c r="A179" s="18"/>
      <c r="H179" s="2"/>
    </row>
    <row r="180" spans="1:26" ht="11.4" x14ac:dyDescent="0.2">
      <c r="A180" s="18"/>
      <c r="H180" s="2"/>
    </row>
    <row r="181" spans="1:26" ht="11.4" x14ac:dyDescent="0.2">
      <c r="A181" s="18"/>
      <c r="H181" s="2"/>
    </row>
    <row r="182" spans="1:26" ht="11.4" x14ac:dyDescent="0.2">
      <c r="A182" s="18"/>
      <c r="H182" s="2"/>
    </row>
    <row r="183" spans="1:26" ht="11.4" x14ac:dyDescent="0.2">
      <c r="A183" s="18"/>
      <c r="H183" s="2"/>
    </row>
    <row r="184" spans="1:26" ht="11.4" x14ac:dyDescent="0.2">
      <c r="A184" s="18"/>
      <c r="H184" s="2"/>
    </row>
    <row r="185" spans="1:26" ht="11.4" x14ac:dyDescent="0.2">
      <c r="A185" s="18"/>
      <c r="H185" s="2"/>
    </row>
    <row r="186" spans="1:26" ht="11.4" x14ac:dyDescent="0.2">
      <c r="A186" s="18"/>
      <c r="H186" s="2"/>
    </row>
    <row r="187" spans="1:26" ht="11.4" x14ac:dyDescent="0.2">
      <c r="A187" s="18"/>
      <c r="H187" s="2"/>
    </row>
    <row r="188" spans="1:26" ht="11.4" x14ac:dyDescent="0.2">
      <c r="A188" s="18"/>
      <c r="H188" s="2"/>
    </row>
    <row r="189" spans="1:26" ht="11.4" x14ac:dyDescent="0.2">
      <c r="A189" s="18"/>
      <c r="H189" s="2"/>
    </row>
    <row r="190" spans="1:26" ht="11.4" x14ac:dyDescent="0.2">
      <c r="A190" s="18"/>
      <c r="H190" s="2"/>
    </row>
    <row r="191" spans="1:26" ht="11.4" x14ac:dyDescent="0.2">
      <c r="A191" s="18"/>
      <c r="H191" s="2"/>
    </row>
    <row r="192" spans="1:26" ht="11.4" x14ac:dyDescent="0.2">
      <c r="A192" s="18"/>
      <c r="H192" s="2"/>
    </row>
    <row r="193" spans="1:8" ht="11.4" x14ac:dyDescent="0.2">
      <c r="A193" s="18"/>
      <c r="H193" s="2"/>
    </row>
    <row r="194" spans="1:8" ht="11.4" x14ac:dyDescent="0.2">
      <c r="A194" s="18"/>
      <c r="H194" s="2"/>
    </row>
    <row r="195" spans="1:8" ht="11.4" x14ac:dyDescent="0.2">
      <c r="A195" s="18"/>
      <c r="H195" s="2"/>
    </row>
    <row r="196" spans="1:8" ht="11.4" x14ac:dyDescent="0.2">
      <c r="A196" s="18"/>
      <c r="H196" s="2"/>
    </row>
    <row r="197" spans="1:8" ht="11.4" x14ac:dyDescent="0.2">
      <c r="A197" s="18"/>
      <c r="H197" s="2"/>
    </row>
    <row r="198" spans="1:8" ht="11.4" x14ac:dyDescent="0.2">
      <c r="A198" s="18"/>
      <c r="H198" s="2"/>
    </row>
    <row r="199" spans="1:8" ht="11.4" x14ac:dyDescent="0.2">
      <c r="A199" s="18"/>
      <c r="H199" s="2"/>
    </row>
    <row r="200" spans="1:8" ht="11.4" x14ac:dyDescent="0.2">
      <c r="A200" s="18"/>
      <c r="H200" s="2"/>
    </row>
    <row r="201" spans="1:8" ht="11.4" x14ac:dyDescent="0.2">
      <c r="A201" s="18"/>
      <c r="H201" s="2"/>
    </row>
    <row r="202" spans="1:8" ht="11.4" x14ac:dyDescent="0.2">
      <c r="A202" s="18"/>
      <c r="H202" s="2"/>
    </row>
    <row r="203" spans="1:8" ht="11.4" x14ac:dyDescent="0.2">
      <c r="A203" s="18"/>
      <c r="H203" s="2"/>
    </row>
    <row r="204" spans="1:8" ht="11.4" x14ac:dyDescent="0.2">
      <c r="A204" s="18"/>
      <c r="H204" s="2"/>
    </row>
    <row r="205" spans="1:8" ht="11.4" x14ac:dyDescent="0.2">
      <c r="A205" s="18"/>
      <c r="H205" s="2"/>
    </row>
    <row r="206" spans="1:8" ht="11.4" x14ac:dyDescent="0.2">
      <c r="A206" s="18"/>
      <c r="H206" s="2"/>
    </row>
    <row r="207" spans="1:8" ht="11.4" x14ac:dyDescent="0.2">
      <c r="A207" s="18"/>
      <c r="H207" s="2"/>
    </row>
    <row r="208" spans="1:8" ht="11.4" x14ac:dyDescent="0.2">
      <c r="A208" s="18"/>
      <c r="H208" s="2"/>
    </row>
    <row r="209" spans="1:8" ht="11.4" x14ac:dyDescent="0.2">
      <c r="A209" s="18"/>
      <c r="H209" s="2"/>
    </row>
    <row r="210" spans="1:8" ht="11.4" x14ac:dyDescent="0.2">
      <c r="A210" s="18"/>
      <c r="H210" s="2"/>
    </row>
    <row r="211" spans="1:8" ht="11.4" x14ac:dyDescent="0.2">
      <c r="A211" s="18"/>
      <c r="H211" s="2"/>
    </row>
    <row r="212" spans="1:8" ht="11.4" x14ac:dyDescent="0.2">
      <c r="A212" s="18"/>
      <c r="H212" s="2"/>
    </row>
    <row r="213" spans="1:8" ht="11.4" x14ac:dyDescent="0.2">
      <c r="A213" s="18"/>
      <c r="H213" s="2"/>
    </row>
    <row r="214" spans="1:8" ht="11.4" x14ac:dyDescent="0.2">
      <c r="A214" s="18"/>
      <c r="H214" s="2"/>
    </row>
    <row r="215" spans="1:8" ht="11.4" x14ac:dyDescent="0.2">
      <c r="A215" s="18"/>
      <c r="H215" s="2"/>
    </row>
    <row r="216" spans="1:8" ht="11.4" x14ac:dyDescent="0.2">
      <c r="A216" s="18"/>
      <c r="H216" s="2"/>
    </row>
    <row r="217" spans="1:8" ht="11.4" x14ac:dyDescent="0.2">
      <c r="A217" s="18"/>
      <c r="H217" s="2"/>
    </row>
    <row r="218" spans="1:8" ht="11.4" x14ac:dyDescent="0.2">
      <c r="A218" s="18"/>
      <c r="H218" s="2"/>
    </row>
    <row r="219" spans="1:8" ht="11.4" x14ac:dyDescent="0.2">
      <c r="A219" s="18"/>
      <c r="H219" s="2"/>
    </row>
    <row r="220" spans="1:8" ht="11.4" x14ac:dyDescent="0.2">
      <c r="A220" s="18"/>
      <c r="H220" s="2"/>
    </row>
    <row r="221" spans="1:8" ht="11.4" x14ac:dyDescent="0.2">
      <c r="A221" s="18"/>
      <c r="H221" s="2"/>
    </row>
    <row r="222" spans="1:8" ht="11.4" x14ac:dyDescent="0.2">
      <c r="A222" s="18"/>
      <c r="H222" s="2"/>
    </row>
    <row r="223" spans="1:8" ht="11.4" x14ac:dyDescent="0.2">
      <c r="A223" s="18"/>
      <c r="H223" s="2"/>
    </row>
    <row r="224" spans="1:8" ht="11.4" x14ac:dyDescent="0.2">
      <c r="A224" s="18"/>
      <c r="H224" s="2"/>
    </row>
    <row r="225" spans="1:8" ht="11.4" x14ac:dyDescent="0.2">
      <c r="A225" s="18"/>
      <c r="H225" s="2"/>
    </row>
    <row r="226" spans="1:8" ht="11.4" x14ac:dyDescent="0.2">
      <c r="A226" s="18"/>
      <c r="H226" s="2"/>
    </row>
    <row r="227" spans="1:8" ht="11.4" x14ac:dyDescent="0.2">
      <c r="A227" s="18"/>
      <c r="H227" s="2"/>
    </row>
    <row r="228" spans="1:8" ht="11.4" x14ac:dyDescent="0.2">
      <c r="A228" s="18"/>
      <c r="H228" s="2"/>
    </row>
    <row r="229" spans="1:8" ht="11.4" x14ac:dyDescent="0.2">
      <c r="A229" s="18"/>
      <c r="H229" s="2"/>
    </row>
    <row r="230" spans="1:8" ht="11.4" x14ac:dyDescent="0.2">
      <c r="A230" s="18"/>
      <c r="H230" s="2"/>
    </row>
    <row r="231" spans="1:8" ht="11.4" x14ac:dyDescent="0.2">
      <c r="A231" s="18"/>
      <c r="H231" s="2"/>
    </row>
    <row r="232" spans="1:8" ht="11.4" x14ac:dyDescent="0.2">
      <c r="A232" s="18"/>
      <c r="H232" s="2"/>
    </row>
    <row r="233" spans="1:8" ht="11.4" x14ac:dyDescent="0.2">
      <c r="A233" s="18"/>
      <c r="H233" s="2"/>
    </row>
    <row r="234" spans="1:8" ht="11.4" x14ac:dyDescent="0.2">
      <c r="A234" s="18"/>
      <c r="H234" s="2"/>
    </row>
    <row r="235" spans="1:8" ht="11.4" x14ac:dyDescent="0.2">
      <c r="A235" s="18"/>
      <c r="H235" s="2"/>
    </row>
    <row r="236" spans="1:8" ht="11.4" x14ac:dyDescent="0.2">
      <c r="A236" s="18"/>
      <c r="H236" s="2"/>
    </row>
    <row r="237" spans="1:8" ht="11.4" x14ac:dyDescent="0.2">
      <c r="A237" s="18"/>
      <c r="H237" s="2"/>
    </row>
    <row r="238" spans="1:8" ht="11.4" x14ac:dyDescent="0.2">
      <c r="A238" s="18"/>
      <c r="H238" s="2"/>
    </row>
    <row r="239" spans="1:8" ht="11.4" x14ac:dyDescent="0.2">
      <c r="A239" s="18"/>
      <c r="H239" s="2"/>
    </row>
    <row r="240" spans="1:8" ht="11.4" x14ac:dyDescent="0.2">
      <c r="A240" s="18"/>
      <c r="H240" s="2"/>
    </row>
    <row r="241" spans="1:8" ht="11.4" x14ac:dyDescent="0.2">
      <c r="A241" s="18"/>
      <c r="H241" s="2"/>
    </row>
    <row r="242" spans="1:8" ht="11.4" x14ac:dyDescent="0.2">
      <c r="H242" s="2"/>
    </row>
    <row r="243" spans="1:8" ht="11.4" x14ac:dyDescent="0.2">
      <c r="H243" s="2"/>
    </row>
    <row r="244" spans="1:8" ht="11.4" x14ac:dyDescent="0.2">
      <c r="H244" s="2"/>
    </row>
    <row r="245" spans="1:8" ht="11.4" x14ac:dyDescent="0.2">
      <c r="H245" s="2"/>
    </row>
    <row r="246" spans="1:8" ht="11.4" x14ac:dyDescent="0.2">
      <c r="H246" s="2"/>
    </row>
    <row r="247" spans="1:8" ht="11.4" x14ac:dyDescent="0.2">
      <c r="H247" s="2"/>
    </row>
    <row r="248" spans="1:8" ht="11.4" x14ac:dyDescent="0.2">
      <c r="H248" s="2"/>
    </row>
    <row r="249" spans="1:8" ht="11.4" x14ac:dyDescent="0.2">
      <c r="H249" s="2"/>
    </row>
    <row r="250" spans="1:8" ht="11.4" x14ac:dyDescent="0.2">
      <c r="H250" s="2"/>
    </row>
    <row r="251" spans="1:8" ht="11.4" x14ac:dyDescent="0.2">
      <c r="H251" s="2"/>
    </row>
    <row r="252" spans="1:8" ht="11.4" x14ac:dyDescent="0.2">
      <c r="H252" s="2"/>
    </row>
    <row r="253" spans="1:8" ht="11.4" x14ac:dyDescent="0.2">
      <c r="H253" s="2"/>
    </row>
    <row r="254" spans="1:8" ht="11.4" x14ac:dyDescent="0.2">
      <c r="H254" s="2"/>
    </row>
    <row r="255" spans="1:8" ht="11.4" x14ac:dyDescent="0.2">
      <c r="H255" s="2"/>
    </row>
    <row r="256" spans="1:8" ht="11.4" x14ac:dyDescent="0.2">
      <c r="H256" s="2"/>
    </row>
    <row r="257" spans="8:8" ht="11.4" x14ac:dyDescent="0.2">
      <c r="H257" s="2"/>
    </row>
    <row r="258" spans="8:8" ht="11.4" x14ac:dyDescent="0.2">
      <c r="H258" s="2"/>
    </row>
    <row r="259" spans="8:8" ht="11.4" x14ac:dyDescent="0.2">
      <c r="H259" s="2"/>
    </row>
    <row r="260" spans="8:8" ht="11.4" x14ac:dyDescent="0.2">
      <c r="H260" s="2"/>
    </row>
    <row r="261" spans="8:8" ht="11.4" x14ac:dyDescent="0.2">
      <c r="H261" s="2"/>
    </row>
    <row r="262" spans="8:8" ht="11.4" x14ac:dyDescent="0.2">
      <c r="H262" s="2"/>
    </row>
    <row r="263" spans="8:8" ht="11.4" x14ac:dyDescent="0.2">
      <c r="H263" s="2"/>
    </row>
    <row r="264" spans="8:8" ht="11.4" x14ac:dyDescent="0.2">
      <c r="H264" s="2"/>
    </row>
    <row r="265" spans="8:8" ht="11.4" x14ac:dyDescent="0.2">
      <c r="H265" s="2"/>
    </row>
    <row r="266" spans="8:8" ht="11.4" x14ac:dyDescent="0.2">
      <c r="H266" s="2"/>
    </row>
    <row r="267" spans="8:8" ht="11.4" x14ac:dyDescent="0.2">
      <c r="H267" s="2"/>
    </row>
    <row r="268" spans="8:8" ht="11.4" x14ac:dyDescent="0.2">
      <c r="H268" s="2"/>
    </row>
    <row r="269" spans="8:8" ht="11.4" x14ac:dyDescent="0.2">
      <c r="H269" s="2"/>
    </row>
    <row r="270" spans="8:8" ht="11.4" x14ac:dyDescent="0.2">
      <c r="H270" s="2"/>
    </row>
    <row r="271" spans="8:8" ht="11.4" x14ac:dyDescent="0.2">
      <c r="H271" s="2"/>
    </row>
    <row r="272" spans="8:8" ht="11.4" x14ac:dyDescent="0.2">
      <c r="H272" s="2"/>
    </row>
    <row r="273" spans="8:8" ht="11.4" x14ac:dyDescent="0.2">
      <c r="H273" s="2"/>
    </row>
    <row r="274" spans="8:8" ht="11.4" x14ac:dyDescent="0.2">
      <c r="H274" s="2"/>
    </row>
    <row r="275" spans="8:8" ht="11.4" x14ac:dyDescent="0.2">
      <c r="H275" s="2"/>
    </row>
    <row r="276" spans="8:8" ht="11.4" x14ac:dyDescent="0.2">
      <c r="H276" s="2"/>
    </row>
    <row r="277" spans="8:8" ht="11.4" x14ac:dyDescent="0.2">
      <c r="H277" s="2"/>
    </row>
    <row r="278" spans="8:8" ht="11.4" x14ac:dyDescent="0.2">
      <c r="H278" s="2"/>
    </row>
    <row r="279" spans="8:8" ht="11.4" x14ac:dyDescent="0.2">
      <c r="H279" s="2"/>
    </row>
    <row r="280" spans="8:8" ht="11.4" x14ac:dyDescent="0.2">
      <c r="H280" s="2"/>
    </row>
    <row r="281" spans="8:8" ht="11.4" x14ac:dyDescent="0.2">
      <c r="H281" s="2"/>
    </row>
    <row r="282" spans="8:8" ht="11.4" x14ac:dyDescent="0.2">
      <c r="H282" s="2"/>
    </row>
    <row r="283" spans="8:8" ht="11.4" x14ac:dyDescent="0.2">
      <c r="H283" s="2"/>
    </row>
    <row r="284" spans="8:8" ht="11.4" x14ac:dyDescent="0.2">
      <c r="H284" s="2"/>
    </row>
    <row r="285" spans="8:8" ht="11.4" x14ac:dyDescent="0.2">
      <c r="H285" s="2"/>
    </row>
    <row r="286" spans="8:8" ht="11.4" x14ac:dyDescent="0.2">
      <c r="H286" s="2"/>
    </row>
    <row r="287" spans="8:8" ht="11.4" x14ac:dyDescent="0.2">
      <c r="H287" s="2"/>
    </row>
    <row r="288" spans="8:8" ht="11.4" x14ac:dyDescent="0.2">
      <c r="H288" s="2"/>
    </row>
    <row r="289" spans="8:8" ht="11.4" x14ac:dyDescent="0.2">
      <c r="H289" s="2"/>
    </row>
    <row r="290" spans="8:8" ht="11.4" x14ac:dyDescent="0.2">
      <c r="H290" s="2"/>
    </row>
    <row r="291" spans="8:8" ht="11.4" x14ac:dyDescent="0.2">
      <c r="H291" s="2"/>
    </row>
    <row r="292" spans="8:8" ht="11.4" x14ac:dyDescent="0.2">
      <c r="H292" s="2"/>
    </row>
    <row r="293" spans="8:8" ht="11.4" x14ac:dyDescent="0.2">
      <c r="H293" s="2"/>
    </row>
    <row r="294" spans="8:8" ht="11.4" x14ac:dyDescent="0.2">
      <c r="H294" s="2"/>
    </row>
    <row r="295" spans="8:8" ht="11.4" x14ac:dyDescent="0.2">
      <c r="H295" s="2"/>
    </row>
    <row r="296" spans="8:8" ht="11.4" x14ac:dyDescent="0.2">
      <c r="H296" s="2"/>
    </row>
    <row r="297" spans="8:8" ht="11.4" x14ac:dyDescent="0.2">
      <c r="H297" s="2"/>
    </row>
    <row r="298" spans="8:8" ht="11.4" x14ac:dyDescent="0.2">
      <c r="H298" s="2"/>
    </row>
    <row r="299" spans="8:8" ht="11.4" x14ac:dyDescent="0.2">
      <c r="H299" s="2"/>
    </row>
    <row r="300" spans="8:8" ht="11.4" x14ac:dyDescent="0.2">
      <c r="H300" s="2"/>
    </row>
    <row r="301" spans="8:8" ht="11.4" x14ac:dyDescent="0.2">
      <c r="H301" s="2"/>
    </row>
    <row r="302" spans="8:8" ht="11.4" x14ac:dyDescent="0.2">
      <c r="H302" s="2"/>
    </row>
    <row r="303" spans="8:8" ht="11.4" x14ac:dyDescent="0.2">
      <c r="H303" s="2"/>
    </row>
    <row r="304" spans="8:8" ht="11.4" x14ac:dyDescent="0.2">
      <c r="H304" s="2"/>
    </row>
    <row r="305" spans="8:8" ht="11.4" x14ac:dyDescent="0.2">
      <c r="H305" s="2"/>
    </row>
    <row r="306" spans="8:8" ht="11.4" x14ac:dyDescent="0.2">
      <c r="H306" s="2"/>
    </row>
    <row r="307" spans="8:8" ht="11.4" x14ac:dyDescent="0.2">
      <c r="H307" s="2"/>
    </row>
    <row r="308" spans="8:8" ht="11.4" x14ac:dyDescent="0.2">
      <c r="H308" s="2"/>
    </row>
    <row r="309" spans="8:8" ht="11.4" x14ac:dyDescent="0.2">
      <c r="H309" s="2"/>
    </row>
    <row r="310" spans="8:8" ht="11.4" x14ac:dyDescent="0.2">
      <c r="H310" s="2"/>
    </row>
    <row r="311" spans="8:8" ht="11.4" x14ac:dyDescent="0.2"/>
    <row r="312" spans="8:8" ht="11.4" x14ac:dyDescent="0.2"/>
    <row r="313" spans="8:8" ht="11.4" x14ac:dyDescent="0.2"/>
    <row r="314" spans="8:8" ht="11.4" x14ac:dyDescent="0.2"/>
    <row r="315" spans="8:8" ht="11.4" x14ac:dyDescent="0.2"/>
    <row r="316" spans="8:8" ht="11.4" x14ac:dyDescent="0.2"/>
    <row r="317" spans="8:8" ht="11.4" x14ac:dyDescent="0.2"/>
    <row r="318" spans="8:8" ht="11.4" x14ac:dyDescent="0.2"/>
    <row r="319" spans="8:8" ht="11.4" x14ac:dyDescent="0.2"/>
    <row r="320" spans="8:8" ht="11.4" x14ac:dyDescent="0.2"/>
    <row r="321" ht="11.4" x14ac:dyDescent="0.2"/>
    <row r="322" ht="11.4" x14ac:dyDescent="0.2"/>
    <row r="323" ht="11.4" x14ac:dyDescent="0.2"/>
    <row r="324" ht="11.4" x14ac:dyDescent="0.2"/>
    <row r="325" ht="11.4" x14ac:dyDescent="0.2"/>
    <row r="326" ht="11.4" x14ac:dyDescent="0.2"/>
    <row r="327" ht="11.4" x14ac:dyDescent="0.2"/>
    <row r="328" ht="11.4" x14ac:dyDescent="0.2"/>
    <row r="329" ht="11.4" x14ac:dyDescent="0.2"/>
    <row r="330" ht="11.4" x14ac:dyDescent="0.2"/>
    <row r="331" ht="11.4" x14ac:dyDescent="0.2"/>
    <row r="332" ht="11.4" x14ac:dyDescent="0.2"/>
    <row r="333" ht="11.4" x14ac:dyDescent="0.2"/>
    <row r="334" ht="11.4" x14ac:dyDescent="0.2"/>
    <row r="335" ht="11.4" x14ac:dyDescent="0.2"/>
    <row r="336" ht="11.4" x14ac:dyDescent="0.2"/>
    <row r="337" ht="11.4" x14ac:dyDescent="0.2"/>
    <row r="338" ht="11.4" x14ac:dyDescent="0.2"/>
    <row r="339" ht="11.4" x14ac:dyDescent="0.2"/>
    <row r="340" ht="11.4" x14ac:dyDescent="0.2"/>
    <row r="341" ht="11.4" x14ac:dyDescent="0.2"/>
    <row r="342" ht="11.4" x14ac:dyDescent="0.2"/>
    <row r="343" ht="11.4" x14ac:dyDescent="0.2"/>
    <row r="344" ht="11.4" x14ac:dyDescent="0.2"/>
    <row r="345" ht="11.4" x14ac:dyDescent="0.2"/>
    <row r="346" ht="11.4" x14ac:dyDescent="0.2"/>
    <row r="347" ht="11.4" x14ac:dyDescent="0.2"/>
    <row r="348" ht="11.4" x14ac:dyDescent="0.2"/>
    <row r="349" ht="11.4" x14ac:dyDescent="0.2"/>
    <row r="350" ht="11.4" x14ac:dyDescent="0.2"/>
    <row r="351" ht="11.4" x14ac:dyDescent="0.2"/>
    <row r="352" ht="11.4" x14ac:dyDescent="0.2"/>
    <row r="353" ht="11.4" x14ac:dyDescent="0.2"/>
    <row r="354" ht="11.4" x14ac:dyDescent="0.2"/>
    <row r="355" ht="11.4" x14ac:dyDescent="0.2"/>
    <row r="356" ht="11.4" x14ac:dyDescent="0.2"/>
    <row r="357" ht="11.4" x14ac:dyDescent="0.2"/>
    <row r="358" ht="11.4" x14ac:dyDescent="0.2"/>
    <row r="359" ht="11.4" x14ac:dyDescent="0.2"/>
    <row r="360" ht="11.4" x14ac:dyDescent="0.2"/>
    <row r="361" ht="11.4" x14ac:dyDescent="0.2"/>
    <row r="362" ht="11.4" x14ac:dyDescent="0.2"/>
    <row r="363" ht="11.4" x14ac:dyDescent="0.2"/>
    <row r="364" ht="11.4" x14ac:dyDescent="0.2"/>
    <row r="365" ht="11.4" x14ac:dyDescent="0.2"/>
    <row r="366" ht="11.4" x14ac:dyDescent="0.2"/>
    <row r="367" ht="11.4" x14ac:dyDescent="0.2"/>
    <row r="368" ht="11.4" x14ac:dyDescent="0.2"/>
    <row r="369" ht="11.4" x14ac:dyDescent="0.2"/>
    <row r="370" ht="11.4" x14ac:dyDescent="0.2"/>
    <row r="371" ht="11.4" x14ac:dyDescent="0.2"/>
    <row r="372" ht="11.4" x14ac:dyDescent="0.2"/>
    <row r="373" ht="11.4" x14ac:dyDescent="0.2"/>
  </sheetData>
  <mergeCells count="2">
    <mergeCell ref="B8:Z8"/>
    <mergeCell ref="B26:B29"/>
  </mergeCells>
  <phoneticPr fontId="1" type="noConversion"/>
  <pageMargins left="0.75" right="0.75" top="1" bottom="1" header="0.5" footer="0.5"/>
  <pageSetup paperSize="8" scale="62" fitToHeight="0" orientation="landscape" horizontalDpi="4294967293" verticalDpi="429496729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42"/>
  <sheetViews>
    <sheetView zoomScale="90" zoomScaleNormal="89" zoomScaleSheetLayoutView="90" workbookViewId="0">
      <pane ySplit="1" topLeftCell="A143" activePane="bottomLeft" state="frozen"/>
      <selection pane="bottomLeft"/>
    </sheetView>
  </sheetViews>
  <sheetFormatPr defaultColWidth="10.33203125" defaultRowHeight="12.75" customHeight="1" x14ac:dyDescent="0.2"/>
  <cols>
    <col min="1" max="1" width="13.6640625" style="1" customWidth="1"/>
    <col min="2" max="2" width="18.44140625" style="2" customWidth="1"/>
    <col min="3" max="3" width="12.33203125" style="2" customWidth="1"/>
    <col min="4" max="4" width="12.109375" style="2" customWidth="1"/>
    <col min="5" max="5" width="12.33203125" style="2" customWidth="1"/>
    <col min="6" max="6" width="19.33203125" style="2" customWidth="1"/>
    <col min="7" max="7" width="12.5546875" style="2" customWidth="1"/>
    <col min="8" max="8" width="15.88671875" style="2" customWidth="1"/>
    <col min="9" max="9" width="14.6640625" style="2" customWidth="1"/>
    <col min="10" max="10" width="15.33203125" style="2" customWidth="1"/>
    <col min="11" max="11" width="15.109375" style="2" customWidth="1"/>
    <col min="12" max="12" width="17.109375" style="2" customWidth="1"/>
    <col min="13" max="13" width="13" style="2" customWidth="1"/>
    <col min="14" max="14" width="12.44140625" style="6" customWidth="1"/>
    <col min="15" max="15" width="14" style="2" customWidth="1"/>
    <col min="16" max="16" width="12.6640625" style="2" customWidth="1"/>
    <col min="17" max="17" width="12" style="2" customWidth="1"/>
    <col min="18" max="18" width="15.33203125" style="2" customWidth="1"/>
    <col min="19" max="19" width="10.33203125" style="2"/>
    <col min="20" max="20" width="11.88671875" style="2" customWidth="1"/>
    <col min="21" max="22" width="10.33203125" style="2"/>
    <col min="23" max="23" width="12" style="2" customWidth="1"/>
    <col min="24" max="25" width="10.33203125" style="2"/>
    <col min="26" max="26" width="13.109375" style="2" customWidth="1"/>
    <col min="27" max="16384" width="10.33203125" style="2"/>
  </cols>
  <sheetData>
    <row r="1" spans="1:26" s="10" customFormat="1" ht="136.5" customHeight="1" x14ac:dyDescent="0.2">
      <c r="A1" s="60"/>
      <c r="B1" s="7" t="s">
        <v>563</v>
      </c>
      <c r="C1" s="8" t="s">
        <v>564</v>
      </c>
      <c r="D1" s="7" t="s">
        <v>565</v>
      </c>
      <c r="E1" s="7" t="s">
        <v>566</v>
      </c>
      <c r="F1" s="7" t="s">
        <v>567</v>
      </c>
      <c r="G1" s="7" t="s">
        <v>568</v>
      </c>
      <c r="H1" s="7" t="s">
        <v>569</v>
      </c>
      <c r="I1" s="7" t="s">
        <v>570</v>
      </c>
      <c r="J1" s="7" t="s">
        <v>571</v>
      </c>
      <c r="K1" s="7" t="s">
        <v>572</v>
      </c>
      <c r="L1" s="7" t="s">
        <v>573</v>
      </c>
      <c r="M1" s="7" t="s">
        <v>574</v>
      </c>
      <c r="N1" s="7" t="s">
        <v>575</v>
      </c>
      <c r="O1" s="7" t="s">
        <v>576</v>
      </c>
      <c r="P1" s="47" t="s">
        <v>577</v>
      </c>
      <c r="Q1" s="7" t="s">
        <v>578</v>
      </c>
      <c r="R1" s="7" t="s">
        <v>579</v>
      </c>
      <c r="S1" s="9" t="s">
        <v>580</v>
      </c>
      <c r="T1" s="7" t="s">
        <v>581</v>
      </c>
      <c r="U1" s="9" t="s">
        <v>582</v>
      </c>
      <c r="V1" s="8" t="s">
        <v>583</v>
      </c>
      <c r="W1" s="7" t="s">
        <v>584</v>
      </c>
      <c r="X1" s="8" t="s">
        <v>585</v>
      </c>
      <c r="Y1" s="9" t="s">
        <v>586</v>
      </c>
      <c r="Z1" s="7" t="s">
        <v>587</v>
      </c>
    </row>
    <row r="2" spans="1:26" ht="9.75" customHeight="1" x14ac:dyDescent="0.2">
      <c r="B2" s="2">
        <f>155.9*2.85*0.5*1.25</f>
        <v>277.69687500000003</v>
      </c>
      <c r="C2" s="2">
        <f>159.9*3/24+16.67</f>
        <v>36.657499999999999</v>
      </c>
      <c r="D2" s="2">
        <f>5*D6</f>
        <v>333.1</v>
      </c>
      <c r="E2" s="2">
        <f>E6*5</f>
        <v>324.05</v>
      </c>
      <c r="F2" s="2">
        <f>76.77+16.67</f>
        <v>93.44</v>
      </c>
      <c r="G2" s="2">
        <f>G6*5</f>
        <v>192.10000000000002</v>
      </c>
      <c r="I2" s="2">
        <f>I5*5</f>
        <v>137.5</v>
      </c>
      <c r="J2" s="2">
        <f>J5*5</f>
        <v>213.7</v>
      </c>
      <c r="K2" s="2">
        <f>K5*5</f>
        <v>167.5</v>
      </c>
      <c r="L2" s="2">
        <f>L6*5</f>
        <v>160.75</v>
      </c>
      <c r="M2" s="3">
        <f>M6*5</f>
        <v>215.9</v>
      </c>
      <c r="N2" s="13">
        <f>N6*5</f>
        <v>167</v>
      </c>
      <c r="O2" s="2">
        <f>O6*5</f>
        <v>266.05</v>
      </c>
      <c r="P2" s="2">
        <f>P6*5</f>
        <v>546.5</v>
      </c>
      <c r="Q2" s="2">
        <f>53.33+12.5</f>
        <v>65.83</v>
      </c>
      <c r="R2" s="2">
        <f>66.73+16.67</f>
        <v>83.4</v>
      </c>
      <c r="S2" s="2">
        <f>S5*5</f>
        <v>140.80000000000001</v>
      </c>
      <c r="T2" s="2">
        <f>28.16*5</f>
        <v>140.80000000000001</v>
      </c>
      <c r="U2" s="2">
        <f>U6*5</f>
        <v>223.55</v>
      </c>
      <c r="V2" s="2">
        <f>V6*5</f>
        <v>154.44999999999999</v>
      </c>
      <c r="W2" s="2">
        <f>5*W6</f>
        <v>150</v>
      </c>
      <c r="X2" s="2">
        <f>X6*5</f>
        <v>202</v>
      </c>
      <c r="Y2" s="2">
        <f>Y6*5</f>
        <v>150.39999999999998</v>
      </c>
      <c r="Z2" s="2">
        <f>Z6*5</f>
        <v>327.10000000000002</v>
      </c>
    </row>
    <row r="3" spans="1:26" ht="9.75" customHeight="1" x14ac:dyDescent="0.2">
      <c r="A3" s="1" t="s">
        <v>588</v>
      </c>
      <c r="E3" s="4">
        <f>6/24</f>
        <v>0.25</v>
      </c>
      <c r="F3" s="3">
        <f>263.2*J6</f>
        <v>76.766666666666666</v>
      </c>
      <c r="J3" s="4" t="s">
        <v>589</v>
      </c>
      <c r="K3" s="4" t="s">
        <v>590</v>
      </c>
      <c r="L3" s="4">
        <f>17.69+12.5</f>
        <v>30.19</v>
      </c>
      <c r="M3" s="5">
        <f>L3*5</f>
        <v>150.95000000000002</v>
      </c>
      <c r="N3" s="13"/>
      <c r="O3" s="3">
        <f>(O4+12.5)*5</f>
        <v>245.6875</v>
      </c>
      <c r="P3" s="15"/>
      <c r="R3" s="2">
        <f>28.6+16.67</f>
        <v>45.27</v>
      </c>
    </row>
    <row r="4" spans="1:26" ht="9.75" customHeight="1" x14ac:dyDescent="0.2">
      <c r="B4" s="2">
        <f>116.11*6/24</f>
        <v>29.0275</v>
      </c>
      <c r="C4" s="3">
        <f>6*155.9/24</f>
        <v>38.975000000000001</v>
      </c>
      <c r="D4" s="5">
        <f>171.27*6/24</f>
        <v>42.817500000000003</v>
      </c>
      <c r="E4" s="4"/>
      <c r="F4" s="5">
        <f>F5*5+16.67*5</f>
        <v>412.35</v>
      </c>
      <c r="G4" s="3">
        <f>124.41*4.5/24</f>
        <v>23.326875000000001</v>
      </c>
      <c r="J4" s="4">
        <f>213.7+42.74</f>
        <v>256.44</v>
      </c>
      <c r="K4" s="4"/>
      <c r="L4" s="4"/>
      <c r="M4" s="5"/>
      <c r="N4" s="5">
        <f>100.31*4.5/24</f>
        <v>18.808125</v>
      </c>
      <c r="O4" s="5">
        <f>195.4*4.5/24</f>
        <v>36.637500000000003</v>
      </c>
      <c r="P4" s="16"/>
      <c r="R4" s="5">
        <f>R5*5+16.67*5</f>
        <v>369.35000000000008</v>
      </c>
      <c r="T4" s="5">
        <f>T5+12.5</f>
        <v>42.275000000000006</v>
      </c>
    </row>
    <row r="5" spans="1:26" ht="9.75" customHeight="1" x14ac:dyDescent="0.2">
      <c r="B5" s="2">
        <f>B6*5</f>
        <v>252.65</v>
      </c>
      <c r="C5" s="2">
        <f>C6*5</f>
        <v>310.7</v>
      </c>
      <c r="D5" s="2">
        <f>5*D6</f>
        <v>333.1</v>
      </c>
      <c r="F5" s="5">
        <f>263.2*6/24</f>
        <v>65.8</v>
      </c>
      <c r="G5" s="3">
        <f>124.41*5/24</f>
        <v>25.918749999999999</v>
      </c>
      <c r="H5" s="2">
        <f>5*H6</f>
        <v>217.65</v>
      </c>
      <c r="I5" s="2">
        <v>27.5</v>
      </c>
      <c r="J5" s="2">
        <f>30.24+12.5</f>
        <v>42.739999999999995</v>
      </c>
      <c r="K5" s="2">
        <f>21+12.5</f>
        <v>33.5</v>
      </c>
      <c r="L5" s="4">
        <f>4.5*94.36/24</f>
        <v>17.692499999999999</v>
      </c>
      <c r="M5" s="5"/>
      <c r="N5" s="5">
        <f>100.31*5/24</f>
        <v>20.897916666666667</v>
      </c>
      <c r="O5" s="5">
        <f>195.4*5/24</f>
        <v>40.708333333333336</v>
      </c>
      <c r="P5" s="2">
        <f>12</f>
        <v>12</v>
      </c>
      <c r="Q5" s="2">
        <f>5*65.83</f>
        <v>329.15</v>
      </c>
      <c r="R5" s="4">
        <f>228.8*6/24</f>
        <v>57.20000000000001</v>
      </c>
      <c r="S5" s="2">
        <f>11.49+16.67</f>
        <v>28.160000000000004</v>
      </c>
      <c r="T5" s="5">
        <f>158.8*4.5/24</f>
        <v>29.775000000000002</v>
      </c>
      <c r="V5" s="48"/>
      <c r="Z5" s="2">
        <f>21.17+12.5</f>
        <v>33.67</v>
      </c>
    </row>
    <row r="6" spans="1:26" ht="9.75" customHeight="1" x14ac:dyDescent="0.2">
      <c r="B6" s="2">
        <f>33.86+16.67</f>
        <v>50.53</v>
      </c>
      <c r="C6" s="2">
        <f>45.47 +16.67</f>
        <v>62.14</v>
      </c>
      <c r="D6" s="2">
        <f>49.95+16.67</f>
        <v>66.62</v>
      </c>
      <c r="E6" s="2">
        <f xml:space="preserve"> 48.14+16.67</f>
        <v>64.81</v>
      </c>
      <c r="F6" s="2">
        <f>F2*5</f>
        <v>467.2</v>
      </c>
      <c r="G6" s="2">
        <f>25.92+12.5</f>
        <v>38.42</v>
      </c>
      <c r="H6" s="2">
        <f xml:space="preserve"> 31.03 +12.5</f>
        <v>43.53</v>
      </c>
      <c r="I6" s="2">
        <f>12.5+72.03*K6</f>
        <v>27.506250000000001</v>
      </c>
      <c r="J6" s="4">
        <f>7/24</f>
        <v>0.29166666666666669</v>
      </c>
      <c r="K6" s="4">
        <f>5/24</f>
        <v>0.20833333333333334</v>
      </c>
      <c r="L6" s="2">
        <f>19.65+12.5</f>
        <v>32.15</v>
      </c>
      <c r="M6" s="2">
        <f>30.68+12.5</f>
        <v>43.18</v>
      </c>
      <c r="N6" s="14">
        <f>12.5+20.9</f>
        <v>33.4</v>
      </c>
      <c r="O6" s="2">
        <f>40.71+12.5</f>
        <v>53.21</v>
      </c>
      <c r="P6" s="2">
        <f>92.63+16.67</f>
        <v>109.3</v>
      </c>
      <c r="Q6" s="2">
        <f>K6*256+12.5</f>
        <v>65.833333333333343</v>
      </c>
      <c r="R6" s="2">
        <f>R2*5</f>
        <v>417</v>
      </c>
      <c r="S6" s="2">
        <f>39.39*J6</f>
        <v>11.488750000000001</v>
      </c>
      <c r="T6" s="2">
        <f>33.08+12.5</f>
        <v>45.58</v>
      </c>
      <c r="U6" s="2">
        <f>32.21+12.5</f>
        <v>44.71</v>
      </c>
      <c r="V6" s="2">
        <f>18.39+12.5</f>
        <v>30.89</v>
      </c>
      <c r="W6" s="2">
        <f>17.5 +12.5</f>
        <v>30</v>
      </c>
      <c r="X6" s="2">
        <f xml:space="preserve"> 27.9 +12.5</f>
        <v>40.4</v>
      </c>
      <c r="Y6" s="2">
        <f>17.58 +12.5</f>
        <v>30.08</v>
      </c>
      <c r="Z6" s="2">
        <f>52.92 + 12.5</f>
        <v>65.42</v>
      </c>
    </row>
    <row r="7" spans="1:26" ht="11.25" customHeight="1" x14ac:dyDescent="0.2">
      <c r="B7" s="2" t="s">
        <v>591</v>
      </c>
      <c r="C7" s="2" t="s">
        <v>592</v>
      </c>
      <c r="D7" s="2" t="s">
        <v>593</v>
      </c>
      <c r="E7" s="2" t="s">
        <v>594</v>
      </c>
      <c r="F7" s="2" t="s">
        <v>595</v>
      </c>
      <c r="G7" s="2" t="s">
        <v>596</v>
      </c>
      <c r="H7" s="2" t="s">
        <v>597</v>
      </c>
      <c r="I7" s="2" t="s">
        <v>598</v>
      </c>
      <c r="J7" s="2" t="s">
        <v>599</v>
      </c>
      <c r="K7" s="2" t="s">
        <v>600</v>
      </c>
      <c r="L7" s="2" t="s">
        <v>601</v>
      </c>
      <c r="M7" s="2" t="s">
        <v>602</v>
      </c>
      <c r="N7" s="14" t="s">
        <v>603</v>
      </c>
      <c r="O7" s="2" t="s">
        <v>604</v>
      </c>
      <c r="Q7" s="2" t="s">
        <v>605</v>
      </c>
      <c r="R7" s="2" t="s">
        <v>606</v>
      </c>
      <c r="S7" s="2" t="s">
        <v>607</v>
      </c>
      <c r="T7" s="2" t="s">
        <v>608</v>
      </c>
      <c r="U7" s="2" t="s">
        <v>609</v>
      </c>
      <c r="V7" s="2" t="s">
        <v>610</v>
      </c>
      <c r="W7" s="2" t="s">
        <v>611</v>
      </c>
      <c r="Y7" s="2" t="s">
        <v>612</v>
      </c>
      <c r="Z7" s="2" t="s">
        <v>613</v>
      </c>
    </row>
    <row r="8" spans="1:26" ht="128.25" customHeight="1" x14ac:dyDescent="0.2">
      <c r="A8" s="19" t="s">
        <v>614</v>
      </c>
      <c r="B8" s="21"/>
      <c r="C8" s="20"/>
      <c r="D8" s="29"/>
      <c r="E8" s="21"/>
      <c r="F8" s="29"/>
      <c r="G8" s="22"/>
      <c r="H8" s="31"/>
      <c r="I8" s="22"/>
      <c r="J8" s="22"/>
      <c r="K8" s="21"/>
      <c r="L8" s="21"/>
      <c r="M8" s="22"/>
      <c r="N8" s="21"/>
      <c r="O8" s="23" t="s">
        <v>615</v>
      </c>
      <c r="P8" s="20"/>
      <c r="Q8" s="29"/>
      <c r="R8" s="21"/>
      <c r="S8" s="22"/>
      <c r="T8" s="22"/>
      <c r="U8" s="22"/>
      <c r="V8" s="20"/>
      <c r="W8" s="22"/>
      <c r="X8" s="22"/>
      <c r="Y8" s="22"/>
      <c r="Z8" s="21"/>
    </row>
    <row r="9" spans="1:26" ht="128.25" customHeight="1" x14ac:dyDescent="0.2">
      <c r="A9" s="19" t="s">
        <v>616</v>
      </c>
      <c r="B9" s="21"/>
      <c r="C9" s="20"/>
      <c r="D9" s="29"/>
      <c r="E9" s="21"/>
      <c r="F9" s="29"/>
      <c r="G9" s="22"/>
      <c r="H9" s="31"/>
      <c r="I9" s="22"/>
      <c r="J9" s="22"/>
      <c r="K9" s="21"/>
      <c r="L9" s="21"/>
      <c r="M9" s="22" t="s">
        <v>617</v>
      </c>
      <c r="N9" s="21"/>
      <c r="O9" s="23"/>
      <c r="P9" s="20"/>
      <c r="Q9" s="29"/>
      <c r="R9" s="21"/>
      <c r="S9" s="22"/>
      <c r="T9" s="22"/>
      <c r="U9" s="22"/>
      <c r="V9" s="20"/>
      <c r="W9" s="22"/>
      <c r="X9" s="22"/>
      <c r="Y9" s="22"/>
      <c r="Z9" s="21"/>
    </row>
    <row r="10" spans="1:26" ht="128.25" customHeight="1" x14ac:dyDescent="0.2">
      <c r="A10" s="19" t="s">
        <v>618</v>
      </c>
      <c r="B10" s="21"/>
      <c r="C10" s="20"/>
      <c r="D10" s="29"/>
      <c r="E10" s="21"/>
      <c r="F10" s="29"/>
      <c r="G10" s="22"/>
      <c r="H10" s="31"/>
      <c r="I10" s="22"/>
      <c r="J10" s="22"/>
      <c r="K10" s="21"/>
      <c r="L10" s="21"/>
      <c r="M10" s="22" t="s">
        <v>619</v>
      </c>
      <c r="N10" s="21"/>
      <c r="O10" s="23"/>
      <c r="P10" s="20"/>
      <c r="Q10" s="29"/>
      <c r="R10" s="21"/>
      <c r="S10" s="22"/>
      <c r="T10" s="22"/>
      <c r="U10" s="22"/>
      <c r="V10" s="20"/>
      <c r="W10" s="22"/>
      <c r="X10" s="22"/>
      <c r="Y10" s="22"/>
      <c r="Z10" s="21"/>
    </row>
    <row r="11" spans="1:26" ht="144.75" customHeight="1" x14ac:dyDescent="0.2">
      <c r="A11" s="19" t="s">
        <v>620</v>
      </c>
      <c r="B11" s="21"/>
      <c r="C11" s="20"/>
      <c r="D11" s="29"/>
      <c r="E11" s="21"/>
      <c r="F11" s="29"/>
      <c r="G11" s="22"/>
      <c r="H11" s="31"/>
      <c r="I11" s="22"/>
      <c r="J11" s="22"/>
      <c r="K11" s="21"/>
      <c r="L11" s="21"/>
      <c r="M11" s="22"/>
      <c r="N11" s="21"/>
      <c r="O11" s="22"/>
      <c r="P11" s="20"/>
      <c r="Q11" s="29"/>
      <c r="R11" s="21"/>
      <c r="S11" s="22"/>
      <c r="T11" s="22" t="s">
        <v>621</v>
      </c>
      <c r="U11" s="22"/>
      <c r="V11" s="20"/>
      <c r="W11" s="22"/>
      <c r="X11" s="22"/>
      <c r="Y11" s="22"/>
      <c r="Z11" s="21"/>
    </row>
    <row r="12" spans="1:26" ht="158.25" customHeight="1" x14ac:dyDescent="0.2">
      <c r="A12" s="19" t="s">
        <v>622</v>
      </c>
      <c r="B12" s="21"/>
      <c r="C12" s="20"/>
      <c r="D12" s="29"/>
      <c r="E12" s="21"/>
      <c r="F12" s="29"/>
      <c r="G12" s="22"/>
      <c r="H12" s="31"/>
      <c r="I12" s="22"/>
      <c r="J12" s="22" t="s">
        <v>623</v>
      </c>
      <c r="K12" s="21"/>
      <c r="L12" s="21"/>
      <c r="M12" s="22"/>
      <c r="N12" s="21"/>
      <c r="O12" s="22"/>
      <c r="P12" s="20"/>
      <c r="Q12" s="29"/>
      <c r="R12" s="21"/>
      <c r="S12" s="22"/>
      <c r="T12" s="22"/>
      <c r="U12" s="22"/>
      <c r="V12" s="20"/>
      <c r="W12" s="22"/>
      <c r="X12" s="22"/>
      <c r="Y12" s="22"/>
      <c r="Z12" s="21"/>
    </row>
    <row r="13" spans="1:26" ht="165" customHeight="1" x14ac:dyDescent="0.2">
      <c r="A13" s="19" t="s">
        <v>624</v>
      </c>
      <c r="B13" s="21"/>
      <c r="C13" s="20"/>
      <c r="D13" s="29"/>
      <c r="E13" s="21"/>
      <c r="F13" s="29"/>
      <c r="G13" s="22"/>
      <c r="H13" s="31"/>
      <c r="I13" s="22"/>
      <c r="J13" s="22" t="s">
        <v>625</v>
      </c>
      <c r="K13" s="21"/>
      <c r="L13" s="21"/>
      <c r="M13" s="22"/>
      <c r="N13" s="21"/>
      <c r="O13" s="22"/>
      <c r="P13" s="20"/>
      <c r="Q13" s="29"/>
      <c r="R13" s="21" t="s">
        <v>626</v>
      </c>
      <c r="S13" s="22"/>
      <c r="T13" s="22"/>
      <c r="U13" s="22"/>
      <c r="V13" s="20"/>
      <c r="W13" s="22"/>
      <c r="X13" s="22"/>
      <c r="Y13" s="22"/>
      <c r="Z13" s="21"/>
    </row>
    <row r="14" spans="1:26" ht="131.25" customHeight="1" x14ac:dyDescent="0.2">
      <c r="A14" s="19" t="s">
        <v>627</v>
      </c>
      <c r="B14" s="21"/>
      <c r="C14" s="20"/>
      <c r="D14" s="29"/>
      <c r="E14" s="21"/>
      <c r="F14" s="29"/>
      <c r="G14" s="22"/>
      <c r="H14" s="31" t="s">
        <v>628</v>
      </c>
      <c r="I14" s="22"/>
      <c r="J14" s="22"/>
      <c r="K14" s="21"/>
      <c r="L14" s="21"/>
      <c r="M14" s="22"/>
      <c r="N14" s="21"/>
      <c r="O14" s="22"/>
      <c r="P14" s="20"/>
      <c r="Q14" s="29"/>
      <c r="R14" s="21"/>
      <c r="S14" s="22"/>
      <c r="T14" s="22"/>
      <c r="U14" s="22"/>
      <c r="V14" s="20"/>
      <c r="W14" s="22"/>
      <c r="X14" s="22"/>
      <c r="Y14" s="22"/>
      <c r="Z14" s="21"/>
    </row>
    <row r="15" spans="1:26" ht="165" customHeight="1" x14ac:dyDescent="0.2">
      <c r="A15" s="19" t="s">
        <v>629</v>
      </c>
      <c r="B15" s="21" t="s">
        <v>630</v>
      </c>
      <c r="C15" s="20"/>
      <c r="D15" s="29"/>
      <c r="E15" s="21"/>
      <c r="F15" s="29"/>
      <c r="G15" s="22"/>
      <c r="H15" s="31"/>
      <c r="I15" s="22"/>
      <c r="J15" s="22" t="s">
        <v>631</v>
      </c>
      <c r="K15" s="21"/>
      <c r="L15" s="21"/>
      <c r="M15" s="22"/>
      <c r="N15" s="21"/>
      <c r="O15" s="22"/>
      <c r="P15" s="20"/>
      <c r="Q15" s="29"/>
      <c r="R15" s="21"/>
      <c r="S15" s="22"/>
      <c r="T15" s="22"/>
      <c r="U15" s="22"/>
      <c r="V15" s="20"/>
      <c r="W15" s="22"/>
      <c r="X15" s="22"/>
      <c r="Y15" s="22"/>
      <c r="Z15" s="21"/>
    </row>
    <row r="16" spans="1:26" ht="165" customHeight="1" x14ac:dyDescent="0.2">
      <c r="A16" s="19" t="s">
        <v>632</v>
      </c>
      <c r="B16" s="21"/>
      <c r="C16" s="20"/>
      <c r="D16" s="29"/>
      <c r="E16" s="21"/>
      <c r="F16" s="29"/>
      <c r="G16" s="22"/>
      <c r="H16" s="31"/>
      <c r="I16" s="22"/>
      <c r="J16" s="22" t="s">
        <v>631</v>
      </c>
      <c r="K16" s="21"/>
      <c r="L16" s="21"/>
      <c r="M16" s="22"/>
      <c r="N16" s="21"/>
      <c r="O16" s="22"/>
      <c r="P16" s="20"/>
      <c r="Q16" s="29"/>
      <c r="R16" s="21"/>
      <c r="S16" s="22"/>
      <c r="T16" s="22"/>
      <c r="U16" s="22"/>
      <c r="V16" s="20"/>
      <c r="W16" s="22"/>
      <c r="X16" s="22"/>
      <c r="Y16" s="22"/>
      <c r="Z16" s="21"/>
    </row>
    <row r="17" spans="1:26" ht="165" customHeight="1" x14ac:dyDescent="0.2">
      <c r="A17" s="19" t="s">
        <v>633</v>
      </c>
      <c r="B17" s="21"/>
      <c r="C17" s="20"/>
      <c r="D17" s="29"/>
      <c r="E17" s="21"/>
      <c r="F17" s="29"/>
      <c r="G17" s="22"/>
      <c r="H17" s="31"/>
      <c r="I17" s="22"/>
      <c r="J17" s="22" t="s">
        <v>631</v>
      </c>
      <c r="K17" s="21"/>
      <c r="L17" s="21"/>
      <c r="M17" s="22"/>
      <c r="N17" s="21"/>
      <c r="O17" s="22"/>
      <c r="P17" s="20"/>
      <c r="Q17" s="29"/>
      <c r="R17" s="21"/>
      <c r="S17" s="22"/>
      <c r="T17" s="22"/>
      <c r="U17" s="22"/>
      <c r="V17" s="20"/>
      <c r="W17" s="22"/>
      <c r="X17" s="22"/>
      <c r="Y17" s="22"/>
      <c r="Z17" s="21"/>
    </row>
    <row r="18" spans="1:26" ht="165" customHeight="1" x14ac:dyDescent="0.2">
      <c r="A18" s="19" t="s">
        <v>634</v>
      </c>
      <c r="B18" s="21"/>
      <c r="C18" s="20"/>
      <c r="D18" s="29"/>
      <c r="E18" s="21"/>
      <c r="F18" s="29"/>
      <c r="G18" s="22"/>
      <c r="H18" s="31"/>
      <c r="I18" s="22"/>
      <c r="J18" s="22" t="s">
        <v>631</v>
      </c>
      <c r="K18" s="21"/>
      <c r="L18" s="21"/>
      <c r="M18" s="22"/>
      <c r="N18" s="21"/>
      <c r="O18" s="22"/>
      <c r="P18" s="20"/>
      <c r="Q18" s="29"/>
      <c r="R18" s="21"/>
      <c r="S18" s="22"/>
      <c r="T18" s="22"/>
      <c r="U18" s="22"/>
      <c r="V18" s="20"/>
      <c r="W18" s="22"/>
      <c r="X18" s="22"/>
      <c r="Y18" s="22"/>
      <c r="Z18" s="21"/>
    </row>
    <row r="19" spans="1:26" ht="165" customHeight="1" x14ac:dyDescent="0.2">
      <c r="A19" s="19" t="s">
        <v>635</v>
      </c>
      <c r="B19" s="21"/>
      <c r="C19" s="20"/>
      <c r="D19" s="29"/>
      <c r="E19" s="21"/>
      <c r="F19" s="29"/>
      <c r="G19" s="22"/>
      <c r="H19" s="31"/>
      <c r="I19" s="22"/>
      <c r="J19" s="22" t="s">
        <v>636</v>
      </c>
      <c r="K19" s="21"/>
      <c r="L19" s="21"/>
      <c r="M19" s="22"/>
      <c r="N19" s="21"/>
      <c r="O19" s="22"/>
      <c r="P19" s="20"/>
      <c r="Q19" s="29"/>
      <c r="R19" s="21"/>
      <c r="S19" s="22"/>
      <c r="T19" s="22"/>
      <c r="U19" s="22"/>
      <c r="V19" s="20"/>
      <c r="W19" s="22"/>
      <c r="X19" s="22"/>
      <c r="Y19" s="22"/>
      <c r="Z19" s="21"/>
    </row>
    <row r="20" spans="1:26" ht="165" customHeight="1" x14ac:dyDescent="0.2">
      <c r="A20" s="19" t="s">
        <v>637</v>
      </c>
      <c r="B20" s="21"/>
      <c r="C20" s="20"/>
      <c r="D20" s="29"/>
      <c r="E20" s="21"/>
      <c r="F20" s="29"/>
      <c r="G20" s="22"/>
      <c r="H20" s="31"/>
      <c r="I20" s="22"/>
      <c r="J20" s="22" t="s">
        <v>631</v>
      </c>
      <c r="K20" s="21"/>
      <c r="L20" s="21"/>
      <c r="M20" s="22"/>
      <c r="N20" s="21"/>
      <c r="O20" s="22"/>
      <c r="P20" s="20"/>
      <c r="Q20" s="29"/>
      <c r="R20" s="21"/>
      <c r="S20" s="22"/>
      <c r="T20" s="22"/>
      <c r="U20" s="22"/>
      <c r="V20" s="20"/>
      <c r="W20" s="22"/>
      <c r="X20" s="22"/>
      <c r="Y20" s="22"/>
      <c r="Z20" s="21"/>
    </row>
    <row r="21" spans="1:26" ht="165" customHeight="1" x14ac:dyDescent="0.2">
      <c r="A21" s="19" t="s">
        <v>638</v>
      </c>
      <c r="B21" s="21"/>
      <c r="C21" s="20"/>
      <c r="D21" s="29"/>
      <c r="E21" s="21"/>
      <c r="F21" s="29"/>
      <c r="G21" s="22"/>
      <c r="H21" s="31"/>
      <c r="I21" s="22"/>
      <c r="J21" s="22" t="s">
        <v>631</v>
      </c>
      <c r="K21" s="21"/>
      <c r="L21" s="21"/>
      <c r="M21" s="22"/>
      <c r="N21" s="21"/>
      <c r="O21" s="22"/>
      <c r="P21" s="20"/>
      <c r="Q21" s="29"/>
      <c r="R21" s="21"/>
      <c r="S21" s="22"/>
      <c r="T21" s="22"/>
      <c r="U21" s="22"/>
      <c r="V21" s="20"/>
      <c r="W21" s="22"/>
      <c r="X21" s="22"/>
      <c r="Y21" s="22"/>
      <c r="Z21" s="21"/>
    </row>
    <row r="22" spans="1:26" ht="165" customHeight="1" x14ac:dyDescent="0.2">
      <c r="A22" s="19" t="s">
        <v>639</v>
      </c>
      <c r="B22" s="21"/>
      <c r="C22" s="20"/>
      <c r="D22" s="29"/>
      <c r="E22" s="21"/>
      <c r="F22" s="29"/>
      <c r="G22" s="22"/>
      <c r="H22" s="31"/>
      <c r="I22" s="22"/>
      <c r="J22" s="22" t="s">
        <v>631</v>
      </c>
      <c r="K22" s="21"/>
      <c r="L22" s="21"/>
      <c r="M22" s="22"/>
      <c r="N22" s="21"/>
      <c r="O22" s="22"/>
      <c r="P22" s="20"/>
      <c r="Q22" s="29"/>
      <c r="R22" s="21"/>
      <c r="S22" s="22"/>
      <c r="T22" s="22"/>
      <c r="U22" s="22"/>
      <c r="V22" s="20"/>
      <c r="W22" s="22"/>
      <c r="X22" s="22"/>
      <c r="Y22" s="22"/>
      <c r="Z22" s="21"/>
    </row>
    <row r="23" spans="1:26" ht="165" customHeight="1" x14ac:dyDescent="0.2">
      <c r="A23" s="19" t="s">
        <v>640</v>
      </c>
      <c r="B23" s="21"/>
      <c r="C23" s="20"/>
      <c r="D23" s="29"/>
      <c r="E23" s="21"/>
      <c r="F23" s="29"/>
      <c r="G23" s="22"/>
      <c r="H23" s="31"/>
      <c r="I23" s="22"/>
      <c r="J23" s="22" t="s">
        <v>631</v>
      </c>
      <c r="K23" s="21"/>
      <c r="L23" s="21"/>
      <c r="M23" s="22"/>
      <c r="N23" s="21"/>
      <c r="O23" s="22"/>
      <c r="P23" s="20"/>
      <c r="Q23" s="29"/>
      <c r="R23" s="21"/>
      <c r="S23" s="22"/>
      <c r="T23" s="22"/>
      <c r="U23" s="22"/>
      <c r="V23" s="20"/>
      <c r="W23" s="22"/>
      <c r="X23" s="22"/>
      <c r="Y23" s="22"/>
      <c r="Z23" s="21"/>
    </row>
    <row r="24" spans="1:26" ht="128.25" customHeight="1" x14ac:dyDescent="0.2">
      <c r="A24" s="19" t="s">
        <v>641</v>
      </c>
      <c r="B24" s="21"/>
      <c r="C24" s="20"/>
      <c r="D24" s="29"/>
      <c r="E24" s="21"/>
      <c r="F24" s="29"/>
      <c r="G24" s="22"/>
      <c r="H24" s="31"/>
      <c r="I24" s="22"/>
      <c r="J24" s="22"/>
      <c r="K24" s="21"/>
      <c r="L24" s="24" t="s">
        <v>642</v>
      </c>
      <c r="M24" s="22"/>
      <c r="N24" s="21"/>
      <c r="O24" s="22"/>
      <c r="P24" s="20"/>
      <c r="Q24" s="29" t="s">
        <v>643</v>
      </c>
      <c r="R24" s="21"/>
      <c r="S24" s="22"/>
      <c r="T24" s="22"/>
      <c r="U24" s="22"/>
      <c r="V24" s="20"/>
      <c r="W24" s="22"/>
      <c r="X24" s="22"/>
      <c r="Y24" s="22"/>
      <c r="Z24" s="21"/>
    </row>
    <row r="25" spans="1:26" ht="42.75" customHeight="1" x14ac:dyDescent="0.2">
      <c r="A25" s="19" t="s">
        <v>644</v>
      </c>
      <c r="B25" s="21"/>
      <c r="C25" s="20"/>
      <c r="D25" s="29"/>
      <c r="E25" s="21"/>
      <c r="F25" s="29"/>
      <c r="G25" s="22"/>
      <c r="H25" s="31"/>
      <c r="I25" s="22"/>
      <c r="J25" s="22"/>
      <c r="K25" s="21"/>
      <c r="L25" s="21"/>
      <c r="M25" s="22"/>
      <c r="N25" s="21"/>
      <c r="O25" s="22"/>
      <c r="P25" s="20"/>
      <c r="Q25" s="29"/>
      <c r="R25" s="21"/>
      <c r="S25" s="22"/>
      <c r="T25" s="22"/>
      <c r="U25" s="22"/>
      <c r="V25" s="20"/>
      <c r="W25" s="22"/>
      <c r="X25" s="22"/>
      <c r="Y25" s="22"/>
      <c r="Z25" s="21"/>
    </row>
    <row r="26" spans="1:26" ht="82.5" customHeight="1" x14ac:dyDescent="0.2">
      <c r="A26" s="19" t="s">
        <v>645</v>
      </c>
      <c r="B26" s="21"/>
      <c r="C26" s="20"/>
      <c r="D26" s="29"/>
      <c r="E26" s="21"/>
      <c r="F26" s="29"/>
      <c r="G26" s="22"/>
      <c r="H26" s="31"/>
      <c r="I26" s="22"/>
      <c r="J26" s="22" t="s">
        <v>646</v>
      </c>
      <c r="K26" s="21"/>
      <c r="L26" s="21"/>
      <c r="M26" s="22"/>
      <c r="N26" s="21"/>
      <c r="O26" s="22"/>
      <c r="P26" s="20"/>
      <c r="Q26" s="29"/>
      <c r="R26" s="21"/>
      <c r="S26" s="22"/>
      <c r="T26" s="22"/>
      <c r="U26" s="22"/>
      <c r="V26" s="20"/>
      <c r="W26" s="22"/>
      <c r="X26" s="22"/>
      <c r="Y26" s="22"/>
      <c r="Z26" s="21"/>
    </row>
    <row r="27" spans="1:26" ht="82.5" customHeight="1" x14ac:dyDescent="0.2">
      <c r="A27" s="19" t="s">
        <v>647</v>
      </c>
      <c r="B27" s="21"/>
      <c r="C27" s="20"/>
      <c r="D27" s="29"/>
      <c r="E27" s="21"/>
      <c r="F27" s="29"/>
      <c r="G27" s="22"/>
      <c r="H27" s="31"/>
      <c r="I27" s="22"/>
      <c r="J27" s="23"/>
      <c r="K27" s="21"/>
      <c r="L27" s="21"/>
      <c r="M27" s="22"/>
      <c r="N27" s="21" t="s">
        <v>648</v>
      </c>
      <c r="O27" s="22"/>
      <c r="P27" s="20"/>
      <c r="Q27" s="29"/>
      <c r="R27" s="21"/>
      <c r="S27" s="22"/>
      <c r="T27" s="22"/>
      <c r="U27" s="22"/>
      <c r="V27" s="20"/>
      <c r="W27" s="22"/>
      <c r="X27" s="22"/>
      <c r="Y27" s="22"/>
      <c r="Z27" s="21"/>
    </row>
    <row r="28" spans="1:26" ht="106.5" customHeight="1" x14ac:dyDescent="0.2">
      <c r="A28" s="19" t="s">
        <v>649</v>
      </c>
      <c r="B28" s="21"/>
      <c r="C28" s="20"/>
      <c r="D28" s="29"/>
      <c r="E28" s="21"/>
      <c r="F28" s="29"/>
      <c r="G28" s="22"/>
      <c r="H28" s="31"/>
      <c r="I28" s="22"/>
      <c r="J28" s="22" t="s">
        <v>650</v>
      </c>
      <c r="K28" s="21"/>
      <c r="L28" s="21"/>
      <c r="M28" s="22"/>
      <c r="N28" s="21"/>
      <c r="O28" s="22"/>
      <c r="P28" s="20"/>
      <c r="Q28" s="29"/>
      <c r="R28" s="21"/>
      <c r="S28" s="22"/>
      <c r="T28" s="22"/>
      <c r="U28" s="22"/>
      <c r="V28" s="20"/>
      <c r="W28" s="22"/>
      <c r="X28" s="22"/>
      <c r="Y28" s="22"/>
      <c r="Z28" s="21"/>
    </row>
    <row r="29" spans="1:26" ht="128.25" customHeight="1" x14ac:dyDescent="0.2">
      <c r="A29" s="19" t="s">
        <v>651</v>
      </c>
      <c r="B29" s="21"/>
      <c r="C29" s="20"/>
      <c r="D29" s="29"/>
      <c r="E29" s="21" t="s">
        <v>652</v>
      </c>
      <c r="F29" s="29"/>
      <c r="G29" s="22"/>
      <c r="H29" s="31" t="s">
        <v>653</v>
      </c>
      <c r="I29" s="22"/>
      <c r="J29" s="22" t="s">
        <v>654</v>
      </c>
      <c r="K29" s="21"/>
      <c r="L29" s="21"/>
      <c r="M29" s="22"/>
      <c r="N29" s="21"/>
      <c r="O29" s="22"/>
      <c r="P29" s="20"/>
      <c r="Q29" s="29"/>
      <c r="R29" s="21"/>
      <c r="S29" s="22"/>
      <c r="T29" s="22"/>
      <c r="U29" s="22"/>
      <c r="V29" s="20"/>
      <c r="W29" s="22"/>
      <c r="X29" s="22"/>
      <c r="Y29" s="22"/>
      <c r="Z29" s="21"/>
    </row>
    <row r="30" spans="1:26" ht="128.25" customHeight="1" x14ac:dyDescent="0.2">
      <c r="A30" s="19" t="s">
        <v>655</v>
      </c>
      <c r="B30" s="21"/>
      <c r="C30" s="20"/>
      <c r="D30" s="29"/>
      <c r="E30" s="21"/>
      <c r="F30" s="29"/>
      <c r="G30" s="22"/>
      <c r="H30" s="31"/>
      <c r="I30" s="22"/>
      <c r="J30" s="22" t="s">
        <v>656</v>
      </c>
      <c r="K30" s="21"/>
      <c r="L30" s="21"/>
      <c r="M30" s="22"/>
      <c r="N30" s="21"/>
      <c r="O30" s="22"/>
      <c r="P30" s="20"/>
      <c r="Q30" s="29"/>
      <c r="R30" s="21"/>
      <c r="S30" s="22"/>
      <c r="T30" s="22"/>
      <c r="U30" s="22"/>
      <c r="V30" s="20"/>
      <c r="W30" s="22"/>
      <c r="X30" s="22"/>
      <c r="Y30" s="22"/>
      <c r="Z30" s="21"/>
    </row>
    <row r="31" spans="1:26" ht="128.25" customHeight="1" x14ac:dyDescent="0.2">
      <c r="A31" s="19" t="s">
        <v>657</v>
      </c>
      <c r="B31" s="21"/>
      <c r="C31" s="20"/>
      <c r="D31" s="29" t="s">
        <v>658</v>
      </c>
      <c r="E31" s="21"/>
      <c r="F31" s="29"/>
      <c r="G31" s="22"/>
      <c r="H31" s="31"/>
      <c r="I31" s="22"/>
      <c r="J31" s="22"/>
      <c r="K31" s="21"/>
      <c r="L31" s="21"/>
      <c r="M31" s="22"/>
      <c r="N31" s="21"/>
      <c r="O31" s="22"/>
      <c r="P31" s="20"/>
      <c r="Q31" s="29"/>
      <c r="R31" s="21"/>
      <c r="S31" s="22"/>
      <c r="T31" s="22"/>
      <c r="U31" s="22"/>
      <c r="V31" s="20"/>
      <c r="W31" s="22"/>
      <c r="X31" s="22"/>
      <c r="Y31" s="22"/>
      <c r="Z31" s="21"/>
    </row>
    <row r="32" spans="1:26" ht="128.25" customHeight="1" x14ac:dyDescent="0.2">
      <c r="A32" s="19" t="s">
        <v>659</v>
      </c>
      <c r="B32" s="21"/>
      <c r="C32" s="20"/>
      <c r="D32" s="29"/>
      <c r="E32" s="21"/>
      <c r="F32" s="29"/>
      <c r="G32" s="22"/>
      <c r="H32" s="31"/>
      <c r="I32" s="22"/>
      <c r="J32" s="25" t="s">
        <v>660</v>
      </c>
      <c r="K32" s="21"/>
      <c r="L32" s="21"/>
      <c r="M32" s="22"/>
      <c r="N32" s="21"/>
      <c r="O32" s="22"/>
      <c r="P32" s="20"/>
      <c r="Q32" s="29"/>
      <c r="R32" s="21"/>
      <c r="S32" s="22"/>
      <c r="T32" s="22"/>
      <c r="U32" s="22"/>
      <c r="V32" s="20"/>
      <c r="W32" s="22"/>
      <c r="X32" s="22"/>
      <c r="Y32" s="22"/>
      <c r="Z32" s="21"/>
    </row>
    <row r="33" spans="1:26" ht="128.25" customHeight="1" x14ac:dyDescent="0.2">
      <c r="A33" s="19" t="s">
        <v>661</v>
      </c>
      <c r="B33" s="21"/>
      <c r="C33" s="20"/>
      <c r="D33" s="29"/>
      <c r="E33" s="21"/>
      <c r="F33" s="29"/>
      <c r="G33" s="22" t="s">
        <v>662</v>
      </c>
      <c r="H33" s="31"/>
      <c r="I33" s="22"/>
      <c r="J33" s="22" t="s">
        <v>663</v>
      </c>
      <c r="K33" s="21"/>
      <c r="L33" s="21"/>
      <c r="M33" s="22"/>
      <c r="N33" s="21"/>
      <c r="O33" s="22"/>
      <c r="P33" s="20"/>
      <c r="Q33" s="29" t="s">
        <v>664</v>
      </c>
      <c r="R33" s="21"/>
      <c r="S33" s="22"/>
      <c r="T33" s="22"/>
      <c r="U33" s="22"/>
      <c r="V33" s="20"/>
      <c r="W33" s="22"/>
      <c r="X33" s="22"/>
      <c r="Y33" s="22"/>
      <c r="Z33" s="21"/>
    </row>
    <row r="34" spans="1:26" ht="128.25" customHeight="1" x14ac:dyDescent="0.2">
      <c r="A34" s="19" t="s">
        <v>665</v>
      </c>
      <c r="B34" s="21"/>
      <c r="C34" s="20"/>
      <c r="D34" s="29"/>
      <c r="E34" s="21"/>
      <c r="F34" s="29"/>
      <c r="G34" s="22"/>
      <c r="H34" s="31"/>
      <c r="I34" s="22"/>
      <c r="J34" s="22" t="s">
        <v>666</v>
      </c>
      <c r="K34" s="21"/>
      <c r="L34" s="21"/>
      <c r="M34" s="22"/>
      <c r="N34" s="21"/>
      <c r="O34" s="22"/>
      <c r="P34" s="20"/>
      <c r="Q34" s="29"/>
      <c r="R34" s="21"/>
      <c r="S34" s="22"/>
      <c r="T34" s="22"/>
      <c r="U34" s="22"/>
      <c r="V34" s="20"/>
      <c r="W34" s="22"/>
      <c r="X34" s="22"/>
      <c r="Y34" s="22"/>
      <c r="Z34" s="21"/>
    </row>
    <row r="35" spans="1:26" ht="128.25" customHeight="1" x14ac:dyDescent="0.2">
      <c r="A35" s="19" t="s">
        <v>667</v>
      </c>
      <c r="B35" s="21"/>
      <c r="C35" s="20"/>
      <c r="D35" s="29"/>
      <c r="E35" s="21"/>
      <c r="F35" s="29"/>
      <c r="G35" s="22"/>
      <c r="H35" s="31" t="s">
        <v>668</v>
      </c>
      <c r="I35" s="22"/>
      <c r="J35" s="22"/>
      <c r="K35" s="21"/>
      <c r="L35" s="21"/>
      <c r="M35" s="22"/>
      <c r="N35" s="21"/>
      <c r="O35" s="22"/>
      <c r="P35" s="20"/>
      <c r="Q35" s="29"/>
      <c r="R35" s="21"/>
      <c r="S35" s="22"/>
      <c r="T35" s="22"/>
      <c r="U35" s="22"/>
      <c r="V35" s="20"/>
      <c r="W35" s="22"/>
      <c r="X35" s="22"/>
      <c r="Y35" s="22"/>
      <c r="Z35" s="21"/>
    </row>
    <row r="36" spans="1:26" ht="128.25" customHeight="1" x14ac:dyDescent="0.2">
      <c r="A36" s="19" t="s">
        <v>669</v>
      </c>
      <c r="B36" s="21"/>
      <c r="C36" s="20"/>
      <c r="D36" s="29"/>
      <c r="E36" s="21"/>
      <c r="F36" s="29"/>
      <c r="G36" s="22"/>
      <c r="H36" s="31"/>
      <c r="I36" s="22"/>
      <c r="J36" s="22"/>
      <c r="K36" s="21"/>
      <c r="L36" s="21"/>
      <c r="M36" s="22"/>
      <c r="N36" s="21"/>
      <c r="O36" s="22"/>
      <c r="P36" s="20"/>
      <c r="Q36" s="29"/>
      <c r="R36" s="21"/>
      <c r="S36" s="22"/>
      <c r="T36" s="22"/>
      <c r="U36" s="22"/>
      <c r="V36" s="20"/>
      <c r="W36" s="22"/>
      <c r="X36" s="22"/>
      <c r="Y36" s="22"/>
      <c r="Z36" s="21"/>
    </row>
    <row r="37" spans="1:26" ht="128.25" customHeight="1" x14ac:dyDescent="0.2">
      <c r="A37" s="19" t="s">
        <v>670</v>
      </c>
      <c r="B37" s="21"/>
      <c r="C37" s="20"/>
      <c r="D37" s="29"/>
      <c r="E37" s="21" t="s">
        <v>671</v>
      </c>
      <c r="F37" s="29"/>
      <c r="G37" s="22"/>
      <c r="H37" s="31" t="s">
        <v>672</v>
      </c>
      <c r="I37" s="22"/>
      <c r="J37" s="22" t="s">
        <v>673</v>
      </c>
      <c r="K37" s="21"/>
      <c r="L37" s="21" t="s">
        <v>674</v>
      </c>
      <c r="M37" s="22"/>
      <c r="N37" s="21"/>
      <c r="O37" s="22" t="s">
        <v>675</v>
      </c>
      <c r="P37" s="20"/>
      <c r="Q37" s="29" t="s">
        <v>676</v>
      </c>
      <c r="R37" s="21"/>
      <c r="S37" s="22"/>
      <c r="T37" s="22"/>
      <c r="U37" s="22"/>
      <c r="V37" s="20"/>
      <c r="W37" s="22"/>
      <c r="X37" s="22"/>
      <c r="Y37" s="22"/>
      <c r="Z37" s="21"/>
    </row>
    <row r="38" spans="1:26" ht="128.25" customHeight="1" x14ac:dyDescent="0.2">
      <c r="A38" s="19" t="s">
        <v>677</v>
      </c>
      <c r="B38" s="21"/>
      <c r="C38" s="20"/>
      <c r="D38" s="29"/>
      <c r="E38" s="21"/>
      <c r="F38" s="29"/>
      <c r="G38" s="22"/>
      <c r="H38" s="31"/>
      <c r="I38" s="22"/>
      <c r="J38" s="22"/>
      <c r="K38" s="21"/>
      <c r="L38" s="21"/>
      <c r="M38" s="22"/>
      <c r="N38" s="21" t="s">
        <v>678</v>
      </c>
      <c r="O38" s="22"/>
      <c r="P38" s="20"/>
      <c r="Q38" s="29"/>
      <c r="R38" s="21"/>
      <c r="S38" s="22"/>
      <c r="T38" s="22"/>
      <c r="U38" s="22"/>
      <c r="V38" s="20"/>
      <c r="W38" s="22"/>
      <c r="X38" s="22"/>
      <c r="Y38" s="22"/>
      <c r="Z38" s="21"/>
    </row>
    <row r="39" spans="1:26" ht="128.25" customHeight="1" x14ac:dyDescent="0.2">
      <c r="A39" s="19" t="s">
        <v>679</v>
      </c>
      <c r="B39" s="21"/>
      <c r="C39" s="20"/>
      <c r="D39" s="29"/>
      <c r="E39" s="21" t="s">
        <v>680</v>
      </c>
      <c r="F39" s="29"/>
      <c r="G39" s="22"/>
      <c r="H39" s="31" t="s">
        <v>681</v>
      </c>
      <c r="I39" s="22"/>
      <c r="J39" s="22" t="s">
        <v>682</v>
      </c>
      <c r="K39" s="21"/>
      <c r="L39" s="21" t="s">
        <v>683</v>
      </c>
      <c r="M39" s="22"/>
      <c r="N39" s="21"/>
      <c r="O39" s="22"/>
      <c r="P39" s="20"/>
      <c r="Q39" s="29"/>
      <c r="R39" s="21"/>
      <c r="S39" s="22"/>
      <c r="T39" s="22"/>
      <c r="U39" s="22"/>
      <c r="V39" s="20"/>
      <c r="W39" s="22" t="s">
        <v>684</v>
      </c>
      <c r="X39" s="22"/>
      <c r="Y39" s="22"/>
      <c r="Z39" s="21"/>
    </row>
    <row r="40" spans="1:26" ht="128.25" customHeight="1" x14ac:dyDescent="0.2">
      <c r="A40" s="19" t="s">
        <v>685</v>
      </c>
      <c r="B40" s="21"/>
      <c r="C40" s="20"/>
      <c r="D40" s="29"/>
      <c r="E40" s="21"/>
      <c r="F40" s="29"/>
      <c r="G40" s="22"/>
      <c r="H40" s="31"/>
      <c r="I40" s="22"/>
      <c r="J40" s="22" t="s">
        <v>686</v>
      </c>
      <c r="K40" s="21"/>
      <c r="L40" s="21"/>
      <c r="M40" s="22"/>
      <c r="N40" s="21"/>
      <c r="O40" s="22"/>
      <c r="P40" s="20"/>
      <c r="Q40" s="29"/>
      <c r="R40" s="21"/>
      <c r="S40" s="22"/>
      <c r="T40" s="22"/>
      <c r="U40" s="22"/>
      <c r="V40" s="20"/>
      <c r="W40" s="22"/>
      <c r="X40" s="22"/>
      <c r="Y40" s="22"/>
      <c r="Z40" s="21"/>
    </row>
    <row r="41" spans="1:26" ht="128.25" customHeight="1" x14ac:dyDescent="0.2">
      <c r="A41" s="19" t="s">
        <v>687</v>
      </c>
      <c r="B41" s="21"/>
      <c r="C41" s="20"/>
      <c r="D41" s="29"/>
      <c r="E41" s="21" t="s">
        <v>688</v>
      </c>
      <c r="F41" s="29"/>
      <c r="G41" s="22"/>
      <c r="H41" s="31"/>
      <c r="I41" s="22" t="s">
        <v>689</v>
      </c>
      <c r="J41" s="23"/>
      <c r="K41" s="21"/>
      <c r="L41" s="21" t="s">
        <v>690</v>
      </c>
      <c r="M41" s="22"/>
      <c r="N41" s="21"/>
      <c r="O41" s="22" t="s">
        <v>691</v>
      </c>
      <c r="P41" s="20"/>
      <c r="Q41" s="29" t="s">
        <v>692</v>
      </c>
      <c r="R41" s="21"/>
      <c r="S41" s="22"/>
      <c r="T41" s="22"/>
      <c r="U41" s="22"/>
      <c r="V41" s="20"/>
      <c r="W41" s="22"/>
      <c r="X41" s="22"/>
      <c r="Y41" s="22"/>
      <c r="Z41" s="21"/>
    </row>
    <row r="42" spans="1:26" ht="128.25" customHeight="1" x14ac:dyDescent="0.2">
      <c r="A42" s="19" t="s">
        <v>693</v>
      </c>
      <c r="B42" s="21"/>
      <c r="C42" s="20"/>
      <c r="D42" s="29"/>
      <c r="E42" s="21"/>
      <c r="F42" s="29"/>
      <c r="G42" s="22"/>
      <c r="H42" s="31"/>
      <c r="I42" s="22"/>
      <c r="J42" s="22" t="s">
        <v>694</v>
      </c>
      <c r="K42" s="21"/>
      <c r="L42" s="21"/>
      <c r="M42" s="22"/>
      <c r="N42" s="21" t="s">
        <v>695</v>
      </c>
      <c r="O42" s="22"/>
      <c r="P42" s="20"/>
      <c r="Q42" s="29"/>
      <c r="R42" s="21"/>
      <c r="S42" s="22"/>
      <c r="T42" s="22"/>
      <c r="U42" s="22"/>
      <c r="V42" s="20"/>
      <c r="W42" s="22"/>
      <c r="X42" s="22"/>
      <c r="Y42" s="22"/>
      <c r="Z42" s="21"/>
    </row>
    <row r="43" spans="1:26" ht="128.25" customHeight="1" x14ac:dyDescent="0.2">
      <c r="A43" s="19" t="s">
        <v>696</v>
      </c>
      <c r="B43" s="21"/>
      <c r="C43" s="20"/>
      <c r="D43" s="29"/>
      <c r="E43" s="21"/>
      <c r="F43" s="29"/>
      <c r="G43" s="22"/>
      <c r="H43" s="31"/>
      <c r="I43" s="22"/>
      <c r="J43" s="22" t="s">
        <v>697</v>
      </c>
      <c r="K43" s="21"/>
      <c r="L43" s="21"/>
      <c r="M43" s="22"/>
      <c r="N43" s="21"/>
      <c r="O43" s="22"/>
      <c r="P43" s="20"/>
      <c r="Q43" s="29" t="s">
        <v>698</v>
      </c>
      <c r="R43" s="21"/>
      <c r="S43" s="22"/>
      <c r="T43" s="22"/>
      <c r="U43" s="22"/>
      <c r="V43" s="20"/>
      <c r="W43" s="22" t="s">
        <v>699</v>
      </c>
      <c r="X43" s="22"/>
      <c r="Y43" s="22"/>
      <c r="Z43" s="21"/>
    </row>
    <row r="44" spans="1:26" ht="128.25" customHeight="1" x14ac:dyDescent="0.2">
      <c r="A44" s="19" t="s">
        <v>700</v>
      </c>
      <c r="B44" s="21"/>
      <c r="C44" s="20"/>
      <c r="D44" s="29" t="s">
        <v>701</v>
      </c>
      <c r="E44" s="21"/>
      <c r="F44" s="29"/>
      <c r="G44" s="22"/>
      <c r="H44" s="31"/>
      <c r="I44" s="22"/>
      <c r="J44" s="22" t="s">
        <v>702</v>
      </c>
      <c r="K44" s="21"/>
      <c r="L44" s="21"/>
      <c r="M44" s="22"/>
      <c r="N44" s="21" t="s">
        <v>703</v>
      </c>
      <c r="O44" s="22"/>
      <c r="P44" s="20"/>
      <c r="Q44" s="29"/>
      <c r="R44" s="21"/>
      <c r="S44" s="22"/>
      <c r="T44" s="22"/>
      <c r="U44" s="22"/>
      <c r="V44" s="20"/>
      <c r="W44" s="22"/>
      <c r="X44" s="22"/>
      <c r="Y44" s="22"/>
      <c r="Z44" s="21"/>
    </row>
    <row r="45" spans="1:26" ht="128.25" customHeight="1" x14ac:dyDescent="0.2">
      <c r="A45" s="19" t="s">
        <v>704</v>
      </c>
      <c r="B45" s="21"/>
      <c r="C45" s="20"/>
      <c r="D45" s="29"/>
      <c r="E45" s="21"/>
      <c r="F45" s="29"/>
      <c r="G45" s="22"/>
      <c r="H45" s="31"/>
      <c r="I45" s="22"/>
      <c r="J45" s="29" t="s">
        <v>705</v>
      </c>
      <c r="K45" s="21"/>
      <c r="L45" s="21"/>
      <c r="M45" s="22"/>
      <c r="N45" s="21"/>
      <c r="O45" s="22"/>
      <c r="P45" s="20"/>
      <c r="Q45" s="29"/>
      <c r="R45" s="21"/>
      <c r="S45" s="22"/>
      <c r="T45" s="22"/>
      <c r="U45" s="22"/>
      <c r="V45" s="20"/>
      <c r="W45" s="22"/>
      <c r="X45" s="22"/>
      <c r="Y45" s="22"/>
      <c r="Z45" s="21"/>
    </row>
    <row r="46" spans="1:26" ht="128.25" customHeight="1" x14ac:dyDescent="0.2">
      <c r="A46" s="19" t="s">
        <v>706</v>
      </c>
      <c r="B46" s="21"/>
      <c r="C46" s="20"/>
      <c r="D46" s="29"/>
      <c r="E46" s="21"/>
      <c r="F46" s="29"/>
      <c r="G46" s="22"/>
      <c r="H46" s="31"/>
      <c r="I46" s="22"/>
      <c r="J46" s="22" t="s">
        <v>707</v>
      </c>
      <c r="K46" s="21"/>
      <c r="L46" s="21"/>
      <c r="M46" s="22"/>
      <c r="N46" s="21"/>
      <c r="O46" s="22"/>
      <c r="P46" s="20"/>
      <c r="Q46" s="29"/>
      <c r="R46" s="21"/>
      <c r="S46" s="22"/>
      <c r="T46" s="22"/>
      <c r="U46" s="22"/>
      <c r="V46" s="20"/>
      <c r="W46" s="22"/>
      <c r="X46" s="22"/>
      <c r="Y46" s="22"/>
      <c r="Z46" s="21"/>
    </row>
    <row r="47" spans="1:26" ht="128.25" customHeight="1" x14ac:dyDescent="0.2">
      <c r="A47" s="19" t="s">
        <v>708</v>
      </c>
      <c r="B47" s="21"/>
      <c r="C47" s="20"/>
      <c r="D47" s="29"/>
      <c r="E47" s="21"/>
      <c r="F47" s="29"/>
      <c r="G47" s="22"/>
      <c r="H47" s="31"/>
      <c r="I47" s="22"/>
      <c r="J47" s="22"/>
      <c r="K47" s="21"/>
      <c r="L47" s="21"/>
      <c r="M47" s="22"/>
      <c r="N47" s="21" t="s">
        <v>709</v>
      </c>
      <c r="O47" s="22"/>
      <c r="P47" s="20"/>
      <c r="Q47" s="29"/>
      <c r="R47" s="21"/>
      <c r="S47" s="22"/>
      <c r="T47" s="22"/>
      <c r="U47" s="22"/>
      <c r="V47" s="20"/>
      <c r="W47" s="22"/>
      <c r="X47" s="22"/>
      <c r="Y47" s="22"/>
      <c r="Z47" s="21"/>
    </row>
    <row r="48" spans="1:26" ht="128.25" customHeight="1" x14ac:dyDescent="0.2">
      <c r="A48" s="19" t="s">
        <v>710</v>
      </c>
      <c r="B48" s="21"/>
      <c r="C48" s="20"/>
      <c r="D48" s="29"/>
      <c r="E48" s="21"/>
      <c r="F48" s="29"/>
      <c r="G48" s="22"/>
      <c r="H48" s="31"/>
      <c r="I48" s="22"/>
      <c r="J48" s="22" t="s">
        <v>711</v>
      </c>
      <c r="K48" s="21"/>
      <c r="L48" s="21"/>
      <c r="M48" s="22"/>
      <c r="N48" s="21"/>
      <c r="O48" s="22"/>
      <c r="P48" s="20"/>
      <c r="Q48" s="29"/>
      <c r="R48" s="21"/>
      <c r="S48" s="22"/>
      <c r="T48" s="22"/>
      <c r="U48" s="22"/>
      <c r="V48" s="20"/>
      <c r="W48" s="22"/>
      <c r="X48" s="22"/>
      <c r="Y48" s="22"/>
      <c r="Z48" s="21"/>
    </row>
    <row r="49" spans="1:26" ht="128.25" customHeight="1" x14ac:dyDescent="0.2">
      <c r="A49" s="19" t="s">
        <v>712</v>
      </c>
      <c r="B49" s="21"/>
      <c r="C49" s="20"/>
      <c r="D49" s="29"/>
      <c r="E49" s="21"/>
      <c r="F49" s="29"/>
      <c r="G49" s="22"/>
      <c r="H49" s="31"/>
      <c r="I49" s="22"/>
      <c r="J49" s="22" t="s">
        <v>713</v>
      </c>
      <c r="K49" s="21"/>
      <c r="L49" s="21"/>
      <c r="M49" s="22"/>
      <c r="N49" s="21"/>
      <c r="O49" s="22"/>
      <c r="P49" s="20"/>
      <c r="Q49" s="29"/>
      <c r="R49" s="21"/>
      <c r="S49" s="22"/>
      <c r="T49" s="22"/>
      <c r="U49" s="22"/>
      <c r="V49" s="20"/>
      <c r="W49" s="22"/>
      <c r="X49" s="22"/>
      <c r="Y49" s="22"/>
      <c r="Z49" s="21"/>
    </row>
    <row r="50" spans="1:26" ht="128.25" customHeight="1" x14ac:dyDescent="0.2">
      <c r="A50" s="19" t="s">
        <v>714</v>
      </c>
      <c r="B50" s="21"/>
      <c r="C50" s="20"/>
      <c r="D50" s="29"/>
      <c r="E50" s="21"/>
      <c r="F50" s="29"/>
      <c r="G50" s="22"/>
      <c r="H50" s="31"/>
      <c r="I50" s="22"/>
      <c r="J50" s="22" t="s">
        <v>715</v>
      </c>
      <c r="K50" s="21"/>
      <c r="L50" s="21"/>
      <c r="M50" s="22"/>
      <c r="N50" s="21"/>
      <c r="O50" s="22"/>
      <c r="P50" s="20"/>
      <c r="Q50" s="29"/>
      <c r="R50" s="21"/>
      <c r="S50" s="22"/>
      <c r="T50" s="22"/>
      <c r="U50" s="22"/>
      <c r="V50" s="20"/>
      <c r="W50" s="22"/>
      <c r="X50" s="22"/>
      <c r="Y50" s="22"/>
      <c r="Z50" s="21"/>
    </row>
    <row r="51" spans="1:26" ht="128.25" customHeight="1" x14ac:dyDescent="0.2">
      <c r="A51" s="19" t="s">
        <v>716</v>
      </c>
      <c r="B51" s="21"/>
      <c r="C51" s="20"/>
      <c r="D51" s="29"/>
      <c r="E51" s="21" t="s">
        <v>717</v>
      </c>
      <c r="F51" s="29"/>
      <c r="G51" s="22"/>
      <c r="H51" s="31"/>
      <c r="I51" s="22"/>
      <c r="J51" s="22" t="s">
        <v>718</v>
      </c>
      <c r="K51" s="21"/>
      <c r="L51" s="21"/>
      <c r="M51" s="22"/>
      <c r="N51" s="21"/>
      <c r="O51" s="22" t="s">
        <v>719</v>
      </c>
      <c r="P51" s="20"/>
      <c r="Q51" s="29" t="s">
        <v>720</v>
      </c>
      <c r="R51" s="21"/>
      <c r="S51" s="22"/>
      <c r="T51" s="22"/>
      <c r="U51" s="22"/>
      <c r="V51" s="20"/>
      <c r="W51" s="22"/>
      <c r="X51" s="22"/>
      <c r="Y51" s="22"/>
      <c r="Z51" s="21"/>
    </row>
    <row r="52" spans="1:26" ht="128.25" customHeight="1" x14ac:dyDescent="0.2">
      <c r="A52" s="19" t="s">
        <v>721</v>
      </c>
      <c r="B52" s="21"/>
      <c r="C52" s="20"/>
      <c r="D52" s="29" t="s">
        <v>722</v>
      </c>
      <c r="E52" s="21"/>
      <c r="F52" s="29"/>
      <c r="G52" s="22"/>
      <c r="H52" s="31"/>
      <c r="I52" s="22"/>
      <c r="J52" s="22"/>
      <c r="K52" s="21"/>
      <c r="L52" s="21"/>
      <c r="M52" s="22"/>
      <c r="N52" s="21"/>
      <c r="O52" s="22"/>
      <c r="P52" s="20"/>
      <c r="Q52" s="29"/>
      <c r="R52" s="21"/>
      <c r="S52" s="22"/>
      <c r="T52" s="22"/>
      <c r="U52" s="22"/>
      <c r="V52" s="20"/>
      <c r="W52" s="22"/>
      <c r="X52" s="22"/>
      <c r="Y52" s="22"/>
      <c r="Z52" s="21"/>
    </row>
    <row r="53" spans="1:26" ht="128.25" customHeight="1" x14ac:dyDescent="0.2">
      <c r="A53" s="19" t="s">
        <v>723</v>
      </c>
      <c r="B53" s="21"/>
      <c r="C53" s="20"/>
      <c r="D53" s="29"/>
      <c r="E53" s="21"/>
      <c r="F53" s="29"/>
      <c r="G53" s="22"/>
      <c r="H53" s="31" t="s">
        <v>724</v>
      </c>
      <c r="I53" s="22"/>
      <c r="J53" s="22" t="s">
        <v>725</v>
      </c>
      <c r="K53" s="21"/>
      <c r="L53" s="21" t="s">
        <v>726</v>
      </c>
      <c r="M53" s="22"/>
      <c r="N53" s="21" t="s">
        <v>727</v>
      </c>
      <c r="O53" s="22"/>
      <c r="P53" s="20"/>
      <c r="Q53" s="29" t="s">
        <v>728</v>
      </c>
      <c r="R53" s="21"/>
      <c r="S53" s="22"/>
      <c r="T53" s="22"/>
      <c r="U53" s="22"/>
      <c r="V53" s="20"/>
      <c r="W53" s="22"/>
      <c r="X53" s="22"/>
      <c r="Y53" s="22"/>
      <c r="Z53" s="21"/>
    </row>
    <row r="54" spans="1:26" ht="128.25" customHeight="1" x14ac:dyDescent="0.2">
      <c r="A54" s="19" t="s">
        <v>729</v>
      </c>
      <c r="B54" s="21"/>
      <c r="C54" s="20"/>
      <c r="D54" s="29"/>
      <c r="E54" s="21"/>
      <c r="F54" s="29"/>
      <c r="G54" s="22"/>
      <c r="H54" s="31"/>
      <c r="I54" s="22"/>
      <c r="J54" s="22" t="s">
        <v>730</v>
      </c>
      <c r="K54" s="21"/>
      <c r="L54" s="21"/>
      <c r="M54" s="22"/>
      <c r="N54" s="21"/>
      <c r="O54" s="22" t="s">
        <v>731</v>
      </c>
      <c r="P54" s="20"/>
      <c r="Q54" s="29"/>
      <c r="R54" s="21"/>
      <c r="S54" s="22"/>
      <c r="T54" s="22"/>
      <c r="U54" s="22"/>
      <c r="V54" s="20"/>
      <c r="W54" s="22"/>
      <c r="X54" s="22"/>
      <c r="Y54" s="22"/>
      <c r="Z54" s="21"/>
    </row>
    <row r="55" spans="1:26" ht="128.25" customHeight="1" x14ac:dyDescent="0.2">
      <c r="A55" s="19" t="s">
        <v>732</v>
      </c>
      <c r="B55" s="21"/>
      <c r="C55" s="20"/>
      <c r="D55" s="29"/>
      <c r="E55" s="21"/>
      <c r="F55" s="29"/>
      <c r="G55" s="22"/>
      <c r="H55" s="31"/>
      <c r="I55" s="22"/>
      <c r="J55" s="22"/>
      <c r="K55" s="21"/>
      <c r="L55" s="21"/>
      <c r="M55" s="22"/>
      <c r="N55" s="21"/>
      <c r="O55" s="22"/>
      <c r="P55" s="20"/>
      <c r="Q55" s="29"/>
      <c r="R55" s="21"/>
      <c r="S55" s="22"/>
      <c r="T55" s="22"/>
      <c r="U55" s="22"/>
      <c r="V55" s="20"/>
      <c r="W55" s="21" t="s">
        <v>733</v>
      </c>
      <c r="X55" s="22"/>
      <c r="Y55" s="22"/>
      <c r="Z55" s="21"/>
    </row>
    <row r="56" spans="1:26" ht="128.25" customHeight="1" x14ac:dyDescent="0.2">
      <c r="A56" s="19" t="s">
        <v>734</v>
      </c>
      <c r="B56" s="21"/>
      <c r="C56" s="20"/>
      <c r="D56" s="29"/>
      <c r="E56" s="21"/>
      <c r="F56" s="29"/>
      <c r="G56" s="22"/>
      <c r="H56" s="31"/>
      <c r="I56" s="22"/>
      <c r="J56" s="22"/>
      <c r="K56" s="21"/>
      <c r="L56" s="21"/>
      <c r="M56" s="22"/>
      <c r="N56" s="21"/>
      <c r="O56" s="22"/>
      <c r="P56" s="20"/>
      <c r="Q56" s="29"/>
      <c r="R56" s="21"/>
      <c r="S56" s="22"/>
      <c r="T56" s="22"/>
      <c r="U56" s="22"/>
      <c r="V56" s="20"/>
      <c r="W56" s="22"/>
      <c r="X56" s="22"/>
      <c r="Y56" s="22"/>
      <c r="Z56" s="21"/>
    </row>
    <row r="57" spans="1:26" ht="128.25" customHeight="1" x14ac:dyDescent="0.2">
      <c r="A57" s="19" t="s">
        <v>735</v>
      </c>
      <c r="B57" s="21"/>
      <c r="C57" s="20"/>
      <c r="D57" s="29"/>
      <c r="E57" s="21"/>
      <c r="F57" s="29"/>
      <c r="G57" s="22"/>
      <c r="H57" s="31"/>
      <c r="I57" s="22" t="s">
        <v>736</v>
      </c>
      <c r="J57" s="22" t="s">
        <v>737</v>
      </c>
      <c r="K57" s="21"/>
      <c r="L57" s="21" t="s">
        <v>738</v>
      </c>
      <c r="M57" s="22"/>
      <c r="N57" s="21" t="s">
        <v>739</v>
      </c>
      <c r="O57" s="22" t="s">
        <v>740</v>
      </c>
      <c r="P57" s="20"/>
      <c r="Q57" s="29"/>
      <c r="R57" s="21"/>
      <c r="S57" s="22"/>
      <c r="T57" s="22"/>
      <c r="U57" s="22"/>
      <c r="V57" s="20"/>
      <c r="W57" s="22"/>
      <c r="X57" s="22"/>
      <c r="Y57" s="22"/>
      <c r="Z57" s="21"/>
    </row>
    <row r="58" spans="1:26" ht="128.25" customHeight="1" x14ac:dyDescent="0.2">
      <c r="A58" s="19" t="s">
        <v>741</v>
      </c>
      <c r="B58" s="21"/>
      <c r="C58" s="20"/>
      <c r="D58" s="29" t="s">
        <v>742</v>
      </c>
      <c r="E58" s="21"/>
      <c r="F58" s="29"/>
      <c r="G58" s="22"/>
      <c r="H58" s="31"/>
      <c r="I58" s="22"/>
      <c r="J58" s="22"/>
      <c r="K58" s="21"/>
      <c r="L58" s="21"/>
      <c r="M58" s="22"/>
      <c r="N58" s="21" t="s">
        <v>743</v>
      </c>
      <c r="O58" s="22"/>
      <c r="P58" s="20"/>
      <c r="Q58" s="29"/>
      <c r="R58" s="21"/>
      <c r="S58" s="22"/>
      <c r="T58" s="22"/>
      <c r="U58" s="22"/>
      <c r="V58" s="20"/>
      <c r="W58" s="22"/>
      <c r="X58" s="22"/>
      <c r="Y58" s="22"/>
      <c r="Z58" s="21"/>
    </row>
    <row r="59" spans="1:26" ht="128.25" customHeight="1" x14ac:dyDescent="0.2">
      <c r="A59" s="19" t="s">
        <v>744</v>
      </c>
      <c r="B59" s="21"/>
      <c r="C59" s="20"/>
      <c r="D59" s="29"/>
      <c r="E59" s="21"/>
      <c r="F59" s="29"/>
      <c r="G59" s="22"/>
      <c r="H59" s="31"/>
      <c r="I59" s="22"/>
      <c r="J59" s="22"/>
      <c r="K59" s="21"/>
      <c r="L59" s="21"/>
      <c r="M59" s="22"/>
      <c r="N59" s="21"/>
      <c r="O59" s="22"/>
      <c r="P59" s="20"/>
      <c r="Q59" s="29" t="s">
        <v>745</v>
      </c>
      <c r="R59" s="21"/>
      <c r="S59" s="22"/>
      <c r="T59" s="22"/>
      <c r="U59" s="22"/>
      <c r="V59" s="20"/>
      <c r="W59" s="22"/>
      <c r="X59" s="22"/>
      <c r="Y59" s="22"/>
      <c r="Z59" s="21"/>
    </row>
    <row r="60" spans="1:26" ht="128.25" customHeight="1" x14ac:dyDescent="0.2">
      <c r="A60" s="19" t="s">
        <v>746</v>
      </c>
      <c r="B60" s="21"/>
      <c r="C60" s="20"/>
      <c r="D60" s="29"/>
      <c r="E60" s="21"/>
      <c r="F60" s="29"/>
      <c r="G60" s="22"/>
      <c r="H60" s="31"/>
      <c r="I60" s="22"/>
      <c r="J60" s="22"/>
      <c r="K60" s="21"/>
      <c r="L60" s="21"/>
      <c r="M60" s="22"/>
      <c r="N60" s="21"/>
      <c r="O60" s="22"/>
      <c r="P60" s="20"/>
      <c r="Q60" s="29"/>
      <c r="R60" s="21"/>
      <c r="S60" s="22"/>
      <c r="T60" s="22"/>
      <c r="U60" s="22"/>
      <c r="V60" s="20"/>
      <c r="W60" s="22" t="s">
        <v>747</v>
      </c>
      <c r="X60" s="22"/>
      <c r="Y60" s="22"/>
      <c r="Z60" s="21"/>
    </row>
    <row r="61" spans="1:26" ht="128.25" customHeight="1" x14ac:dyDescent="0.2">
      <c r="A61" s="19" t="s">
        <v>748</v>
      </c>
      <c r="B61" s="21"/>
      <c r="C61" s="20"/>
      <c r="D61" s="29"/>
      <c r="E61" s="21"/>
      <c r="F61" s="29"/>
      <c r="G61" s="22"/>
      <c r="H61" s="31"/>
      <c r="I61" s="22"/>
      <c r="J61" s="22" t="s">
        <v>749</v>
      </c>
      <c r="K61" s="21"/>
      <c r="L61" s="21" t="s">
        <v>750</v>
      </c>
      <c r="M61" s="22"/>
      <c r="N61" s="21"/>
      <c r="O61" s="22"/>
      <c r="P61" s="20"/>
      <c r="Q61" s="29"/>
      <c r="R61" s="21"/>
      <c r="S61" s="22"/>
      <c r="T61" s="22"/>
      <c r="U61" s="22"/>
      <c r="V61" s="20"/>
      <c r="W61" s="22"/>
      <c r="X61" s="22"/>
      <c r="Y61" s="22"/>
      <c r="Z61" s="21"/>
    </row>
    <row r="62" spans="1:26" ht="128.25" customHeight="1" x14ac:dyDescent="0.2">
      <c r="A62" s="19" t="s">
        <v>751</v>
      </c>
      <c r="B62" s="21"/>
      <c r="C62" s="20"/>
      <c r="D62" s="29"/>
      <c r="E62" s="21"/>
      <c r="F62" s="29"/>
      <c r="G62" s="22"/>
      <c r="H62" s="31"/>
      <c r="I62" s="22"/>
      <c r="J62" s="22" t="s">
        <v>752</v>
      </c>
      <c r="K62" s="21"/>
      <c r="L62" s="21"/>
      <c r="M62" s="22"/>
      <c r="N62" s="21"/>
      <c r="O62" s="22"/>
      <c r="P62" s="20"/>
      <c r="Q62" s="29"/>
      <c r="R62" s="21"/>
      <c r="S62" s="22"/>
      <c r="T62" s="22"/>
      <c r="U62" s="22"/>
      <c r="V62" s="20"/>
      <c r="W62" s="22" t="s">
        <v>753</v>
      </c>
      <c r="X62" s="22"/>
      <c r="Y62" s="22"/>
      <c r="Z62" s="21"/>
    </row>
    <row r="63" spans="1:26" ht="128.25" customHeight="1" x14ac:dyDescent="0.2">
      <c r="A63" s="19" t="s">
        <v>754</v>
      </c>
      <c r="B63" s="21"/>
      <c r="C63" s="20"/>
      <c r="D63" s="29"/>
      <c r="E63" s="21" t="s">
        <v>755</v>
      </c>
      <c r="F63" s="29"/>
      <c r="G63" s="22"/>
      <c r="H63" s="31"/>
      <c r="I63" s="30"/>
      <c r="J63" s="33"/>
      <c r="K63" s="21"/>
      <c r="L63" s="21"/>
      <c r="M63" s="22"/>
      <c r="N63" s="21"/>
      <c r="O63" s="22"/>
      <c r="P63" s="20"/>
      <c r="Q63" s="29"/>
      <c r="R63" s="21"/>
      <c r="S63" s="22"/>
      <c r="T63" s="22"/>
      <c r="U63" s="22"/>
      <c r="V63" s="20"/>
      <c r="W63" s="22"/>
      <c r="X63" s="22"/>
      <c r="Y63" s="22"/>
      <c r="Z63" s="21"/>
    </row>
    <row r="64" spans="1:26" ht="128.25" customHeight="1" x14ac:dyDescent="0.2">
      <c r="A64" s="19" t="s">
        <v>756</v>
      </c>
      <c r="B64" s="21"/>
      <c r="C64" s="20"/>
      <c r="D64" s="29"/>
      <c r="E64" s="21" t="s">
        <v>757</v>
      </c>
      <c r="F64" s="29"/>
      <c r="G64" s="22"/>
      <c r="H64" s="31"/>
      <c r="I64" s="30"/>
      <c r="J64" s="33"/>
      <c r="K64" s="21"/>
      <c r="L64" s="21"/>
      <c r="M64" s="22"/>
      <c r="N64" s="21"/>
      <c r="O64" s="22"/>
      <c r="P64" s="20"/>
      <c r="Q64" s="29"/>
      <c r="R64" s="21"/>
      <c r="S64" s="22"/>
      <c r="T64" s="22"/>
      <c r="U64" s="22"/>
      <c r="V64" s="20"/>
      <c r="W64" s="22"/>
      <c r="X64" s="22"/>
      <c r="Y64" s="22"/>
      <c r="Z64" s="21"/>
    </row>
    <row r="65" spans="1:26" ht="128.25" customHeight="1" x14ac:dyDescent="0.2">
      <c r="A65" s="19" t="s">
        <v>758</v>
      </c>
      <c r="B65" s="21"/>
      <c r="C65" s="20"/>
      <c r="D65" s="29"/>
      <c r="E65" s="21"/>
      <c r="F65" s="29"/>
      <c r="G65" s="22"/>
      <c r="H65" s="31"/>
      <c r="I65" s="30"/>
      <c r="J65" s="37" t="s">
        <v>759</v>
      </c>
      <c r="K65" s="21"/>
      <c r="L65" s="21"/>
      <c r="M65" s="22"/>
      <c r="N65" s="21" t="s">
        <v>760</v>
      </c>
      <c r="O65" s="22"/>
      <c r="P65" s="20"/>
      <c r="Q65" s="29"/>
      <c r="R65" s="21"/>
      <c r="S65" s="22"/>
      <c r="T65" s="22"/>
      <c r="U65" s="22"/>
      <c r="V65" s="20"/>
      <c r="W65" s="22"/>
      <c r="X65" s="22"/>
      <c r="Y65" s="22"/>
      <c r="Z65" s="21"/>
    </row>
    <row r="66" spans="1:26" ht="128.25" customHeight="1" x14ac:dyDescent="0.2">
      <c r="A66" s="19" t="s">
        <v>761</v>
      </c>
      <c r="B66" s="21"/>
      <c r="C66" s="20"/>
      <c r="D66" s="29"/>
      <c r="E66" s="21"/>
      <c r="F66" s="29"/>
      <c r="G66" s="22"/>
      <c r="H66" s="31"/>
      <c r="I66" s="30"/>
      <c r="J66" s="38" t="s">
        <v>762</v>
      </c>
      <c r="K66" s="21"/>
      <c r="L66" s="21"/>
      <c r="M66" s="22"/>
      <c r="N66" s="21" t="s">
        <v>763</v>
      </c>
      <c r="O66" s="22"/>
      <c r="P66" s="20"/>
      <c r="Q66" s="29" t="s">
        <v>764</v>
      </c>
      <c r="R66" s="21"/>
      <c r="S66" s="22"/>
      <c r="T66" s="22" t="s">
        <v>765</v>
      </c>
      <c r="U66" s="22"/>
      <c r="V66" s="20"/>
      <c r="W66" s="22"/>
      <c r="X66" s="22"/>
      <c r="Y66" s="22"/>
      <c r="Z66" s="21"/>
    </row>
    <row r="67" spans="1:26" ht="128.25" customHeight="1" x14ac:dyDescent="0.2">
      <c r="A67" s="19" t="s">
        <v>766</v>
      </c>
      <c r="B67" s="21"/>
      <c r="C67" s="20"/>
      <c r="D67" s="29"/>
      <c r="E67" s="21"/>
      <c r="F67" s="29"/>
      <c r="G67" s="22"/>
      <c r="H67" s="31"/>
      <c r="I67" s="30"/>
      <c r="J67" s="39"/>
      <c r="K67" s="21"/>
      <c r="L67" s="21"/>
      <c r="M67" s="22"/>
      <c r="N67" s="21"/>
      <c r="O67" s="22"/>
      <c r="P67" s="20"/>
      <c r="Q67" s="29"/>
      <c r="R67" s="21"/>
      <c r="S67" s="22"/>
      <c r="T67" s="22"/>
      <c r="U67" s="22"/>
      <c r="V67" s="20"/>
      <c r="W67" s="22"/>
      <c r="X67" s="22"/>
      <c r="Y67" s="22"/>
      <c r="Z67" s="21"/>
    </row>
    <row r="68" spans="1:26" ht="128.25" customHeight="1" x14ac:dyDescent="0.2">
      <c r="A68" s="19" t="s">
        <v>767</v>
      </c>
      <c r="B68" s="21" t="s">
        <v>768</v>
      </c>
      <c r="C68" s="20"/>
      <c r="D68" s="29"/>
      <c r="E68" s="21"/>
      <c r="F68" s="29"/>
      <c r="G68" s="22"/>
      <c r="H68" s="31"/>
      <c r="I68" s="30"/>
      <c r="J68" s="38"/>
      <c r="K68" s="21"/>
      <c r="L68" s="21"/>
      <c r="M68" s="22"/>
      <c r="N68" s="21"/>
      <c r="O68" s="22"/>
      <c r="P68" s="20"/>
      <c r="Q68" s="29"/>
      <c r="R68" s="21"/>
      <c r="S68" s="22"/>
      <c r="T68" s="22"/>
      <c r="U68" s="22"/>
      <c r="V68" s="20"/>
      <c r="W68" s="22"/>
      <c r="X68" s="22"/>
      <c r="Y68" s="22"/>
      <c r="Z68" s="21"/>
    </row>
    <row r="69" spans="1:26" ht="128.25" customHeight="1" x14ac:dyDescent="0.2">
      <c r="A69" s="19" t="s">
        <v>769</v>
      </c>
      <c r="B69" s="21" t="s">
        <v>768</v>
      </c>
      <c r="C69" s="20"/>
      <c r="D69" s="29"/>
      <c r="E69" s="21"/>
      <c r="F69" s="29"/>
      <c r="G69" s="22"/>
      <c r="H69" s="31"/>
      <c r="I69" s="30"/>
      <c r="J69" s="38"/>
      <c r="K69" s="21"/>
      <c r="L69" s="21"/>
      <c r="M69" s="22"/>
      <c r="N69" s="21"/>
      <c r="O69" s="22"/>
      <c r="P69" s="20"/>
      <c r="Q69" s="29"/>
      <c r="R69" s="21"/>
      <c r="S69" s="22"/>
      <c r="T69" s="22"/>
      <c r="U69" s="22"/>
      <c r="V69" s="20"/>
      <c r="W69" s="22"/>
      <c r="X69" s="22"/>
      <c r="Y69" s="22"/>
      <c r="Z69" s="21"/>
    </row>
    <row r="70" spans="1:26" ht="128.25" customHeight="1" x14ac:dyDescent="0.2">
      <c r="A70" s="19" t="s">
        <v>770</v>
      </c>
      <c r="B70" s="21" t="s">
        <v>771</v>
      </c>
      <c r="C70" s="20"/>
      <c r="D70" s="29"/>
      <c r="E70" s="21"/>
      <c r="F70" s="29"/>
      <c r="G70" s="22"/>
      <c r="H70" s="31"/>
      <c r="I70" s="30"/>
      <c r="J70" s="34" t="s">
        <v>772</v>
      </c>
      <c r="K70" s="21"/>
      <c r="L70" s="21"/>
      <c r="M70" s="22"/>
      <c r="N70" s="21"/>
      <c r="O70" s="22"/>
      <c r="P70" s="20"/>
      <c r="Q70" s="29"/>
      <c r="R70" s="21"/>
      <c r="S70" s="22"/>
      <c r="T70" s="22"/>
      <c r="U70" s="22"/>
      <c r="V70" s="20"/>
      <c r="W70" s="22"/>
      <c r="X70" s="22"/>
      <c r="Y70" s="22"/>
      <c r="Z70" s="21"/>
    </row>
    <row r="71" spans="1:26" ht="128.25" customHeight="1" x14ac:dyDescent="0.2">
      <c r="A71" s="19" t="s">
        <v>773</v>
      </c>
      <c r="B71" s="21"/>
      <c r="C71" s="20"/>
      <c r="D71" s="29" t="s">
        <v>774</v>
      </c>
      <c r="E71" s="21"/>
      <c r="F71" s="29"/>
      <c r="G71" s="22"/>
      <c r="H71" s="31" t="s">
        <v>775</v>
      </c>
      <c r="I71" s="22"/>
      <c r="J71" s="22" t="s">
        <v>776</v>
      </c>
      <c r="K71" s="21"/>
      <c r="L71" s="21" t="s">
        <v>777</v>
      </c>
      <c r="M71" s="22"/>
      <c r="N71" s="21" t="s">
        <v>778</v>
      </c>
      <c r="O71" s="22" t="s">
        <v>779</v>
      </c>
      <c r="P71" s="20"/>
      <c r="Q71" s="29"/>
      <c r="R71" s="21"/>
      <c r="S71" s="22"/>
      <c r="T71" s="22" t="s">
        <v>780</v>
      </c>
      <c r="U71" s="22"/>
      <c r="V71" s="20"/>
      <c r="W71" s="22"/>
      <c r="X71" s="22"/>
      <c r="Y71" s="22"/>
      <c r="Z71" s="28" t="s">
        <v>781</v>
      </c>
    </row>
    <row r="72" spans="1:26" ht="135.75" customHeight="1" x14ac:dyDescent="0.2">
      <c r="A72" s="19" t="s">
        <v>782</v>
      </c>
      <c r="B72" s="21"/>
      <c r="C72" s="20"/>
      <c r="D72" s="29"/>
      <c r="E72" s="21" t="s">
        <v>783</v>
      </c>
      <c r="F72" s="29"/>
      <c r="G72" s="22"/>
      <c r="H72" s="31" t="s">
        <v>784</v>
      </c>
      <c r="I72" s="22" t="s">
        <v>25</v>
      </c>
      <c r="J72" s="22"/>
      <c r="K72" s="21"/>
      <c r="L72" s="21"/>
      <c r="M72" s="22"/>
      <c r="N72" s="21"/>
      <c r="O72" s="22"/>
      <c r="P72" s="20"/>
      <c r="Q72" s="29" t="s">
        <v>785</v>
      </c>
      <c r="R72" s="21"/>
      <c r="S72" s="22"/>
      <c r="T72" s="23"/>
      <c r="U72" s="22"/>
      <c r="V72" s="20"/>
      <c r="W72" s="22"/>
      <c r="X72" s="22"/>
      <c r="Y72" s="22"/>
      <c r="Z72" s="21"/>
    </row>
    <row r="73" spans="1:26" ht="135.75" customHeight="1" x14ac:dyDescent="0.2">
      <c r="A73" s="19" t="s">
        <v>786</v>
      </c>
      <c r="B73" s="21"/>
      <c r="C73" s="20"/>
      <c r="D73" s="29"/>
      <c r="E73" s="21"/>
      <c r="F73" s="29"/>
      <c r="G73" s="22"/>
      <c r="H73" s="31"/>
      <c r="I73" s="22"/>
      <c r="J73" s="22"/>
      <c r="K73" s="21"/>
      <c r="L73" s="21"/>
      <c r="M73" s="22"/>
      <c r="N73" s="21"/>
      <c r="O73" s="22" t="s">
        <v>787</v>
      </c>
      <c r="P73" s="20"/>
      <c r="Q73" s="29"/>
      <c r="R73" s="21"/>
      <c r="S73" s="22"/>
      <c r="T73" s="23"/>
      <c r="U73" s="22"/>
      <c r="V73" s="20"/>
      <c r="W73" s="22"/>
      <c r="X73" s="22"/>
      <c r="Y73" s="22"/>
      <c r="Z73" s="21"/>
    </row>
    <row r="74" spans="1:26" ht="135.75" customHeight="1" x14ac:dyDescent="0.2">
      <c r="A74" s="19" t="s">
        <v>788</v>
      </c>
      <c r="B74" s="21"/>
      <c r="C74" s="20"/>
      <c r="D74" s="29"/>
      <c r="E74" s="21"/>
      <c r="F74" s="29"/>
      <c r="G74" s="22"/>
      <c r="H74" s="31"/>
      <c r="I74" s="22"/>
      <c r="J74" s="22"/>
      <c r="K74" s="21"/>
      <c r="L74" s="21"/>
      <c r="M74" s="22"/>
      <c r="N74" s="21"/>
      <c r="O74" s="22" t="s">
        <v>789</v>
      </c>
      <c r="P74" s="20"/>
      <c r="Q74" s="29"/>
      <c r="R74" s="21"/>
      <c r="S74" s="22"/>
      <c r="T74" s="23"/>
      <c r="U74" s="22"/>
      <c r="V74" s="20"/>
      <c r="W74" s="22"/>
      <c r="X74" s="22"/>
      <c r="Y74" s="22"/>
      <c r="Z74" s="21"/>
    </row>
    <row r="75" spans="1:26" ht="135.75" customHeight="1" x14ac:dyDescent="0.2">
      <c r="A75" s="19" t="s">
        <v>790</v>
      </c>
      <c r="B75" s="21"/>
      <c r="C75" s="20"/>
      <c r="D75" s="29"/>
      <c r="E75" s="21"/>
      <c r="F75" s="29"/>
      <c r="G75" s="22"/>
      <c r="H75" s="31"/>
      <c r="I75" s="22"/>
      <c r="J75" s="22" t="s">
        <v>791</v>
      </c>
      <c r="K75" s="21"/>
      <c r="L75" s="21"/>
      <c r="M75" s="22"/>
      <c r="N75" s="21"/>
      <c r="O75" s="22"/>
      <c r="P75" s="20"/>
      <c r="Q75" s="29"/>
      <c r="R75" s="21"/>
      <c r="S75" s="22"/>
      <c r="T75" s="23"/>
      <c r="U75" s="22"/>
      <c r="V75" s="20"/>
      <c r="W75" s="22"/>
      <c r="X75" s="22"/>
      <c r="Y75" s="22"/>
      <c r="Z75" s="21"/>
    </row>
    <row r="76" spans="1:26" ht="128.25" customHeight="1" x14ac:dyDescent="0.2">
      <c r="A76" s="19" t="s">
        <v>792</v>
      </c>
      <c r="B76" s="21"/>
      <c r="C76" s="20"/>
      <c r="D76" s="29"/>
      <c r="E76" s="21"/>
      <c r="F76" s="29"/>
      <c r="G76" s="22"/>
      <c r="H76" s="31"/>
      <c r="I76" s="22" t="s">
        <v>793</v>
      </c>
      <c r="J76" s="35"/>
      <c r="K76" s="21"/>
      <c r="L76" s="21" t="s">
        <v>794</v>
      </c>
      <c r="M76" s="22"/>
      <c r="N76" s="21" t="s">
        <v>795</v>
      </c>
      <c r="O76" s="22"/>
      <c r="P76" s="20"/>
      <c r="Q76" s="29" t="s">
        <v>796</v>
      </c>
      <c r="R76" s="21"/>
      <c r="S76" s="22"/>
      <c r="T76" s="22"/>
      <c r="U76" s="22"/>
      <c r="V76" s="20"/>
      <c r="W76" s="22"/>
      <c r="X76" s="22"/>
      <c r="Y76" s="22"/>
      <c r="Z76" s="21"/>
    </row>
    <row r="77" spans="1:26" ht="128.25" customHeight="1" x14ac:dyDescent="0.2">
      <c r="A77" s="19" t="s">
        <v>797</v>
      </c>
      <c r="B77" s="21"/>
      <c r="C77" s="20"/>
      <c r="D77" s="29"/>
      <c r="E77" s="21"/>
      <c r="F77" s="29"/>
      <c r="G77" s="22"/>
      <c r="H77" s="31" t="s">
        <v>798</v>
      </c>
      <c r="I77" s="22"/>
      <c r="J77" s="22" t="s">
        <v>799</v>
      </c>
      <c r="K77" s="21"/>
      <c r="L77" s="21" t="s">
        <v>800</v>
      </c>
      <c r="M77" s="22"/>
      <c r="N77" s="21"/>
      <c r="O77" s="22"/>
      <c r="P77" s="20"/>
      <c r="Q77" s="29"/>
      <c r="R77" s="21"/>
      <c r="S77" s="22"/>
      <c r="T77" s="22"/>
      <c r="U77" s="22"/>
      <c r="V77" s="20"/>
      <c r="W77" s="22"/>
      <c r="X77" s="22"/>
      <c r="Y77" s="22"/>
      <c r="Z77" s="21"/>
    </row>
    <row r="78" spans="1:26" ht="128.25" customHeight="1" x14ac:dyDescent="0.2">
      <c r="A78" s="19" t="s">
        <v>801</v>
      </c>
      <c r="B78" s="21"/>
      <c r="C78" s="20"/>
      <c r="D78" s="29"/>
      <c r="E78" s="21"/>
      <c r="F78" s="29"/>
      <c r="G78" s="22"/>
      <c r="H78" s="31"/>
      <c r="I78" s="22"/>
      <c r="J78" s="22"/>
      <c r="K78" s="21"/>
      <c r="L78" s="21"/>
      <c r="M78" s="22"/>
      <c r="N78" s="21" t="s">
        <v>802</v>
      </c>
      <c r="O78" s="22"/>
      <c r="P78" s="20"/>
      <c r="Q78" s="29"/>
      <c r="R78" s="21"/>
      <c r="S78" s="22"/>
      <c r="T78" s="22"/>
      <c r="U78" s="22"/>
      <c r="V78" s="20"/>
      <c r="W78" s="22"/>
      <c r="X78" s="22"/>
      <c r="Y78" s="22"/>
      <c r="Z78" s="21"/>
    </row>
    <row r="79" spans="1:26" ht="128.25" customHeight="1" x14ac:dyDescent="0.2">
      <c r="A79" s="19" t="s">
        <v>803</v>
      </c>
      <c r="B79" s="21" t="s">
        <v>768</v>
      </c>
      <c r="C79" s="20"/>
      <c r="D79" s="29"/>
      <c r="E79" s="21"/>
      <c r="F79" s="29"/>
      <c r="G79" s="22"/>
      <c r="H79" s="31"/>
      <c r="I79" s="22"/>
      <c r="J79" s="22"/>
      <c r="K79" s="21"/>
      <c r="L79" s="21"/>
      <c r="M79" s="22"/>
      <c r="N79" s="21"/>
      <c r="O79" s="22"/>
      <c r="P79" s="20"/>
      <c r="Q79" s="29" t="s">
        <v>733</v>
      </c>
      <c r="R79" s="21"/>
      <c r="S79" s="22"/>
      <c r="T79" s="22"/>
      <c r="U79" s="22"/>
      <c r="V79" s="20"/>
      <c r="W79" s="22"/>
      <c r="X79" s="22"/>
      <c r="Y79" s="22"/>
      <c r="Z79" s="21"/>
    </row>
    <row r="80" spans="1:26" ht="128.25" customHeight="1" x14ac:dyDescent="0.2">
      <c r="A80" s="19" t="s">
        <v>804</v>
      </c>
      <c r="B80" s="21" t="s">
        <v>768</v>
      </c>
      <c r="C80" s="20"/>
      <c r="D80" s="29"/>
      <c r="E80" s="21"/>
      <c r="F80" s="29"/>
      <c r="G80" s="22"/>
      <c r="H80" s="31"/>
      <c r="I80" s="22"/>
      <c r="J80" s="22"/>
      <c r="K80" s="21"/>
      <c r="L80" s="21"/>
      <c r="M80" s="22"/>
      <c r="N80" s="21"/>
      <c r="O80" s="22"/>
      <c r="P80" s="20"/>
      <c r="Q80" s="29" t="s">
        <v>733</v>
      </c>
      <c r="R80" s="21"/>
      <c r="S80" s="22"/>
      <c r="T80" s="22"/>
      <c r="U80" s="22"/>
      <c r="V80" s="20"/>
      <c r="W80" s="22"/>
      <c r="X80" s="22"/>
      <c r="Y80" s="22"/>
      <c r="Z80" s="21"/>
    </row>
    <row r="81" spans="1:26" ht="128.25" customHeight="1" x14ac:dyDescent="0.2">
      <c r="A81" s="19" t="s">
        <v>805</v>
      </c>
      <c r="B81" s="21"/>
      <c r="C81" s="20"/>
      <c r="D81" s="29"/>
      <c r="E81" s="21"/>
      <c r="F81" s="29"/>
      <c r="G81" s="22"/>
      <c r="H81" s="31"/>
      <c r="I81" s="22"/>
      <c r="J81" s="22" t="s">
        <v>806</v>
      </c>
      <c r="K81" s="21"/>
      <c r="L81" s="21"/>
      <c r="M81" s="36" t="s">
        <v>807</v>
      </c>
      <c r="N81" s="21"/>
      <c r="O81" s="22"/>
      <c r="P81" s="20"/>
      <c r="Q81" s="29"/>
      <c r="R81" s="21"/>
      <c r="S81" s="22"/>
      <c r="T81" s="22"/>
      <c r="U81" s="22"/>
      <c r="V81" s="20"/>
      <c r="W81" s="22"/>
      <c r="X81" s="22"/>
      <c r="Y81" s="22"/>
      <c r="Z81" s="21"/>
    </row>
    <row r="82" spans="1:26" ht="128.25" customHeight="1" x14ac:dyDescent="0.2">
      <c r="A82" s="19" t="s">
        <v>808</v>
      </c>
      <c r="B82" s="21"/>
      <c r="C82" s="20"/>
      <c r="D82" s="29"/>
      <c r="E82" s="21" t="s">
        <v>809</v>
      </c>
      <c r="F82" s="29"/>
      <c r="G82" s="22" t="s">
        <v>810</v>
      </c>
      <c r="H82" s="31"/>
      <c r="I82" s="22"/>
      <c r="J82" s="22"/>
      <c r="K82" s="21"/>
      <c r="L82" s="21"/>
      <c r="M82" s="22"/>
      <c r="N82" s="21"/>
      <c r="O82" s="22"/>
      <c r="P82" s="20"/>
      <c r="Q82" s="29"/>
      <c r="R82" s="21"/>
      <c r="S82" s="22"/>
      <c r="T82" s="22"/>
      <c r="U82" s="22"/>
      <c r="V82" s="20"/>
      <c r="W82" s="22"/>
      <c r="X82" s="22"/>
      <c r="Y82" s="22"/>
      <c r="Z82" s="21"/>
    </row>
    <row r="83" spans="1:26" ht="128.25" customHeight="1" x14ac:dyDescent="0.2">
      <c r="A83" s="19" t="s">
        <v>811</v>
      </c>
      <c r="B83" s="21" t="s">
        <v>768</v>
      </c>
      <c r="C83" s="20"/>
      <c r="D83" s="29"/>
      <c r="E83" s="21"/>
      <c r="F83" s="29"/>
      <c r="G83" s="22"/>
      <c r="H83" s="31"/>
      <c r="I83" s="22"/>
      <c r="J83" s="22"/>
      <c r="K83" s="21"/>
      <c r="L83" s="21"/>
      <c r="M83" s="22"/>
      <c r="N83" s="21"/>
      <c r="O83" s="22"/>
      <c r="P83" s="20"/>
      <c r="Q83" s="29"/>
      <c r="R83" s="21"/>
      <c r="S83" s="22"/>
      <c r="T83" s="22"/>
      <c r="U83" s="22"/>
      <c r="V83" s="20"/>
      <c r="W83" s="22"/>
      <c r="X83" s="22"/>
      <c r="Y83" s="22"/>
      <c r="Z83" s="21"/>
    </row>
    <row r="84" spans="1:26" ht="128.25" customHeight="1" x14ac:dyDescent="0.2">
      <c r="A84" s="19" t="s">
        <v>812</v>
      </c>
      <c r="B84" s="21"/>
      <c r="C84" s="20"/>
      <c r="D84" s="29"/>
      <c r="E84" s="21"/>
      <c r="F84" s="29"/>
      <c r="G84" s="22"/>
      <c r="H84" s="31"/>
      <c r="I84" s="22"/>
      <c r="J84" s="22" t="s">
        <v>813</v>
      </c>
      <c r="K84" s="21"/>
      <c r="L84" s="21"/>
      <c r="M84" s="22"/>
      <c r="N84" s="21"/>
      <c r="O84" s="22"/>
      <c r="P84" s="20"/>
      <c r="Q84" s="29"/>
      <c r="R84" s="21"/>
      <c r="S84" s="22"/>
      <c r="T84" s="22"/>
      <c r="U84" s="22"/>
      <c r="V84" s="20"/>
      <c r="W84" s="22"/>
      <c r="X84" s="22"/>
      <c r="Y84" s="22"/>
      <c r="Z84" s="21"/>
    </row>
    <row r="85" spans="1:26" ht="128.25" customHeight="1" x14ac:dyDescent="0.2">
      <c r="A85" s="19" t="s">
        <v>814</v>
      </c>
      <c r="B85" s="21"/>
      <c r="C85" s="20"/>
      <c r="D85" s="29"/>
      <c r="E85" s="21"/>
      <c r="F85" s="29"/>
      <c r="G85" s="22"/>
      <c r="H85" s="31"/>
      <c r="I85" s="22"/>
      <c r="J85" s="22" t="s">
        <v>815</v>
      </c>
      <c r="K85" s="21"/>
      <c r="L85" s="21"/>
      <c r="M85" s="22"/>
      <c r="N85" s="21"/>
      <c r="O85" s="22"/>
      <c r="P85" s="20"/>
      <c r="Q85" s="29"/>
      <c r="R85" s="21"/>
      <c r="S85" s="22"/>
      <c r="T85" s="22"/>
      <c r="U85" s="22"/>
      <c r="V85" s="20"/>
      <c r="W85" s="22"/>
      <c r="X85" s="22"/>
      <c r="Y85" s="22"/>
      <c r="Z85" s="21"/>
    </row>
    <row r="86" spans="1:26" ht="128.25" customHeight="1" x14ac:dyDescent="0.2">
      <c r="A86" s="19" t="s">
        <v>816</v>
      </c>
      <c r="B86" s="21"/>
      <c r="C86" s="20"/>
      <c r="D86" s="29" t="s">
        <v>817</v>
      </c>
      <c r="E86" s="21" t="s">
        <v>818</v>
      </c>
      <c r="F86" s="29"/>
      <c r="G86" s="22"/>
      <c r="H86" s="31" t="s">
        <v>818</v>
      </c>
      <c r="I86" s="22"/>
      <c r="J86" s="22" t="s">
        <v>819</v>
      </c>
      <c r="K86" s="21"/>
      <c r="L86" s="21" t="s">
        <v>820</v>
      </c>
      <c r="M86" s="22"/>
      <c r="N86" s="21"/>
      <c r="O86" s="22"/>
      <c r="P86" s="20"/>
      <c r="Q86" s="29"/>
      <c r="R86" s="21"/>
      <c r="S86" s="22"/>
      <c r="T86" s="22"/>
      <c r="U86" s="22"/>
      <c r="V86" s="20"/>
      <c r="W86" s="22"/>
      <c r="X86" s="22" t="s">
        <v>818</v>
      </c>
      <c r="Y86" s="22"/>
      <c r="Z86" s="21" t="s">
        <v>821</v>
      </c>
    </row>
    <row r="87" spans="1:26" ht="128.25" customHeight="1" x14ac:dyDescent="0.2">
      <c r="A87" s="19" t="s">
        <v>822</v>
      </c>
      <c r="B87" s="21"/>
      <c r="C87" s="20"/>
      <c r="D87" s="29"/>
      <c r="E87" s="21"/>
      <c r="F87" s="29"/>
      <c r="G87" s="22"/>
      <c r="H87" s="31"/>
      <c r="I87" s="22"/>
      <c r="J87" s="40"/>
      <c r="K87" s="21"/>
      <c r="L87" s="21"/>
      <c r="M87" s="22"/>
      <c r="N87" s="21"/>
      <c r="O87" s="22"/>
      <c r="P87" s="20"/>
      <c r="Q87" s="29"/>
      <c r="R87" s="21"/>
      <c r="S87" s="22"/>
      <c r="T87" s="22"/>
      <c r="U87" s="22"/>
      <c r="V87" s="20"/>
      <c r="W87" s="22"/>
      <c r="X87" s="22"/>
      <c r="Y87" s="22"/>
      <c r="Z87" s="21"/>
    </row>
    <row r="88" spans="1:26" ht="128.25" customHeight="1" x14ac:dyDescent="0.2">
      <c r="A88" s="19" t="s">
        <v>823</v>
      </c>
      <c r="B88" s="21" t="s">
        <v>768</v>
      </c>
      <c r="C88" s="20"/>
      <c r="D88" s="29"/>
      <c r="E88" s="21"/>
      <c r="F88" s="29"/>
      <c r="G88" s="22"/>
      <c r="H88" s="31"/>
      <c r="I88" s="22"/>
      <c r="J88" s="40"/>
      <c r="K88" s="21"/>
      <c r="L88" s="21"/>
      <c r="M88" s="22"/>
      <c r="N88" s="21"/>
      <c r="O88" s="22"/>
      <c r="P88" s="20"/>
      <c r="Q88" s="29"/>
      <c r="R88" s="21"/>
      <c r="S88" s="22"/>
      <c r="T88" s="22"/>
      <c r="U88" s="22"/>
      <c r="V88" s="20"/>
      <c r="W88" s="22"/>
      <c r="X88" s="22"/>
      <c r="Y88" s="22"/>
      <c r="Z88" s="21"/>
    </row>
    <row r="89" spans="1:26" ht="172.5" customHeight="1" x14ac:dyDescent="0.2">
      <c r="A89" s="19" t="s">
        <v>824</v>
      </c>
      <c r="B89" s="21"/>
      <c r="C89" s="20"/>
      <c r="D89" s="29"/>
      <c r="E89" s="21"/>
      <c r="F89" s="29"/>
      <c r="G89" s="22"/>
      <c r="H89" s="31"/>
      <c r="I89" s="22"/>
      <c r="J89" s="32" t="s">
        <v>825</v>
      </c>
      <c r="K89" s="21"/>
      <c r="L89" s="21"/>
      <c r="M89" s="22"/>
      <c r="N89" s="21"/>
      <c r="O89" s="22"/>
      <c r="P89" s="20"/>
      <c r="Q89" s="29"/>
      <c r="R89" s="21"/>
      <c r="S89" s="22"/>
      <c r="T89" s="22"/>
      <c r="U89" s="22"/>
      <c r="V89" s="20"/>
      <c r="W89" s="22"/>
      <c r="X89" s="22"/>
      <c r="Y89" s="22"/>
      <c r="Z89" s="21"/>
    </row>
    <row r="90" spans="1:26" ht="128.25" customHeight="1" x14ac:dyDescent="0.2">
      <c r="A90" s="19" t="s">
        <v>826</v>
      </c>
      <c r="B90" s="21"/>
      <c r="C90" s="20"/>
      <c r="D90" s="29"/>
      <c r="E90" s="21"/>
      <c r="F90" s="29"/>
      <c r="G90" s="22"/>
      <c r="H90" s="31"/>
      <c r="I90" s="22"/>
      <c r="J90" s="22" t="s">
        <v>827</v>
      </c>
      <c r="K90" s="21"/>
      <c r="L90" s="21"/>
      <c r="M90" s="22"/>
      <c r="N90" s="21"/>
      <c r="O90" s="22"/>
      <c r="P90" s="20"/>
      <c r="Q90" s="29"/>
      <c r="R90" s="21"/>
      <c r="S90" s="22"/>
      <c r="T90" s="22"/>
      <c r="U90" s="22"/>
      <c r="V90" s="20"/>
      <c r="W90" s="22"/>
      <c r="X90" s="22"/>
      <c r="Y90" s="22"/>
      <c r="Z90" s="21"/>
    </row>
    <row r="91" spans="1:26" ht="166.5" customHeight="1" x14ac:dyDescent="0.2">
      <c r="A91" s="19" t="s">
        <v>828</v>
      </c>
      <c r="B91" s="21"/>
      <c r="C91" s="20"/>
      <c r="D91" s="29"/>
      <c r="E91" s="21"/>
      <c r="F91" s="29"/>
      <c r="G91" s="22"/>
      <c r="H91" s="31"/>
      <c r="I91" s="22"/>
      <c r="J91" s="22" t="s">
        <v>829</v>
      </c>
      <c r="K91" s="21"/>
      <c r="L91" s="21"/>
      <c r="M91" s="22"/>
      <c r="N91" s="21"/>
      <c r="O91" s="22"/>
      <c r="P91" s="20"/>
      <c r="Q91" s="29"/>
      <c r="R91" s="21"/>
      <c r="S91" s="22"/>
      <c r="T91" s="22"/>
      <c r="U91" s="22"/>
      <c r="V91" s="20"/>
      <c r="W91" s="22"/>
      <c r="X91" s="22"/>
      <c r="Y91" s="22"/>
      <c r="Z91" s="21"/>
    </row>
    <row r="92" spans="1:26" ht="128.25" customHeight="1" x14ac:dyDescent="0.2">
      <c r="A92" s="19" t="s">
        <v>830</v>
      </c>
      <c r="B92" s="21"/>
      <c r="C92" s="20"/>
      <c r="D92" s="29"/>
      <c r="E92" s="21" t="s">
        <v>831</v>
      </c>
      <c r="F92" s="29"/>
      <c r="G92" s="22" t="s">
        <v>25</v>
      </c>
      <c r="H92" s="23"/>
      <c r="I92" s="22"/>
      <c r="J92" s="22" t="s">
        <v>832</v>
      </c>
      <c r="K92" s="21"/>
      <c r="L92" s="21" t="s">
        <v>833</v>
      </c>
      <c r="M92" s="22"/>
      <c r="N92" s="21"/>
      <c r="O92" s="22"/>
      <c r="P92" s="20"/>
      <c r="Q92" s="29"/>
      <c r="R92" s="21"/>
      <c r="S92" s="22"/>
      <c r="T92" s="22"/>
      <c r="U92" s="22"/>
      <c r="V92" s="20"/>
      <c r="W92" s="22"/>
      <c r="X92" s="22"/>
      <c r="Y92" s="22"/>
      <c r="Z92" s="21"/>
    </row>
    <row r="93" spans="1:26" ht="128.25" customHeight="1" x14ac:dyDescent="0.2">
      <c r="A93" s="19" t="s">
        <v>834</v>
      </c>
      <c r="B93" s="21"/>
      <c r="C93" s="20"/>
      <c r="D93" s="29"/>
      <c r="E93" s="21"/>
      <c r="F93" s="29"/>
      <c r="G93" s="22"/>
      <c r="H93" s="23"/>
      <c r="I93" s="22"/>
      <c r="J93" s="22" t="s">
        <v>835</v>
      </c>
      <c r="K93" s="21"/>
      <c r="L93" s="21"/>
      <c r="M93" s="22"/>
      <c r="N93" s="21"/>
      <c r="O93" s="22"/>
      <c r="P93" s="20"/>
      <c r="Q93" s="29"/>
      <c r="R93" s="21"/>
      <c r="S93" s="22"/>
      <c r="T93" s="22"/>
      <c r="U93" s="22"/>
      <c r="V93" s="20"/>
      <c r="W93" s="22"/>
      <c r="X93" s="22"/>
      <c r="Y93" s="22"/>
      <c r="Z93" s="21"/>
    </row>
    <row r="94" spans="1:26" ht="128.25" customHeight="1" x14ac:dyDescent="0.2">
      <c r="A94" s="19" t="s">
        <v>836</v>
      </c>
      <c r="B94" s="21"/>
      <c r="C94" s="20"/>
      <c r="D94" s="29"/>
      <c r="E94" s="21"/>
      <c r="F94" s="29"/>
      <c r="G94" s="22"/>
      <c r="H94" s="31"/>
      <c r="I94" s="22"/>
      <c r="J94" s="22" t="s">
        <v>837</v>
      </c>
      <c r="K94" s="21"/>
      <c r="L94" s="21"/>
      <c r="M94" s="22"/>
      <c r="N94" s="21"/>
      <c r="O94" s="22"/>
      <c r="P94" s="20"/>
      <c r="Q94" s="29"/>
      <c r="R94" s="21"/>
      <c r="S94" s="22"/>
      <c r="T94" s="22"/>
      <c r="U94" s="22"/>
      <c r="V94" s="20"/>
      <c r="W94" s="22"/>
      <c r="X94" s="22"/>
      <c r="Y94" s="22"/>
      <c r="Z94" s="21"/>
    </row>
    <row r="95" spans="1:26" ht="128.25" customHeight="1" x14ac:dyDescent="0.2">
      <c r="A95" s="19" t="s">
        <v>838</v>
      </c>
      <c r="B95" s="21"/>
      <c r="C95" s="20"/>
      <c r="D95" s="29"/>
      <c r="E95" s="21"/>
      <c r="F95" s="29"/>
      <c r="G95" s="22"/>
      <c r="H95" s="31"/>
      <c r="I95" s="22"/>
      <c r="J95" s="29" t="s">
        <v>839</v>
      </c>
      <c r="K95" s="21"/>
      <c r="L95" s="24"/>
      <c r="M95" s="22" t="s">
        <v>25</v>
      </c>
      <c r="N95" s="24"/>
      <c r="O95" s="22"/>
      <c r="P95" s="20"/>
      <c r="Q95" s="29" t="s">
        <v>840</v>
      </c>
      <c r="R95" s="21"/>
      <c r="S95" s="22"/>
      <c r="T95" s="22"/>
      <c r="U95" s="22"/>
      <c r="V95" s="20"/>
      <c r="W95" s="22"/>
      <c r="X95" s="22"/>
      <c r="Y95" s="22"/>
      <c r="Z95" s="21"/>
    </row>
    <row r="96" spans="1:26" ht="128.25" customHeight="1" x14ac:dyDescent="0.2">
      <c r="A96" s="19" t="s">
        <v>841</v>
      </c>
      <c r="B96" s="21"/>
      <c r="C96" s="20"/>
      <c r="D96" s="29"/>
      <c r="E96" s="21"/>
      <c r="F96" s="29"/>
      <c r="G96" s="22"/>
      <c r="H96" s="31"/>
      <c r="I96" s="22"/>
      <c r="J96" s="29" t="s">
        <v>842</v>
      </c>
      <c r="K96" s="21"/>
      <c r="L96" s="21" t="s">
        <v>843</v>
      </c>
      <c r="M96" s="22"/>
      <c r="N96" s="21"/>
      <c r="O96" s="22"/>
      <c r="P96" s="20"/>
      <c r="Q96" s="29" t="s">
        <v>840</v>
      </c>
      <c r="R96" s="21"/>
      <c r="S96" s="22"/>
      <c r="T96" s="22"/>
      <c r="U96" s="22"/>
      <c r="V96" s="20"/>
      <c r="W96" s="22"/>
      <c r="X96" s="22"/>
      <c r="Y96" s="22"/>
      <c r="Z96" s="21"/>
    </row>
    <row r="97" spans="1:26" ht="128.25" customHeight="1" x14ac:dyDescent="0.2">
      <c r="A97" s="19" t="s">
        <v>844</v>
      </c>
      <c r="B97" s="21"/>
      <c r="C97" s="20"/>
      <c r="D97" s="29"/>
      <c r="E97" s="21"/>
      <c r="F97" s="29"/>
      <c r="G97" s="22"/>
      <c r="H97" s="43"/>
      <c r="I97" s="22"/>
      <c r="J97" s="44" t="s">
        <v>845</v>
      </c>
      <c r="K97" s="21"/>
      <c r="L97" s="21"/>
      <c r="M97" s="22"/>
      <c r="N97" s="21"/>
      <c r="O97" s="22"/>
      <c r="P97" s="20"/>
      <c r="Q97" s="29"/>
      <c r="R97" s="21"/>
      <c r="S97" s="22"/>
      <c r="T97" s="22" t="s">
        <v>846</v>
      </c>
      <c r="U97" s="22"/>
      <c r="V97" s="20"/>
      <c r="W97" s="22"/>
      <c r="X97" s="22"/>
      <c r="Y97" s="22"/>
      <c r="Z97" s="21"/>
    </row>
    <row r="98" spans="1:26" ht="128.25" customHeight="1" x14ac:dyDescent="0.2">
      <c r="A98" s="19" t="s">
        <v>847</v>
      </c>
      <c r="B98" s="21"/>
      <c r="C98" s="20"/>
      <c r="D98" s="29"/>
      <c r="E98" s="21"/>
      <c r="F98" s="29"/>
      <c r="G98" s="22"/>
      <c r="H98" s="31"/>
      <c r="I98" s="22"/>
      <c r="J98" s="22"/>
      <c r="K98" s="21"/>
      <c r="L98" s="21"/>
      <c r="M98" s="22" t="s">
        <v>848</v>
      </c>
      <c r="N98" s="21"/>
      <c r="O98" s="22"/>
      <c r="P98" s="20"/>
      <c r="Q98" s="29"/>
      <c r="R98" s="21"/>
      <c r="S98" s="22"/>
      <c r="T98" s="45" t="s">
        <v>849</v>
      </c>
      <c r="U98" s="22"/>
      <c r="V98" s="20"/>
      <c r="W98" s="22"/>
      <c r="X98" s="22"/>
      <c r="Y98" s="22"/>
      <c r="Z98" s="21"/>
    </row>
    <row r="99" spans="1:26" ht="128.25" customHeight="1" x14ac:dyDescent="0.2">
      <c r="A99" s="19" t="s">
        <v>850</v>
      </c>
      <c r="B99" s="21"/>
      <c r="C99" s="20"/>
      <c r="D99" s="29"/>
      <c r="E99" s="21"/>
      <c r="F99" s="29"/>
      <c r="G99" s="22"/>
      <c r="H99" s="31"/>
      <c r="I99" s="22"/>
      <c r="J99" s="22" t="s">
        <v>851</v>
      </c>
      <c r="K99" s="21"/>
      <c r="L99" s="21"/>
      <c r="M99" s="22"/>
      <c r="N99" s="21"/>
      <c r="O99" s="22"/>
      <c r="P99" s="20"/>
      <c r="Q99" s="29"/>
      <c r="R99" s="21"/>
      <c r="S99" s="22"/>
      <c r="T99" s="22"/>
      <c r="U99" s="22"/>
      <c r="V99" s="20"/>
      <c r="W99" s="22"/>
      <c r="X99" s="22"/>
      <c r="Y99" s="22"/>
      <c r="Z99" s="21"/>
    </row>
    <row r="100" spans="1:26" ht="128.25" customHeight="1" x14ac:dyDescent="0.2">
      <c r="A100" s="19" t="s">
        <v>852</v>
      </c>
      <c r="B100" s="21" t="s">
        <v>99</v>
      </c>
      <c r="C100" s="20"/>
      <c r="D100" s="29"/>
      <c r="E100" s="21"/>
      <c r="F100" s="29"/>
      <c r="G100" s="22"/>
      <c r="H100" s="31"/>
      <c r="I100" s="22"/>
      <c r="J100" s="22"/>
      <c r="K100" s="21"/>
      <c r="L100" s="21"/>
      <c r="M100" s="22"/>
      <c r="N100" s="21"/>
      <c r="O100" s="22"/>
      <c r="P100" s="20"/>
      <c r="Q100" s="29"/>
      <c r="R100" s="21"/>
      <c r="S100" s="22"/>
      <c r="T100" s="22"/>
      <c r="U100" s="22"/>
      <c r="V100" s="20"/>
      <c r="W100" s="22"/>
      <c r="X100" s="22"/>
      <c r="Y100" s="22"/>
      <c r="Z100" s="21"/>
    </row>
    <row r="101" spans="1:26" ht="128.25" customHeight="1" x14ac:dyDescent="0.2">
      <c r="A101" s="19" t="s">
        <v>853</v>
      </c>
      <c r="B101" s="21" t="s">
        <v>99</v>
      </c>
      <c r="C101" s="20"/>
      <c r="D101" s="29"/>
      <c r="E101" s="21"/>
      <c r="F101" s="29"/>
      <c r="G101" s="22"/>
      <c r="H101" s="31"/>
      <c r="I101" s="22"/>
      <c r="J101" s="22"/>
      <c r="K101" s="21"/>
      <c r="L101" s="21"/>
      <c r="M101" s="22"/>
      <c r="N101" s="21"/>
      <c r="O101" s="22"/>
      <c r="P101" s="20"/>
      <c r="Q101" s="29"/>
      <c r="R101" s="21"/>
      <c r="S101" s="22"/>
      <c r="T101" s="22"/>
      <c r="U101" s="22"/>
      <c r="V101" s="20"/>
      <c r="W101" s="22"/>
      <c r="X101" s="22"/>
      <c r="Y101" s="22"/>
      <c r="Z101" s="21"/>
    </row>
    <row r="102" spans="1:26" ht="128.25" customHeight="1" x14ac:dyDescent="0.2">
      <c r="A102" s="19" t="s">
        <v>854</v>
      </c>
      <c r="B102" s="21"/>
      <c r="C102" s="20"/>
      <c r="D102" s="29"/>
      <c r="E102" s="21"/>
      <c r="F102" s="29"/>
      <c r="G102" s="22"/>
      <c r="H102" s="31"/>
      <c r="I102" s="22"/>
      <c r="J102" s="22"/>
      <c r="K102" s="21"/>
      <c r="L102" s="21" t="s">
        <v>855</v>
      </c>
      <c r="M102" s="22"/>
      <c r="N102" s="21"/>
      <c r="O102" s="22"/>
      <c r="P102" s="20"/>
      <c r="Q102" s="29"/>
      <c r="R102" s="21"/>
      <c r="S102" s="22"/>
      <c r="T102" s="22"/>
      <c r="U102" s="22"/>
      <c r="V102" s="20"/>
      <c r="W102" s="22"/>
      <c r="X102" s="22"/>
      <c r="Y102" s="22"/>
      <c r="Z102" s="21"/>
    </row>
    <row r="103" spans="1:26" ht="128.25" customHeight="1" x14ac:dyDescent="0.2">
      <c r="A103" s="19" t="s">
        <v>856</v>
      </c>
      <c r="B103" s="21"/>
      <c r="C103" s="20"/>
      <c r="D103" s="29"/>
      <c r="E103" s="21"/>
      <c r="F103" s="29"/>
      <c r="G103" s="22"/>
      <c r="H103" s="31" t="s">
        <v>857</v>
      </c>
      <c r="I103" s="22"/>
      <c r="J103" s="22"/>
      <c r="K103" s="21"/>
      <c r="L103" s="21"/>
      <c r="M103" s="22"/>
      <c r="N103" s="21"/>
      <c r="O103" s="22"/>
      <c r="P103" s="20"/>
      <c r="Q103" s="29"/>
      <c r="R103" s="21"/>
      <c r="S103" s="22"/>
      <c r="T103" s="22"/>
      <c r="U103" s="22"/>
      <c r="V103" s="20"/>
      <c r="W103" s="22"/>
      <c r="X103" s="22"/>
      <c r="Y103" s="22"/>
      <c r="Z103" s="21"/>
    </row>
    <row r="104" spans="1:26" ht="128.25" customHeight="1" x14ac:dyDescent="0.2">
      <c r="A104" s="19" t="s">
        <v>858</v>
      </c>
      <c r="B104" s="21"/>
      <c r="C104" s="20"/>
      <c r="D104" s="29"/>
      <c r="E104" s="21"/>
      <c r="F104" s="29"/>
      <c r="G104" s="22"/>
      <c r="H104" s="31"/>
      <c r="I104" s="22"/>
      <c r="J104" s="29" t="s">
        <v>859</v>
      </c>
      <c r="K104" s="21" t="s">
        <v>25</v>
      </c>
      <c r="L104" s="21"/>
      <c r="M104" s="22"/>
      <c r="N104" s="21"/>
      <c r="O104" s="22"/>
      <c r="P104" s="20"/>
      <c r="Q104" s="29" t="s">
        <v>860</v>
      </c>
      <c r="R104" s="21"/>
      <c r="S104" s="22"/>
      <c r="T104" s="22"/>
      <c r="U104" s="22"/>
      <c r="V104" s="20"/>
      <c r="W104" s="22"/>
      <c r="X104" s="22"/>
      <c r="Y104" s="22"/>
      <c r="Z104" s="21"/>
    </row>
    <row r="105" spans="1:26" ht="128.25" customHeight="1" x14ac:dyDescent="0.2">
      <c r="A105" s="19" t="s">
        <v>861</v>
      </c>
      <c r="B105" s="21"/>
      <c r="C105" s="20"/>
      <c r="D105" s="29"/>
      <c r="E105" s="21" t="s">
        <v>862</v>
      </c>
      <c r="F105" s="29"/>
      <c r="G105" s="22"/>
      <c r="H105" s="31"/>
      <c r="I105" s="22"/>
      <c r="J105" s="22" t="s">
        <v>863</v>
      </c>
      <c r="K105" s="21"/>
      <c r="L105" s="21"/>
      <c r="M105" s="22"/>
      <c r="N105" s="21"/>
      <c r="O105" s="22"/>
      <c r="P105" s="20"/>
      <c r="Q105" s="29"/>
      <c r="R105" s="21"/>
      <c r="S105" s="22"/>
      <c r="T105" s="22"/>
      <c r="U105" s="22"/>
      <c r="V105" s="20"/>
      <c r="W105" s="22"/>
      <c r="X105" s="22"/>
      <c r="Y105" s="22"/>
      <c r="Z105" s="21"/>
    </row>
    <row r="106" spans="1:26" ht="128.25" customHeight="1" x14ac:dyDescent="0.2">
      <c r="A106" s="19" t="s">
        <v>864</v>
      </c>
      <c r="B106" s="21"/>
      <c r="C106" s="20"/>
      <c r="D106" s="29"/>
      <c r="E106" s="21"/>
      <c r="F106" s="29"/>
      <c r="G106" s="22"/>
      <c r="H106" s="31"/>
      <c r="I106" s="22"/>
      <c r="J106" s="22"/>
      <c r="K106" s="21"/>
      <c r="L106" s="21"/>
      <c r="M106" s="22"/>
      <c r="N106" s="21"/>
      <c r="O106" s="22"/>
      <c r="P106" s="20"/>
      <c r="Q106" s="29" t="s">
        <v>865</v>
      </c>
      <c r="R106" s="21"/>
      <c r="S106" s="22"/>
      <c r="T106" s="22"/>
      <c r="U106" s="22"/>
      <c r="V106" s="20"/>
      <c r="W106" s="22"/>
      <c r="X106" s="22"/>
      <c r="Y106" s="22"/>
      <c r="Z106" s="21"/>
    </row>
    <row r="107" spans="1:26" ht="128.25" customHeight="1" x14ac:dyDescent="0.2">
      <c r="A107" s="19" t="s">
        <v>866</v>
      </c>
      <c r="B107" s="21"/>
      <c r="C107" s="20"/>
      <c r="D107" s="29"/>
      <c r="E107" s="21"/>
      <c r="F107" s="29"/>
      <c r="G107" s="22"/>
      <c r="H107" s="31" t="s">
        <v>867</v>
      </c>
      <c r="I107" s="22"/>
      <c r="J107" s="22" t="s">
        <v>868</v>
      </c>
      <c r="K107" s="21"/>
      <c r="L107" s="21"/>
      <c r="M107" s="22"/>
      <c r="N107" s="21"/>
      <c r="O107" s="22"/>
      <c r="P107" s="20"/>
      <c r="Q107" s="29"/>
      <c r="R107" s="21"/>
      <c r="S107" s="22"/>
      <c r="T107" s="22"/>
      <c r="U107" s="22"/>
      <c r="V107" s="20"/>
      <c r="W107" s="22"/>
      <c r="X107" s="22"/>
      <c r="Y107" s="22"/>
      <c r="Z107" s="21"/>
    </row>
    <row r="108" spans="1:26" ht="271.5" customHeight="1" x14ac:dyDescent="0.2">
      <c r="A108" s="19" t="s">
        <v>869</v>
      </c>
      <c r="B108" s="21"/>
      <c r="C108" s="20"/>
      <c r="D108" s="29"/>
      <c r="E108" s="21"/>
      <c r="F108" s="29"/>
      <c r="G108" s="22"/>
      <c r="H108" s="31"/>
      <c r="I108" s="22"/>
      <c r="J108" s="22"/>
      <c r="K108" s="21" t="s">
        <v>870</v>
      </c>
      <c r="L108" s="21" t="s">
        <v>871</v>
      </c>
      <c r="M108" s="22"/>
      <c r="N108" s="21"/>
      <c r="O108" s="22"/>
      <c r="P108" s="20"/>
      <c r="Q108" s="29"/>
      <c r="R108" s="24"/>
      <c r="S108" s="22"/>
      <c r="T108" s="22"/>
      <c r="U108" s="22"/>
      <c r="V108" s="20"/>
      <c r="W108" s="22"/>
      <c r="X108" s="22"/>
      <c r="Y108" s="22"/>
      <c r="Z108" s="21"/>
    </row>
    <row r="109" spans="1:26" ht="128.25" customHeight="1" x14ac:dyDescent="0.2">
      <c r="A109" s="19" t="s">
        <v>872</v>
      </c>
      <c r="B109" s="21"/>
      <c r="C109" s="20"/>
      <c r="D109" s="29"/>
      <c r="E109" s="21"/>
      <c r="F109" s="29"/>
      <c r="G109" s="22"/>
      <c r="H109" s="31"/>
      <c r="I109" s="22"/>
      <c r="J109" s="29" t="s">
        <v>873</v>
      </c>
      <c r="K109" s="21"/>
      <c r="L109" s="21"/>
      <c r="M109" s="22"/>
      <c r="N109" s="21"/>
      <c r="O109" s="22"/>
      <c r="P109" s="20"/>
      <c r="Q109" s="29"/>
      <c r="R109" s="21"/>
      <c r="S109" s="22"/>
      <c r="T109" s="22"/>
      <c r="U109" s="22"/>
      <c r="V109" s="20"/>
      <c r="W109" s="22"/>
      <c r="X109" s="22"/>
      <c r="Y109" s="22"/>
      <c r="Z109" s="21"/>
    </row>
    <row r="110" spans="1:26" ht="128.25" customHeight="1" x14ac:dyDescent="0.2">
      <c r="A110" s="19" t="s">
        <v>874</v>
      </c>
      <c r="B110" s="21"/>
      <c r="C110" s="20"/>
      <c r="D110" s="29"/>
      <c r="E110" s="21"/>
      <c r="F110" s="29"/>
      <c r="G110" s="22"/>
      <c r="H110" s="31"/>
      <c r="I110" s="22"/>
      <c r="J110" s="22" t="s">
        <v>875</v>
      </c>
      <c r="K110" s="21"/>
      <c r="L110" s="21" t="s">
        <v>876</v>
      </c>
      <c r="M110" s="22"/>
      <c r="N110" s="21"/>
      <c r="O110" s="22"/>
      <c r="P110" s="20"/>
      <c r="Q110" s="29" t="s">
        <v>877</v>
      </c>
      <c r="R110" s="21"/>
      <c r="S110" s="22"/>
      <c r="T110" s="22"/>
      <c r="U110" s="22"/>
      <c r="V110" s="20"/>
      <c r="W110" s="22"/>
      <c r="X110" s="22"/>
      <c r="Y110" s="22"/>
      <c r="Z110" s="21"/>
    </row>
    <row r="111" spans="1:26" ht="128.25" customHeight="1" x14ac:dyDescent="0.2">
      <c r="A111" s="19" t="s">
        <v>878</v>
      </c>
      <c r="B111" s="21"/>
      <c r="C111" s="20"/>
      <c r="D111" s="29"/>
      <c r="E111" s="21"/>
      <c r="F111" s="29"/>
      <c r="G111" s="22"/>
      <c r="H111" s="31"/>
      <c r="I111" s="22"/>
      <c r="J111" s="33" t="s">
        <v>879</v>
      </c>
      <c r="K111" s="21"/>
      <c r="L111" s="21" t="s">
        <v>880</v>
      </c>
      <c r="M111" s="22"/>
      <c r="N111" s="21"/>
      <c r="O111" s="22"/>
      <c r="P111" s="20"/>
      <c r="Q111" s="29"/>
      <c r="R111" s="21"/>
      <c r="S111" s="22"/>
      <c r="T111" s="22"/>
      <c r="U111" s="22"/>
      <c r="V111" s="20"/>
      <c r="W111" s="22"/>
      <c r="X111" s="22"/>
      <c r="Y111" s="22"/>
      <c r="Z111" s="21"/>
    </row>
    <row r="112" spans="1:26" ht="128.25" customHeight="1" x14ac:dyDescent="0.2">
      <c r="A112" s="19" t="s">
        <v>881</v>
      </c>
      <c r="B112" s="21"/>
      <c r="C112" s="20"/>
      <c r="D112" s="29"/>
      <c r="E112" s="21"/>
      <c r="F112" s="29"/>
      <c r="G112" s="22"/>
      <c r="H112" s="31"/>
      <c r="I112" s="22"/>
      <c r="J112" s="34" t="s">
        <v>882</v>
      </c>
      <c r="K112" s="21"/>
      <c r="L112" s="21"/>
      <c r="M112" s="22"/>
      <c r="N112" s="21"/>
      <c r="O112" s="22"/>
      <c r="P112" s="20"/>
      <c r="Q112" s="29"/>
      <c r="R112" s="21"/>
      <c r="S112" s="22"/>
      <c r="T112" s="22"/>
      <c r="U112" s="22"/>
      <c r="V112" s="20"/>
      <c r="W112" s="22"/>
      <c r="X112" s="22"/>
      <c r="Y112" s="22"/>
      <c r="Z112" s="21"/>
    </row>
    <row r="113" spans="1:26" ht="128.25" customHeight="1" x14ac:dyDescent="0.2">
      <c r="A113" s="19" t="s">
        <v>883</v>
      </c>
      <c r="B113" s="21"/>
      <c r="C113" s="20"/>
      <c r="D113" s="29"/>
      <c r="E113" s="21"/>
      <c r="F113" s="29"/>
      <c r="G113" s="22"/>
      <c r="H113" s="31"/>
      <c r="I113" s="22"/>
      <c r="J113" s="41" t="s">
        <v>884</v>
      </c>
      <c r="K113" s="21"/>
      <c r="L113" s="21"/>
      <c r="M113" s="22"/>
      <c r="N113" s="21"/>
      <c r="O113" s="22"/>
      <c r="P113" s="20"/>
      <c r="Q113" s="29"/>
      <c r="R113" s="21"/>
      <c r="S113" s="22"/>
      <c r="T113" s="22"/>
      <c r="U113" s="22"/>
      <c r="V113" s="20"/>
      <c r="W113" s="22"/>
      <c r="X113" s="22"/>
      <c r="Y113" s="22"/>
      <c r="Z113" s="21"/>
    </row>
    <row r="114" spans="1:26" ht="128.25" customHeight="1" x14ac:dyDescent="0.2">
      <c r="A114" s="19" t="s">
        <v>885</v>
      </c>
      <c r="B114" s="21"/>
      <c r="C114" s="20"/>
      <c r="D114" s="29"/>
      <c r="E114" s="21"/>
      <c r="F114" s="29"/>
      <c r="G114" s="22"/>
      <c r="H114" s="31"/>
      <c r="I114" s="22"/>
      <c r="J114" s="22" t="s">
        <v>886</v>
      </c>
      <c r="K114" s="21"/>
      <c r="L114" s="21"/>
      <c r="M114" s="22"/>
      <c r="N114" s="21" t="s">
        <v>887</v>
      </c>
      <c r="O114" s="22"/>
      <c r="P114" s="20"/>
      <c r="Q114" s="29" t="s">
        <v>888</v>
      </c>
      <c r="R114" s="21" t="s">
        <v>889</v>
      </c>
      <c r="S114" s="22"/>
      <c r="T114" s="22"/>
      <c r="U114" s="22"/>
      <c r="V114" s="20"/>
      <c r="W114" s="22"/>
      <c r="X114" s="22"/>
      <c r="Y114" s="22"/>
      <c r="Z114" s="21"/>
    </row>
    <row r="115" spans="1:26" ht="128.25" customHeight="1" x14ac:dyDescent="0.2">
      <c r="A115" s="19" t="s">
        <v>890</v>
      </c>
      <c r="B115" s="21"/>
      <c r="C115" s="20"/>
      <c r="D115" s="29"/>
      <c r="E115" s="21"/>
      <c r="F115" s="29"/>
      <c r="G115" s="22"/>
      <c r="H115" s="31"/>
      <c r="I115" s="22"/>
      <c r="J115" s="29"/>
      <c r="K115" s="21"/>
      <c r="L115" s="21"/>
      <c r="M115" s="22"/>
      <c r="N115" s="21" t="s">
        <v>891</v>
      </c>
      <c r="O115" s="22"/>
      <c r="P115" s="20"/>
      <c r="Q115" s="29"/>
      <c r="R115" s="21"/>
      <c r="S115" s="22"/>
      <c r="T115" s="22"/>
      <c r="U115" s="22"/>
      <c r="V115" s="20"/>
      <c r="X115" s="22"/>
      <c r="Y115" s="22"/>
      <c r="Z115" s="21"/>
    </row>
    <row r="116" spans="1:26" ht="128.25" customHeight="1" x14ac:dyDescent="0.2">
      <c r="A116" s="19" t="s">
        <v>892</v>
      </c>
      <c r="B116" s="21"/>
      <c r="C116" s="20"/>
      <c r="D116" s="29"/>
      <c r="E116" s="21"/>
      <c r="F116" s="29"/>
      <c r="G116" s="22"/>
      <c r="H116" s="31" t="s">
        <v>893</v>
      </c>
      <c r="I116" s="22" t="s">
        <v>894</v>
      </c>
      <c r="J116" s="29" t="s">
        <v>895</v>
      </c>
      <c r="K116" s="21"/>
      <c r="L116" s="21" t="s">
        <v>896</v>
      </c>
      <c r="M116" s="22"/>
      <c r="N116" s="21"/>
      <c r="O116" s="22"/>
      <c r="P116" s="20"/>
      <c r="Q116" s="29"/>
      <c r="R116" s="21"/>
      <c r="S116" s="22"/>
      <c r="T116" s="22"/>
      <c r="U116" s="22"/>
      <c r="V116" s="20"/>
      <c r="W116" s="22"/>
      <c r="X116" s="22"/>
      <c r="Y116" s="22"/>
      <c r="Z116" s="21"/>
    </row>
    <row r="117" spans="1:26" ht="128.25" customHeight="1" x14ac:dyDescent="0.2">
      <c r="A117" s="19" t="s">
        <v>897</v>
      </c>
      <c r="B117" s="21"/>
      <c r="C117" s="20"/>
      <c r="D117" s="29"/>
      <c r="E117" s="21"/>
      <c r="F117" s="29"/>
      <c r="G117" s="22"/>
      <c r="H117" s="31"/>
      <c r="I117" s="22"/>
      <c r="J117" s="29"/>
      <c r="K117" s="21"/>
      <c r="L117" s="21" t="s">
        <v>898</v>
      </c>
      <c r="M117" s="22"/>
      <c r="N117" s="21"/>
      <c r="O117" s="22"/>
      <c r="P117" s="20"/>
      <c r="Q117" s="29"/>
      <c r="R117" s="21"/>
      <c r="S117" s="22"/>
      <c r="T117" s="22"/>
      <c r="U117" s="22"/>
      <c r="V117" s="20"/>
      <c r="W117" s="22"/>
      <c r="X117" s="22"/>
      <c r="Y117" s="22"/>
      <c r="Z117" s="21"/>
    </row>
    <row r="118" spans="1:26" ht="128.25" customHeight="1" x14ac:dyDescent="0.2">
      <c r="A118" s="19" t="s">
        <v>899</v>
      </c>
      <c r="B118" s="21"/>
      <c r="C118" s="20"/>
      <c r="D118" s="29"/>
      <c r="E118" s="21"/>
      <c r="F118" s="29"/>
      <c r="G118" s="22"/>
      <c r="H118" s="31"/>
      <c r="I118" s="22"/>
      <c r="J118" s="22" t="s">
        <v>900</v>
      </c>
      <c r="K118" s="21"/>
      <c r="L118" s="21"/>
      <c r="M118" s="22"/>
      <c r="N118" s="21" t="s">
        <v>901</v>
      </c>
      <c r="O118" s="22"/>
      <c r="P118" s="20"/>
      <c r="Q118" s="29" t="s">
        <v>902</v>
      </c>
      <c r="R118" s="21"/>
      <c r="S118" s="22"/>
      <c r="T118" s="22"/>
      <c r="U118" s="22"/>
      <c r="V118" s="20"/>
      <c r="W118" s="22"/>
      <c r="X118" s="22"/>
      <c r="Y118" s="22"/>
      <c r="Z118" s="21"/>
    </row>
    <row r="119" spans="1:26" ht="128.25" customHeight="1" x14ac:dyDescent="0.2">
      <c r="A119" s="19" t="s">
        <v>903</v>
      </c>
      <c r="B119" s="21" t="s">
        <v>904</v>
      </c>
      <c r="C119" s="20"/>
      <c r="D119" s="29"/>
      <c r="E119" s="21"/>
      <c r="F119" s="29"/>
      <c r="G119" s="22"/>
      <c r="H119" s="31"/>
      <c r="I119" s="22" t="s">
        <v>905</v>
      </c>
      <c r="J119" s="22" t="s">
        <v>906</v>
      </c>
      <c r="K119" s="21"/>
      <c r="L119" s="21" t="s">
        <v>907</v>
      </c>
      <c r="M119" s="22"/>
      <c r="N119" s="21"/>
      <c r="O119" s="22"/>
      <c r="P119" s="20"/>
      <c r="Q119" s="29" t="s">
        <v>908</v>
      </c>
      <c r="R119" s="21"/>
      <c r="S119" s="22"/>
      <c r="T119" s="22"/>
      <c r="U119" s="22"/>
      <c r="V119" s="20"/>
      <c r="W119" s="22"/>
      <c r="X119" s="22"/>
      <c r="Y119" s="22"/>
      <c r="Z119" s="21"/>
    </row>
    <row r="120" spans="1:26" ht="128.25" customHeight="1" x14ac:dyDescent="0.2">
      <c r="A120" s="19" t="s">
        <v>909</v>
      </c>
      <c r="B120" s="21" t="s">
        <v>910</v>
      </c>
      <c r="C120" s="20"/>
      <c r="D120" s="29"/>
      <c r="E120" s="21"/>
      <c r="F120" s="29"/>
      <c r="G120" s="22"/>
      <c r="H120" s="31"/>
      <c r="I120" s="22"/>
      <c r="J120" s="22"/>
      <c r="K120" s="21"/>
      <c r="L120" s="21"/>
      <c r="M120" s="22"/>
      <c r="N120" s="21"/>
      <c r="O120" s="22"/>
      <c r="P120" s="20"/>
      <c r="Q120" s="29"/>
      <c r="R120" s="21"/>
      <c r="S120" s="22"/>
      <c r="T120" s="22"/>
      <c r="U120" s="22"/>
      <c r="V120" s="20"/>
      <c r="W120" s="22"/>
      <c r="X120" s="22"/>
      <c r="Y120" s="22"/>
      <c r="Z120" s="21"/>
    </row>
    <row r="121" spans="1:26" ht="128.25" customHeight="1" x14ac:dyDescent="0.2">
      <c r="A121" s="19" t="s">
        <v>911</v>
      </c>
      <c r="B121" s="21"/>
      <c r="C121" s="20"/>
      <c r="D121" s="29"/>
      <c r="E121" s="21"/>
      <c r="F121" s="29"/>
      <c r="G121" s="22"/>
      <c r="H121" s="31"/>
      <c r="I121" s="22"/>
      <c r="J121" s="22" t="s">
        <v>912</v>
      </c>
      <c r="K121" s="21"/>
      <c r="L121" s="21"/>
      <c r="M121" s="22"/>
      <c r="N121" s="21"/>
      <c r="O121" s="22"/>
      <c r="P121" s="20"/>
      <c r="Q121" s="29" t="s">
        <v>913</v>
      </c>
      <c r="R121" s="21"/>
      <c r="S121" s="22"/>
      <c r="T121" s="22"/>
      <c r="U121" s="22"/>
      <c r="V121" s="20"/>
      <c r="W121" s="22"/>
      <c r="X121" s="22"/>
      <c r="Y121" s="22"/>
      <c r="Z121" s="21"/>
    </row>
    <row r="122" spans="1:26" ht="128.25" customHeight="1" x14ac:dyDescent="0.2">
      <c r="A122" s="19" t="s">
        <v>914</v>
      </c>
      <c r="B122" s="21"/>
      <c r="C122" s="20"/>
      <c r="D122" s="29"/>
      <c r="E122" s="21"/>
      <c r="F122" s="29"/>
      <c r="G122" s="22"/>
      <c r="H122" s="31" t="s">
        <v>915</v>
      </c>
      <c r="I122" s="22"/>
      <c r="J122" s="22" t="s">
        <v>916</v>
      </c>
      <c r="K122" s="21"/>
      <c r="L122" s="21"/>
      <c r="M122" s="22"/>
      <c r="N122" s="21"/>
      <c r="O122" s="22"/>
      <c r="P122" s="20"/>
      <c r="Q122" s="29"/>
      <c r="R122" s="21"/>
      <c r="S122" s="22"/>
      <c r="T122" s="45" t="s">
        <v>917</v>
      </c>
      <c r="U122" s="22"/>
      <c r="V122" s="20"/>
      <c r="X122" s="22"/>
      <c r="Y122" s="22"/>
      <c r="Z122" s="21"/>
    </row>
    <row r="123" spans="1:26" ht="128.25" customHeight="1" x14ac:dyDescent="0.2">
      <c r="A123" s="19" t="s">
        <v>918</v>
      </c>
      <c r="B123" s="21"/>
      <c r="C123" s="20"/>
      <c r="D123" s="29"/>
      <c r="E123" s="21"/>
      <c r="F123" s="29"/>
      <c r="G123" s="22"/>
      <c r="H123" s="31"/>
      <c r="I123" s="22"/>
      <c r="J123" s="22"/>
      <c r="K123" s="21"/>
      <c r="L123" s="21"/>
      <c r="M123" s="22"/>
      <c r="N123" s="21"/>
      <c r="O123" s="22"/>
      <c r="P123" s="20"/>
      <c r="Q123" s="29"/>
      <c r="R123" s="21"/>
      <c r="S123" s="22"/>
      <c r="T123" s="22"/>
      <c r="U123" s="22"/>
      <c r="V123" s="20"/>
      <c r="W123" s="22" t="s">
        <v>919</v>
      </c>
      <c r="X123" s="22"/>
      <c r="Y123" s="22"/>
      <c r="Z123" s="21"/>
    </row>
    <row r="124" spans="1:26" ht="128.25" customHeight="1" x14ac:dyDescent="0.2">
      <c r="A124" s="19" t="s">
        <v>920</v>
      </c>
      <c r="B124" s="21"/>
      <c r="C124" s="20"/>
      <c r="D124" s="29"/>
      <c r="E124" s="21"/>
      <c r="F124" s="29"/>
      <c r="G124" s="22"/>
      <c r="H124" s="31"/>
      <c r="I124" s="22"/>
      <c r="J124" s="22" t="s">
        <v>921</v>
      </c>
      <c r="K124" s="21"/>
      <c r="L124" s="28" t="s">
        <v>922</v>
      </c>
      <c r="M124" s="22"/>
      <c r="N124" s="28"/>
      <c r="O124" s="22"/>
      <c r="P124" s="20"/>
      <c r="Q124" s="29"/>
      <c r="R124" s="21"/>
      <c r="S124" s="22"/>
      <c r="T124" s="22"/>
      <c r="U124" s="22"/>
      <c r="V124" s="20"/>
      <c r="W124" s="22"/>
      <c r="X124" s="22"/>
      <c r="Y124" s="22"/>
      <c r="Z124" s="21"/>
    </row>
    <row r="125" spans="1:26" ht="138.75" customHeight="1" x14ac:dyDescent="0.2">
      <c r="A125" s="19" t="s">
        <v>923</v>
      </c>
      <c r="B125" s="21"/>
      <c r="C125" s="20"/>
      <c r="D125" s="29"/>
      <c r="E125" s="21"/>
      <c r="F125" s="29"/>
      <c r="G125" s="22"/>
      <c r="H125" s="31"/>
      <c r="I125" s="22"/>
      <c r="J125" s="22" t="s">
        <v>924</v>
      </c>
      <c r="K125" s="21"/>
      <c r="L125" s="28"/>
      <c r="M125" s="22"/>
      <c r="N125" s="28"/>
      <c r="O125" s="22"/>
      <c r="P125" s="20"/>
      <c r="Q125" s="29"/>
      <c r="R125" s="21"/>
      <c r="S125" s="22"/>
      <c r="T125" s="22"/>
      <c r="U125" s="22"/>
      <c r="V125" s="20"/>
      <c r="W125" s="22"/>
      <c r="X125" s="22"/>
      <c r="Y125" s="22"/>
      <c r="Z125" s="21"/>
    </row>
    <row r="126" spans="1:26" ht="138.75" customHeight="1" x14ac:dyDescent="0.2">
      <c r="A126" s="19" t="s">
        <v>925</v>
      </c>
      <c r="B126" s="21"/>
      <c r="C126" s="20"/>
      <c r="D126" s="29"/>
      <c r="E126" s="21"/>
      <c r="F126" s="29"/>
      <c r="G126" s="22"/>
      <c r="H126" s="31"/>
      <c r="I126" s="22"/>
      <c r="J126" s="22"/>
      <c r="K126" s="21"/>
      <c r="L126" s="28"/>
      <c r="M126" s="22"/>
      <c r="N126" s="28"/>
      <c r="O126" s="22" t="s">
        <v>926</v>
      </c>
      <c r="P126" s="20"/>
      <c r="Q126" s="29"/>
      <c r="R126" s="21"/>
      <c r="S126" s="22"/>
      <c r="T126" s="22"/>
      <c r="U126" s="22"/>
      <c r="V126" s="20"/>
      <c r="W126" s="22"/>
      <c r="X126" s="22"/>
      <c r="Y126" s="22"/>
      <c r="Z126" s="21"/>
    </row>
    <row r="127" spans="1:26" ht="128.25" customHeight="1" x14ac:dyDescent="0.2">
      <c r="A127" s="19" t="s">
        <v>927</v>
      </c>
      <c r="B127" s="21"/>
      <c r="C127" s="20"/>
      <c r="D127" s="29"/>
      <c r="E127" s="21"/>
      <c r="F127" s="29"/>
      <c r="G127" s="22"/>
      <c r="H127" s="31"/>
      <c r="I127" s="22"/>
      <c r="J127" s="22" t="s">
        <v>928</v>
      </c>
      <c r="K127" s="21"/>
      <c r="L127" s="28"/>
      <c r="M127" s="22"/>
      <c r="N127" s="21" t="s">
        <v>929</v>
      </c>
      <c r="O127" s="22"/>
      <c r="P127" s="20"/>
      <c r="Q127" s="29"/>
      <c r="R127" s="21"/>
      <c r="S127" s="22"/>
      <c r="T127" s="22"/>
      <c r="U127" s="22"/>
      <c r="V127" s="20"/>
      <c r="W127" s="22"/>
      <c r="X127" s="22"/>
      <c r="Y127" s="22"/>
      <c r="Z127" s="21"/>
    </row>
    <row r="128" spans="1:26" ht="128.25" customHeight="1" x14ac:dyDescent="0.2">
      <c r="A128" s="19" t="s">
        <v>930</v>
      </c>
      <c r="B128" s="21"/>
      <c r="C128" s="20"/>
      <c r="D128" s="29" t="s">
        <v>931</v>
      </c>
      <c r="E128" s="21"/>
      <c r="F128" s="29"/>
      <c r="G128" s="22"/>
      <c r="H128" s="31"/>
      <c r="I128" s="22"/>
      <c r="J128" s="22" t="s">
        <v>932</v>
      </c>
      <c r="K128" s="21"/>
      <c r="L128" s="28" t="s">
        <v>933</v>
      </c>
      <c r="M128" s="22"/>
      <c r="N128" s="21" t="s">
        <v>934</v>
      </c>
      <c r="O128" s="22"/>
      <c r="P128" s="20"/>
      <c r="Q128" s="29"/>
      <c r="R128" s="21"/>
      <c r="S128" s="22"/>
      <c r="T128" s="22"/>
      <c r="U128" s="22"/>
      <c r="V128" s="20"/>
      <c r="W128" s="22"/>
      <c r="X128" s="22"/>
      <c r="Y128" s="22"/>
      <c r="Z128" s="21"/>
    </row>
    <row r="129" spans="1:26" ht="57" x14ac:dyDescent="0.2">
      <c r="A129" s="19" t="s">
        <v>935</v>
      </c>
      <c r="B129" s="21"/>
      <c r="C129" s="20"/>
      <c r="D129" s="29"/>
      <c r="E129" s="21"/>
      <c r="F129" s="29"/>
      <c r="G129" s="22"/>
      <c r="H129" s="31"/>
      <c r="I129" s="22"/>
      <c r="J129" s="29" t="s">
        <v>99</v>
      </c>
      <c r="K129" s="21"/>
      <c r="L129" s="28"/>
      <c r="M129" s="22"/>
      <c r="N129" s="21"/>
      <c r="O129" s="22"/>
      <c r="P129" s="20"/>
      <c r="Q129" s="29"/>
      <c r="R129" s="21"/>
      <c r="S129" s="22"/>
      <c r="T129" s="22"/>
      <c r="U129" s="22"/>
      <c r="V129" s="20"/>
      <c r="W129" s="22"/>
      <c r="X129" s="22"/>
      <c r="Y129" s="22"/>
      <c r="Z129" s="21"/>
    </row>
    <row r="130" spans="1:26" ht="57" x14ac:dyDescent="0.2">
      <c r="A130" s="19" t="s">
        <v>936</v>
      </c>
      <c r="B130" s="21"/>
      <c r="C130" s="20"/>
      <c r="D130" s="29"/>
      <c r="E130" s="21"/>
      <c r="F130" s="29"/>
      <c r="G130" s="22"/>
      <c r="H130" s="31"/>
      <c r="I130" s="22"/>
      <c r="J130" s="29" t="s">
        <v>99</v>
      </c>
      <c r="K130" s="21"/>
      <c r="L130" s="28"/>
      <c r="M130" s="22"/>
      <c r="N130" s="21"/>
      <c r="O130" s="22"/>
      <c r="P130" s="20"/>
      <c r="Q130" s="29"/>
      <c r="R130" s="21"/>
      <c r="S130" s="22"/>
      <c r="T130" s="22"/>
      <c r="U130" s="22"/>
      <c r="V130" s="20"/>
      <c r="W130" s="22"/>
      <c r="X130" s="22"/>
      <c r="Y130" s="22"/>
      <c r="Z130" s="21"/>
    </row>
    <row r="131" spans="1:26" ht="57" x14ac:dyDescent="0.2">
      <c r="A131" s="19" t="s">
        <v>937</v>
      </c>
      <c r="B131" s="21"/>
      <c r="C131" s="20"/>
      <c r="D131" s="29"/>
      <c r="E131" s="21"/>
      <c r="F131" s="29"/>
      <c r="G131" s="22"/>
      <c r="H131" s="31"/>
      <c r="I131" s="22"/>
      <c r="J131" s="29" t="s">
        <v>99</v>
      </c>
      <c r="K131" s="21"/>
      <c r="L131" s="28"/>
      <c r="M131" s="22"/>
      <c r="N131" s="21"/>
      <c r="O131" s="22"/>
      <c r="P131" s="20"/>
      <c r="Q131" s="29"/>
      <c r="R131" s="21"/>
      <c r="S131" s="22"/>
      <c r="T131" s="22"/>
      <c r="U131" s="22"/>
      <c r="V131" s="20"/>
      <c r="W131" s="22"/>
      <c r="X131" s="22"/>
      <c r="Y131" s="22"/>
      <c r="Z131" s="21"/>
    </row>
    <row r="132" spans="1:26" ht="57" x14ac:dyDescent="0.2">
      <c r="A132" s="19" t="s">
        <v>938</v>
      </c>
      <c r="B132" s="21"/>
      <c r="C132" s="20"/>
      <c r="D132" s="29"/>
      <c r="E132" s="21"/>
      <c r="F132" s="29"/>
      <c r="G132" s="22"/>
      <c r="H132" s="31"/>
      <c r="I132" s="22"/>
      <c r="J132" s="29" t="s">
        <v>99</v>
      </c>
      <c r="K132" s="21"/>
      <c r="L132" s="28"/>
      <c r="M132" s="22"/>
      <c r="N132" s="21"/>
      <c r="O132" s="22"/>
      <c r="P132" s="20"/>
      <c r="Q132" s="29"/>
      <c r="R132" s="21"/>
      <c r="S132" s="22"/>
      <c r="T132" s="22"/>
      <c r="U132" s="22"/>
      <c r="V132" s="20"/>
      <c r="W132" s="22"/>
      <c r="X132" s="22"/>
      <c r="Y132" s="22"/>
      <c r="Z132" s="21"/>
    </row>
    <row r="133" spans="1:26" ht="128.25" customHeight="1" x14ac:dyDescent="0.2">
      <c r="A133" s="19" t="s">
        <v>939</v>
      </c>
      <c r="B133" s="21"/>
      <c r="C133" s="20"/>
      <c r="D133" s="29"/>
      <c r="E133" s="21"/>
      <c r="F133" s="29"/>
      <c r="G133" s="22"/>
      <c r="H133" s="31"/>
      <c r="I133" s="22"/>
      <c r="J133" s="22" t="s">
        <v>940</v>
      </c>
      <c r="K133" s="21"/>
      <c r="L133" s="28"/>
      <c r="M133" s="22"/>
      <c r="N133" s="21"/>
      <c r="O133" s="22"/>
      <c r="P133" s="20"/>
      <c r="Q133" s="29"/>
      <c r="R133" s="21"/>
      <c r="S133" s="22"/>
      <c r="T133" s="22"/>
      <c r="U133" s="22"/>
      <c r="V133" s="20"/>
      <c r="W133" s="22"/>
      <c r="X133" s="22"/>
      <c r="Y133" s="22"/>
      <c r="Z133" s="21"/>
    </row>
    <row r="134" spans="1:26" ht="128.25" customHeight="1" x14ac:dyDescent="0.2">
      <c r="A134" s="19" t="s">
        <v>941</v>
      </c>
      <c r="B134" s="21"/>
      <c r="C134" s="20"/>
      <c r="D134" s="29"/>
      <c r="E134" s="21"/>
      <c r="F134" s="29"/>
      <c r="G134" s="22"/>
      <c r="H134" s="31"/>
      <c r="I134" s="22"/>
      <c r="J134" s="22" t="s">
        <v>942</v>
      </c>
      <c r="K134" s="21"/>
      <c r="L134" s="28"/>
      <c r="M134" s="22"/>
      <c r="N134" s="21" t="s">
        <v>943</v>
      </c>
      <c r="O134" s="22" t="s">
        <v>944</v>
      </c>
      <c r="P134" s="20"/>
      <c r="Q134" s="29"/>
      <c r="R134" s="21"/>
      <c r="S134" s="22"/>
      <c r="T134" s="22"/>
      <c r="U134" s="22"/>
      <c r="V134" s="20"/>
      <c r="W134" s="22"/>
      <c r="X134" s="22"/>
      <c r="Y134" s="22"/>
      <c r="Z134" s="21"/>
    </row>
    <row r="135" spans="1:26" ht="128.25" customHeight="1" x14ac:dyDescent="0.2">
      <c r="A135" s="19" t="s">
        <v>945</v>
      </c>
      <c r="B135" s="21"/>
      <c r="C135" s="20"/>
      <c r="D135" s="29"/>
      <c r="E135" s="21"/>
      <c r="F135" s="29"/>
      <c r="G135" s="22"/>
      <c r="H135" s="31"/>
      <c r="I135" s="22"/>
      <c r="J135" s="22"/>
      <c r="K135" s="21"/>
      <c r="L135" s="28"/>
      <c r="M135" s="22" t="s">
        <v>946</v>
      </c>
      <c r="N135" s="21"/>
      <c r="O135" s="22"/>
      <c r="P135" s="20"/>
      <c r="Q135" s="29"/>
      <c r="R135" s="21"/>
      <c r="S135" s="22"/>
      <c r="T135" s="22"/>
      <c r="U135" s="22"/>
      <c r="V135" s="20"/>
      <c r="W135" s="22"/>
      <c r="X135" s="22"/>
      <c r="Y135" s="22"/>
      <c r="Z135" s="21"/>
    </row>
    <row r="136" spans="1:26" ht="128.25" customHeight="1" x14ac:dyDescent="0.2">
      <c r="A136" s="19" t="s">
        <v>947</v>
      </c>
      <c r="B136" s="21" t="s">
        <v>99</v>
      </c>
      <c r="C136" s="20"/>
      <c r="D136" s="29"/>
      <c r="E136" s="21"/>
      <c r="F136" s="29"/>
      <c r="G136" s="22"/>
      <c r="H136" s="31"/>
      <c r="I136" s="22"/>
      <c r="J136" s="22"/>
      <c r="K136" s="21"/>
      <c r="L136" s="28"/>
      <c r="M136" s="22"/>
      <c r="N136" s="21"/>
      <c r="O136" s="22"/>
      <c r="P136" s="20"/>
      <c r="Q136" s="29"/>
      <c r="R136" s="21"/>
      <c r="S136" s="22"/>
      <c r="T136" s="22"/>
      <c r="U136" s="22"/>
      <c r="V136" s="20"/>
      <c r="W136" s="22"/>
      <c r="X136" s="22"/>
      <c r="Y136" s="22"/>
      <c r="Z136" s="21"/>
    </row>
    <row r="137" spans="1:26" ht="128.25" customHeight="1" x14ac:dyDescent="0.2">
      <c r="A137" s="19" t="s">
        <v>948</v>
      </c>
      <c r="B137" s="21" t="s">
        <v>99</v>
      </c>
      <c r="C137" s="20"/>
      <c r="D137" s="29"/>
      <c r="E137" s="21"/>
      <c r="F137" s="29"/>
      <c r="G137" s="22"/>
      <c r="H137" s="31"/>
      <c r="I137" s="22"/>
      <c r="J137" s="22"/>
      <c r="K137" s="21"/>
      <c r="L137" s="28"/>
      <c r="M137" s="22"/>
      <c r="N137" s="21"/>
      <c r="O137" s="22"/>
      <c r="P137" s="20"/>
      <c r="Q137" s="29"/>
      <c r="R137" s="21"/>
      <c r="S137" s="22"/>
      <c r="T137" s="22"/>
      <c r="U137" s="22"/>
      <c r="V137" s="20"/>
      <c r="W137" s="22"/>
      <c r="X137" s="22"/>
      <c r="Y137" s="22"/>
      <c r="Z137" s="21"/>
    </row>
    <row r="138" spans="1:26" ht="128.25" customHeight="1" x14ac:dyDescent="0.2">
      <c r="A138" s="19" t="s">
        <v>949</v>
      </c>
      <c r="B138" s="21"/>
      <c r="C138" s="20"/>
      <c r="D138" s="29"/>
      <c r="E138" s="21" t="s">
        <v>950</v>
      </c>
      <c r="F138" s="29"/>
      <c r="G138" s="22"/>
      <c r="H138" s="31"/>
      <c r="I138" s="22" t="s">
        <v>951</v>
      </c>
      <c r="J138" s="22" t="s">
        <v>952</v>
      </c>
      <c r="K138" s="21"/>
      <c r="L138" s="28"/>
      <c r="M138" s="22"/>
      <c r="N138" s="21"/>
      <c r="O138" s="22"/>
      <c r="P138" s="20"/>
      <c r="Q138" s="29"/>
      <c r="R138" s="21"/>
      <c r="S138" s="22"/>
      <c r="T138" s="22"/>
      <c r="U138" s="22"/>
      <c r="V138" s="20"/>
      <c r="W138" s="22"/>
      <c r="X138" s="22"/>
      <c r="Y138" s="22"/>
      <c r="Z138" s="21"/>
    </row>
    <row r="139" spans="1:26" ht="128.25" customHeight="1" x14ac:dyDescent="0.2">
      <c r="A139" s="19" t="s">
        <v>953</v>
      </c>
      <c r="B139" s="21"/>
      <c r="C139" s="20"/>
      <c r="D139" s="50"/>
      <c r="E139" s="21"/>
      <c r="F139" s="29"/>
      <c r="G139" s="22"/>
      <c r="H139" s="31"/>
      <c r="I139" s="22" t="s">
        <v>954</v>
      </c>
      <c r="J139" s="22" t="s">
        <v>955</v>
      </c>
      <c r="K139" s="21"/>
      <c r="L139" s="28"/>
      <c r="M139" s="22"/>
      <c r="N139" s="21" t="s">
        <v>956</v>
      </c>
      <c r="O139" s="22"/>
      <c r="P139" s="20"/>
      <c r="Q139" s="29"/>
      <c r="R139" s="21"/>
      <c r="S139" s="22"/>
      <c r="T139" s="22"/>
      <c r="U139" s="22"/>
      <c r="V139" s="20"/>
      <c r="W139" s="22"/>
      <c r="X139" s="22"/>
      <c r="Y139" s="22"/>
      <c r="Z139" s="21"/>
    </row>
    <row r="140" spans="1:26" ht="128.25" customHeight="1" x14ac:dyDescent="0.2">
      <c r="A140" s="19" t="s">
        <v>957</v>
      </c>
      <c r="B140" s="21"/>
      <c r="C140" s="20"/>
      <c r="D140" s="29"/>
      <c r="E140" s="21"/>
      <c r="F140" s="29" t="s">
        <v>958</v>
      </c>
      <c r="G140" s="22"/>
      <c r="H140" s="31"/>
      <c r="I140" s="22"/>
      <c r="J140" s="22" t="s">
        <v>959</v>
      </c>
      <c r="K140" s="21"/>
      <c r="L140" s="21" t="s">
        <v>960</v>
      </c>
      <c r="M140" s="22"/>
      <c r="N140" s="21" t="s">
        <v>961</v>
      </c>
      <c r="O140" s="29"/>
      <c r="P140" s="20"/>
      <c r="Q140" s="29"/>
      <c r="R140" s="21"/>
      <c r="S140" s="22"/>
      <c r="T140" s="22"/>
      <c r="U140" s="22"/>
      <c r="V140" s="20"/>
      <c r="W140" s="22"/>
      <c r="X140" s="22"/>
      <c r="Y140" s="22"/>
      <c r="Z140" s="21"/>
    </row>
    <row r="141" spans="1:26" ht="128.25" customHeight="1" x14ac:dyDescent="0.2">
      <c r="A141" s="19" t="s">
        <v>962</v>
      </c>
      <c r="B141" s="21"/>
      <c r="C141" s="20"/>
      <c r="D141" s="29"/>
      <c r="E141" s="21"/>
      <c r="F141" s="29"/>
      <c r="G141" s="22"/>
      <c r="H141" s="31"/>
      <c r="I141" s="22"/>
      <c r="J141" s="22"/>
      <c r="K141" s="21"/>
      <c r="L141" s="21" t="s">
        <v>963</v>
      </c>
      <c r="M141" s="22"/>
      <c r="N141" s="21"/>
      <c r="O141" s="29"/>
      <c r="P141" s="20"/>
      <c r="Q141" s="29"/>
      <c r="R141" s="21"/>
      <c r="S141" s="22"/>
      <c r="T141" s="22"/>
      <c r="U141" s="22"/>
      <c r="V141" s="20"/>
      <c r="W141" s="22"/>
      <c r="X141" s="22"/>
      <c r="Y141" s="22"/>
      <c r="Z141" s="21"/>
    </row>
    <row r="142" spans="1:26" ht="128.25" customHeight="1" x14ac:dyDescent="0.2">
      <c r="A142" s="19" t="s">
        <v>964</v>
      </c>
      <c r="B142" s="21"/>
      <c r="C142" s="20"/>
      <c r="D142" s="29"/>
      <c r="E142" s="21"/>
      <c r="F142" s="29"/>
      <c r="G142" s="22"/>
      <c r="H142" s="31" t="s">
        <v>965</v>
      </c>
      <c r="I142" s="22"/>
      <c r="J142" s="22" t="s">
        <v>966</v>
      </c>
      <c r="K142" s="21"/>
      <c r="L142" s="28" t="s">
        <v>967</v>
      </c>
      <c r="M142" s="22"/>
      <c r="N142" s="21"/>
      <c r="O142" s="22"/>
      <c r="P142" s="20"/>
      <c r="Q142" s="29"/>
      <c r="R142" s="21"/>
      <c r="S142" s="22"/>
      <c r="T142" s="22"/>
      <c r="U142" s="22"/>
      <c r="V142" s="20"/>
      <c r="W142" s="23"/>
      <c r="X142" s="22"/>
      <c r="Y142" s="22"/>
      <c r="Z142" s="21"/>
    </row>
    <row r="143" spans="1:26" ht="128.25" customHeight="1" x14ac:dyDescent="0.2">
      <c r="A143" s="19" t="s">
        <v>968</v>
      </c>
      <c r="B143" s="21" t="s">
        <v>969</v>
      </c>
      <c r="C143" s="20"/>
      <c r="D143" s="29"/>
      <c r="E143" s="21"/>
      <c r="F143" s="29"/>
      <c r="G143" s="22"/>
      <c r="H143" s="31"/>
      <c r="I143" s="22"/>
      <c r="J143" s="22"/>
      <c r="K143" s="21"/>
      <c r="L143" s="28"/>
      <c r="M143" s="22"/>
      <c r="N143" s="21"/>
      <c r="O143" s="22"/>
      <c r="P143" s="20"/>
      <c r="Q143" s="29"/>
      <c r="R143" s="21"/>
      <c r="S143" s="22"/>
      <c r="T143" s="22"/>
      <c r="U143" s="22"/>
      <c r="V143" s="20"/>
      <c r="W143" s="22"/>
      <c r="X143" s="22"/>
      <c r="Y143" s="22"/>
      <c r="Z143" s="21"/>
    </row>
    <row r="144" spans="1:26" ht="66" customHeight="1" x14ac:dyDescent="0.2">
      <c r="A144" s="19" t="s">
        <v>970</v>
      </c>
      <c r="B144" s="21"/>
      <c r="C144" s="20"/>
      <c r="D144" s="29"/>
      <c r="E144" s="21"/>
      <c r="F144" s="29"/>
      <c r="G144" s="22"/>
      <c r="H144" s="31"/>
      <c r="I144" s="22"/>
      <c r="J144" s="29" t="s">
        <v>99</v>
      </c>
      <c r="K144" s="21"/>
      <c r="L144" s="28"/>
      <c r="M144" s="22"/>
      <c r="N144" s="21"/>
      <c r="O144" s="22"/>
      <c r="P144" s="20"/>
      <c r="Q144" s="29"/>
      <c r="R144" s="21"/>
      <c r="S144" s="22"/>
      <c r="T144" s="22"/>
      <c r="U144" s="22"/>
      <c r="V144" s="20"/>
      <c r="W144" s="22"/>
      <c r="X144" s="22"/>
      <c r="Y144" s="22"/>
      <c r="Z144" s="21"/>
    </row>
    <row r="145" spans="1:34" ht="84.75" customHeight="1" x14ac:dyDescent="0.2">
      <c r="A145" s="19" t="s">
        <v>971</v>
      </c>
      <c r="B145" s="21"/>
      <c r="C145" s="20"/>
      <c r="D145" s="29"/>
      <c r="E145" s="21"/>
      <c r="F145" s="29"/>
      <c r="G145" s="22"/>
      <c r="H145" s="31"/>
      <c r="I145" s="22"/>
      <c r="J145" s="22" t="s">
        <v>972</v>
      </c>
      <c r="K145" s="21"/>
      <c r="L145" s="28"/>
      <c r="M145" s="22"/>
      <c r="N145" s="21"/>
      <c r="O145" s="22"/>
      <c r="P145" s="20"/>
      <c r="Q145" s="29"/>
      <c r="R145" s="21"/>
      <c r="S145" s="22"/>
      <c r="T145" s="22"/>
      <c r="U145" s="22"/>
      <c r="V145" s="20"/>
      <c r="W145" s="22"/>
      <c r="X145" s="22"/>
      <c r="Y145" s="22"/>
      <c r="Z145" s="21"/>
    </row>
    <row r="146" spans="1:34" ht="128.25" customHeight="1" x14ac:dyDescent="0.2">
      <c r="A146" s="19" t="s">
        <v>973</v>
      </c>
      <c r="B146" s="21"/>
      <c r="C146" s="20"/>
      <c r="D146" s="29"/>
      <c r="E146" s="21"/>
      <c r="F146" s="29"/>
      <c r="G146" s="22"/>
      <c r="H146" s="31"/>
      <c r="I146" s="22"/>
      <c r="J146" s="22" t="s">
        <v>974</v>
      </c>
      <c r="K146" s="21"/>
      <c r="L146" s="28"/>
      <c r="M146" s="22"/>
      <c r="N146" s="21"/>
      <c r="O146" s="22"/>
      <c r="P146" s="20"/>
      <c r="Q146" s="29"/>
      <c r="R146" s="21"/>
      <c r="S146" s="22"/>
      <c r="T146" s="22"/>
      <c r="U146" s="22"/>
      <c r="V146" s="20"/>
      <c r="W146" s="22" t="s">
        <v>975</v>
      </c>
      <c r="X146" s="22"/>
      <c r="Y146" s="22"/>
      <c r="Z146" s="21"/>
    </row>
    <row r="147" spans="1:34" ht="128.25" customHeight="1" x14ac:dyDescent="0.2">
      <c r="A147" s="19" t="s">
        <v>976</v>
      </c>
      <c r="B147" s="21"/>
      <c r="C147" s="20"/>
      <c r="D147" s="29"/>
      <c r="E147" s="28" t="s">
        <v>977</v>
      </c>
      <c r="F147" s="29"/>
      <c r="G147" s="22"/>
      <c r="H147" s="31"/>
      <c r="I147" s="22"/>
      <c r="J147" s="23"/>
      <c r="K147" s="21"/>
      <c r="L147" s="28" t="s">
        <v>978</v>
      </c>
      <c r="M147" s="22"/>
      <c r="N147" s="21"/>
      <c r="O147" s="22"/>
      <c r="P147" s="20"/>
      <c r="Q147" s="31" t="s">
        <v>979</v>
      </c>
      <c r="R147" s="21"/>
      <c r="S147" s="22"/>
      <c r="T147" s="22"/>
      <c r="U147" s="22"/>
      <c r="V147" s="20"/>
      <c r="W147" s="22"/>
      <c r="X147" s="22"/>
      <c r="Y147" s="22"/>
      <c r="Z147" s="21"/>
    </row>
    <row r="148" spans="1:34" ht="128.25" customHeight="1" x14ac:dyDescent="0.2">
      <c r="A148" s="19" t="s">
        <v>980</v>
      </c>
      <c r="B148" s="21"/>
      <c r="C148" s="20"/>
      <c r="D148" s="29"/>
      <c r="E148" s="28"/>
      <c r="F148" s="29"/>
      <c r="G148" s="22"/>
      <c r="H148" s="31"/>
      <c r="I148" s="22"/>
      <c r="J148" s="23"/>
      <c r="K148" s="21"/>
      <c r="L148" s="28"/>
      <c r="M148" s="22"/>
      <c r="N148" s="21"/>
      <c r="O148" s="22"/>
      <c r="P148" s="20"/>
      <c r="Q148" s="31"/>
      <c r="R148" s="21"/>
      <c r="S148" s="22"/>
      <c r="T148" s="22"/>
      <c r="U148" s="22"/>
      <c r="V148" s="20"/>
      <c r="W148" s="36" t="s">
        <v>981</v>
      </c>
      <c r="X148" s="22"/>
      <c r="Y148" s="22"/>
      <c r="Z148" s="21"/>
    </row>
    <row r="149" spans="1:34" ht="57" x14ac:dyDescent="0.2">
      <c r="A149" s="19" t="s">
        <v>982</v>
      </c>
      <c r="B149" s="21"/>
      <c r="C149" s="20"/>
      <c r="D149" s="29"/>
      <c r="E149" s="21"/>
      <c r="F149" s="29"/>
      <c r="G149" s="22"/>
      <c r="H149" s="31"/>
      <c r="I149" s="22"/>
      <c r="J149" s="29" t="s">
        <v>99</v>
      </c>
      <c r="K149" s="21"/>
      <c r="L149" s="28"/>
      <c r="M149" s="22"/>
      <c r="N149" s="21"/>
      <c r="O149" s="22"/>
      <c r="P149" s="20"/>
      <c r="Q149" s="29"/>
      <c r="R149" s="21"/>
      <c r="S149" s="22"/>
      <c r="T149" s="22"/>
      <c r="U149" s="22"/>
      <c r="V149" s="20"/>
      <c r="W149" s="22"/>
      <c r="X149" s="22"/>
      <c r="Y149" s="22"/>
      <c r="Z149" s="21"/>
    </row>
    <row r="150" spans="1:34" ht="57" x14ac:dyDescent="0.2">
      <c r="A150" s="19" t="s">
        <v>983</v>
      </c>
      <c r="B150" s="21"/>
      <c r="C150" s="20"/>
      <c r="D150" s="29"/>
      <c r="E150" s="21"/>
      <c r="F150" s="29"/>
      <c r="G150" s="22"/>
      <c r="H150" s="31"/>
      <c r="I150" s="22"/>
      <c r="J150" s="29" t="s">
        <v>99</v>
      </c>
      <c r="K150" s="21"/>
      <c r="L150" s="28"/>
      <c r="M150" s="22"/>
      <c r="N150" s="21"/>
      <c r="O150" s="22"/>
      <c r="P150" s="20"/>
      <c r="Q150" s="29"/>
      <c r="R150" s="21"/>
      <c r="S150" s="22"/>
      <c r="T150" s="22"/>
      <c r="U150" s="22"/>
      <c r="V150" s="20"/>
      <c r="W150" s="22"/>
      <c r="X150" s="22"/>
      <c r="Y150" s="22"/>
      <c r="Z150" s="21"/>
    </row>
    <row r="151" spans="1:34" ht="57" x14ac:dyDescent="0.2">
      <c r="A151" s="19" t="s">
        <v>984</v>
      </c>
      <c r="B151" s="21"/>
      <c r="C151" s="20"/>
      <c r="D151" s="29"/>
      <c r="E151" s="21"/>
      <c r="F151" s="29"/>
      <c r="G151" s="22"/>
      <c r="H151" s="31"/>
      <c r="I151" s="22"/>
      <c r="J151" s="29" t="s">
        <v>99</v>
      </c>
      <c r="K151" s="21"/>
      <c r="L151" s="28"/>
      <c r="M151" s="22"/>
      <c r="N151" s="21"/>
      <c r="O151" s="22"/>
      <c r="P151" s="20"/>
      <c r="Q151" s="29"/>
      <c r="R151" s="21"/>
      <c r="S151" s="22"/>
      <c r="T151" s="22"/>
      <c r="U151" s="22"/>
      <c r="V151" s="20"/>
      <c r="W151" s="22"/>
      <c r="X151" s="22"/>
      <c r="Y151" s="22"/>
      <c r="Z151" s="21"/>
    </row>
    <row r="152" spans="1:34" ht="57" x14ac:dyDescent="0.2">
      <c r="A152" s="19" t="s">
        <v>985</v>
      </c>
      <c r="B152" s="21"/>
      <c r="C152" s="20"/>
      <c r="D152" s="29"/>
      <c r="E152" s="21"/>
      <c r="F152" s="29"/>
      <c r="G152" s="22"/>
      <c r="H152" s="31"/>
      <c r="I152" s="22"/>
      <c r="J152" s="29" t="s">
        <v>99</v>
      </c>
      <c r="K152" s="21"/>
      <c r="L152" s="28"/>
      <c r="M152" s="22"/>
      <c r="N152" s="28" t="s">
        <v>986</v>
      </c>
      <c r="O152" s="22"/>
      <c r="P152" s="20"/>
      <c r="Q152" s="29"/>
      <c r="R152" s="21"/>
      <c r="S152" s="22"/>
      <c r="T152" s="22"/>
      <c r="U152" s="22"/>
      <c r="V152" s="20"/>
      <c r="W152" s="22"/>
      <c r="X152" s="22"/>
      <c r="Y152" s="22"/>
      <c r="Z152" s="21"/>
    </row>
    <row r="153" spans="1:34" ht="128.25" customHeight="1" x14ac:dyDescent="0.2">
      <c r="A153" s="52" t="s">
        <v>987</v>
      </c>
      <c r="B153" s="53"/>
      <c r="C153" s="54"/>
      <c r="D153" s="55" t="s">
        <v>988</v>
      </c>
      <c r="E153" s="53"/>
      <c r="F153" s="55"/>
      <c r="G153" s="56"/>
      <c r="H153" s="57"/>
      <c r="I153" s="56"/>
      <c r="J153" s="56" t="s">
        <v>989</v>
      </c>
      <c r="K153" s="53"/>
      <c r="L153" s="58" t="s">
        <v>990</v>
      </c>
      <c r="M153" s="56"/>
      <c r="N153" s="53" t="s">
        <v>991</v>
      </c>
      <c r="O153" s="56"/>
      <c r="P153" s="54"/>
      <c r="Q153" s="55"/>
      <c r="R153" s="53"/>
      <c r="S153" s="56"/>
      <c r="T153" s="56"/>
      <c r="U153" s="56"/>
      <c r="V153" s="54"/>
      <c r="W153" s="56"/>
      <c r="X153" s="56"/>
      <c r="Y153" s="56"/>
      <c r="Z153" s="24"/>
    </row>
    <row r="154" spans="1:34" ht="67.5" customHeight="1" x14ac:dyDescent="0.2">
      <c r="A154" s="141" t="s">
        <v>992</v>
      </c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3"/>
      <c r="AA154" s="49"/>
      <c r="AB154" s="49"/>
      <c r="AC154" s="49"/>
      <c r="AD154" s="49"/>
      <c r="AE154" s="49"/>
      <c r="AF154" s="49"/>
      <c r="AG154" s="49"/>
      <c r="AH154" s="49"/>
    </row>
    <row r="155" spans="1:34" s="64" customFormat="1" ht="128.25" customHeight="1" x14ac:dyDescent="0.2">
      <c r="A155" s="59" t="s">
        <v>0</v>
      </c>
      <c r="B155" s="62" t="s">
        <v>993</v>
      </c>
      <c r="C155" s="63" t="s">
        <v>994</v>
      </c>
      <c r="D155" s="63" t="s">
        <v>995</v>
      </c>
      <c r="E155" s="63" t="s">
        <v>996</v>
      </c>
      <c r="F155" s="63" t="s">
        <v>997</v>
      </c>
      <c r="G155" s="63" t="s">
        <v>998</v>
      </c>
      <c r="H155" s="63" t="s">
        <v>999</v>
      </c>
      <c r="I155" s="63" t="s">
        <v>1000</v>
      </c>
      <c r="J155" s="62" t="s">
        <v>1001</v>
      </c>
      <c r="K155" s="63" t="s">
        <v>1002</v>
      </c>
      <c r="L155" s="63" t="s">
        <v>1003</v>
      </c>
      <c r="M155" s="63" t="s">
        <v>1004</v>
      </c>
      <c r="N155" s="63" t="s">
        <v>1005</v>
      </c>
      <c r="O155" s="63" t="s">
        <v>1006</v>
      </c>
      <c r="P155" s="63" t="s">
        <v>1007</v>
      </c>
      <c r="Q155" s="63" t="s">
        <v>1008</v>
      </c>
      <c r="R155" s="63" t="s">
        <v>1009</v>
      </c>
      <c r="S155" s="63" t="s">
        <v>1010</v>
      </c>
      <c r="T155" s="63" t="s">
        <v>1011</v>
      </c>
      <c r="U155" s="63" t="s">
        <v>1012</v>
      </c>
      <c r="V155" s="63" t="s">
        <v>1013</v>
      </c>
      <c r="W155" s="63" t="s">
        <v>1014</v>
      </c>
      <c r="X155" s="63" t="s">
        <v>1015</v>
      </c>
      <c r="Y155" s="63" t="s">
        <v>1016</v>
      </c>
      <c r="Z155" s="63" t="s">
        <v>1017</v>
      </c>
    </row>
    <row r="156" spans="1:34" ht="128.25" customHeight="1" x14ac:dyDescent="0.2">
      <c r="A156" s="19" t="s">
        <v>1018</v>
      </c>
      <c r="B156" s="21"/>
      <c r="C156" s="20"/>
      <c r="D156" s="29"/>
      <c r="E156" s="21"/>
      <c r="F156" s="29"/>
      <c r="G156" s="22"/>
      <c r="H156" s="31"/>
      <c r="I156" s="22"/>
      <c r="J156" s="29" t="s">
        <v>1019</v>
      </c>
      <c r="K156" s="21"/>
      <c r="L156" s="28"/>
      <c r="M156" s="22"/>
      <c r="N156" s="21"/>
      <c r="O156" s="22"/>
      <c r="P156" s="20"/>
      <c r="Q156" s="29" t="s">
        <v>1020</v>
      </c>
      <c r="R156" s="21"/>
      <c r="S156" s="22"/>
      <c r="T156" s="22"/>
      <c r="U156" s="22"/>
      <c r="V156" s="20"/>
      <c r="W156" s="22"/>
      <c r="X156" s="22"/>
      <c r="Y156" s="22"/>
      <c r="Z156" s="21"/>
    </row>
    <row r="157" spans="1:34" ht="128.25" customHeight="1" x14ac:dyDescent="0.2">
      <c r="A157" s="19" t="s">
        <v>1021</v>
      </c>
      <c r="B157" s="21"/>
      <c r="C157" s="20"/>
      <c r="D157" s="29"/>
      <c r="E157" s="21"/>
      <c r="F157" s="29"/>
      <c r="G157" s="22"/>
      <c r="H157" s="31"/>
      <c r="I157" s="22"/>
      <c r="K157" s="21"/>
      <c r="L157" s="28"/>
      <c r="M157" s="36" t="s">
        <v>1022</v>
      </c>
      <c r="N157" s="53" t="s">
        <v>1023</v>
      </c>
      <c r="O157" s="22"/>
      <c r="P157" s="20"/>
      <c r="Q157" s="29" t="s">
        <v>1024</v>
      </c>
      <c r="R157" s="21"/>
      <c r="S157" s="22"/>
      <c r="T157" s="22"/>
      <c r="U157" s="22"/>
      <c r="V157" s="20"/>
      <c r="W157" s="22"/>
      <c r="X157" s="22"/>
      <c r="Y157" s="22"/>
      <c r="Z157" s="21"/>
    </row>
    <row r="158" spans="1:34" ht="128.25" customHeight="1" x14ac:dyDescent="0.2">
      <c r="A158" s="19" t="s">
        <v>1025</v>
      </c>
      <c r="B158" s="21"/>
      <c r="C158" s="20"/>
      <c r="D158" s="29"/>
      <c r="E158" s="21"/>
      <c r="F158" s="29" t="s">
        <v>1026</v>
      </c>
      <c r="G158" s="22"/>
      <c r="H158" s="31"/>
      <c r="I158" s="22"/>
      <c r="J158" s="51"/>
      <c r="K158" s="21"/>
      <c r="L158" s="28"/>
      <c r="M158" s="22"/>
      <c r="N158" s="21"/>
      <c r="O158" s="22"/>
      <c r="P158" s="20"/>
      <c r="Q158" s="29"/>
      <c r="R158" s="21"/>
      <c r="S158" s="22"/>
      <c r="T158" s="22"/>
      <c r="U158" s="22"/>
      <c r="V158" s="20"/>
      <c r="W158" s="22"/>
      <c r="X158" s="22"/>
      <c r="Y158" s="22"/>
      <c r="Z158" s="21"/>
    </row>
    <row r="159" spans="1:34" ht="128.25" customHeight="1" x14ac:dyDescent="0.2">
      <c r="A159" s="19" t="s">
        <v>1027</v>
      </c>
      <c r="B159" s="21"/>
      <c r="C159" s="20"/>
      <c r="D159" s="29"/>
      <c r="E159" s="21"/>
      <c r="F159" s="29"/>
      <c r="G159" s="22"/>
      <c r="H159" s="31"/>
      <c r="I159" s="22"/>
      <c r="J159" s="51"/>
      <c r="K159" s="21"/>
      <c r="L159" s="28"/>
      <c r="M159" s="22"/>
      <c r="N159" s="28"/>
      <c r="O159" s="22"/>
      <c r="P159" s="20"/>
      <c r="Q159" s="29"/>
      <c r="R159" s="21"/>
      <c r="S159" s="22"/>
      <c r="T159" s="22"/>
      <c r="U159" s="22"/>
      <c r="V159" s="20"/>
      <c r="W159" s="22" t="s">
        <v>1028</v>
      </c>
      <c r="X159" s="22"/>
      <c r="Y159" s="22"/>
      <c r="Z159" s="21"/>
    </row>
    <row r="160" spans="1:34" ht="128.25" customHeight="1" x14ac:dyDescent="0.2">
      <c r="A160" s="19" t="s">
        <v>1029</v>
      </c>
      <c r="B160" s="21"/>
      <c r="C160" s="20"/>
      <c r="D160" s="29"/>
      <c r="E160" s="21"/>
      <c r="F160" s="29"/>
      <c r="G160" s="22"/>
      <c r="H160" s="31"/>
      <c r="I160" s="29" t="s">
        <v>1030</v>
      </c>
      <c r="J160" s="29" t="s">
        <v>1031</v>
      </c>
      <c r="K160" s="21" t="s">
        <v>1032</v>
      </c>
      <c r="L160" s="28" t="s">
        <v>1033</v>
      </c>
      <c r="M160" s="22"/>
      <c r="N160" s="28" t="s">
        <v>1034</v>
      </c>
      <c r="O160" s="22"/>
      <c r="P160" s="20"/>
      <c r="Q160" s="29"/>
      <c r="R160" s="21"/>
      <c r="S160" s="22"/>
      <c r="T160" s="22"/>
      <c r="U160" s="22"/>
      <c r="V160" s="20"/>
      <c r="W160" s="22"/>
      <c r="X160" s="22"/>
      <c r="Y160" s="22"/>
      <c r="Z160" s="21"/>
    </row>
    <row r="161" spans="1:26" ht="57" x14ac:dyDescent="0.2">
      <c r="A161" s="19" t="s">
        <v>1035</v>
      </c>
      <c r="B161" s="21"/>
      <c r="C161" s="20"/>
      <c r="D161" s="29"/>
      <c r="E161" s="21"/>
      <c r="F161" s="29"/>
      <c r="G161" s="22"/>
      <c r="H161" s="31"/>
      <c r="I161" s="29"/>
      <c r="J161" s="29" t="s">
        <v>99</v>
      </c>
      <c r="K161" s="21"/>
      <c r="L161" s="28"/>
      <c r="M161" s="22"/>
      <c r="N161" s="28"/>
      <c r="O161" s="22"/>
      <c r="P161" s="20"/>
      <c r="Q161" s="29"/>
      <c r="R161" s="21"/>
      <c r="S161" s="22"/>
      <c r="T161" s="22"/>
      <c r="U161" s="22"/>
      <c r="V161" s="20"/>
      <c r="W161" s="22"/>
      <c r="X161" s="22"/>
      <c r="Y161" s="22"/>
      <c r="Z161" s="21"/>
    </row>
    <row r="162" spans="1:26" ht="57" x14ac:dyDescent="0.2">
      <c r="A162" s="19" t="s">
        <v>1036</v>
      </c>
      <c r="B162" s="21"/>
      <c r="C162" s="20"/>
      <c r="D162" s="29"/>
      <c r="E162" s="21"/>
      <c r="F162" s="29"/>
      <c r="G162" s="22"/>
      <c r="H162" s="31"/>
      <c r="I162" s="29"/>
      <c r="J162" s="29" t="s">
        <v>99</v>
      </c>
      <c r="K162" s="21"/>
      <c r="L162" s="28"/>
      <c r="M162" s="22"/>
      <c r="N162" s="28"/>
      <c r="O162" s="22"/>
      <c r="P162" s="20"/>
      <c r="Q162" s="29"/>
      <c r="R162" s="21"/>
      <c r="S162" s="22"/>
      <c r="T162" s="22"/>
      <c r="U162" s="22"/>
      <c r="V162" s="20"/>
      <c r="W162" s="22"/>
      <c r="X162" s="22"/>
      <c r="Y162" s="22"/>
      <c r="Z162" s="21"/>
    </row>
    <row r="163" spans="1:26" ht="128.25" customHeight="1" x14ac:dyDescent="0.2">
      <c r="A163" s="19" t="s">
        <v>1037</v>
      </c>
      <c r="B163" s="21"/>
      <c r="C163" s="20"/>
      <c r="D163" s="29"/>
      <c r="E163" s="21"/>
      <c r="F163" s="29"/>
      <c r="G163" s="22"/>
      <c r="H163" s="31"/>
      <c r="I163" s="22"/>
      <c r="J163" s="29" t="s">
        <v>1038</v>
      </c>
      <c r="K163" s="21"/>
      <c r="L163" s="21"/>
      <c r="M163" s="22"/>
      <c r="N163" s="21" t="s">
        <v>1039</v>
      </c>
      <c r="O163" s="22"/>
      <c r="P163" s="20"/>
      <c r="Q163" s="29"/>
      <c r="R163" s="21"/>
      <c r="S163" s="22"/>
      <c r="T163" s="36" t="s">
        <v>1040</v>
      </c>
      <c r="U163" s="22"/>
      <c r="V163" s="20"/>
      <c r="W163" s="22"/>
      <c r="X163" s="22"/>
      <c r="Y163" s="22"/>
      <c r="Z163" s="21"/>
    </row>
    <row r="164" spans="1:26" ht="128.25" customHeight="1" x14ac:dyDescent="0.2">
      <c r="A164" s="19" t="s">
        <v>1041</v>
      </c>
      <c r="B164" s="21"/>
      <c r="C164" s="20"/>
      <c r="D164" s="29"/>
      <c r="E164" s="21" t="s">
        <v>1042</v>
      </c>
      <c r="F164" s="29" t="s">
        <v>1043</v>
      </c>
      <c r="G164" s="22"/>
      <c r="H164" s="31"/>
      <c r="I164" s="22"/>
      <c r="J164" s="29" t="s">
        <v>1044</v>
      </c>
      <c r="K164" s="21"/>
      <c r="L164" s="28" t="s">
        <v>1045</v>
      </c>
      <c r="M164" s="22"/>
      <c r="N164" s="21" t="s">
        <v>1046</v>
      </c>
      <c r="O164" s="29"/>
      <c r="P164" s="20"/>
      <c r="Q164" s="29"/>
      <c r="R164" s="21"/>
      <c r="S164" s="22"/>
      <c r="T164" s="22"/>
      <c r="U164" s="22"/>
      <c r="V164" s="20"/>
      <c r="W164" s="22"/>
      <c r="X164" s="22"/>
      <c r="Y164" s="22"/>
      <c r="Z164" s="21"/>
    </row>
    <row r="165" spans="1:26" ht="128.25" customHeight="1" x14ac:dyDescent="0.2">
      <c r="A165" s="19" t="s">
        <v>1047</v>
      </c>
      <c r="B165" s="21"/>
      <c r="C165" s="20"/>
      <c r="D165" s="29" t="s">
        <v>1048</v>
      </c>
      <c r="E165" s="21"/>
      <c r="F165" s="29"/>
      <c r="G165" s="22"/>
      <c r="H165" s="31"/>
      <c r="I165" s="22"/>
      <c r="J165" s="29"/>
      <c r="K165" s="21"/>
      <c r="L165" s="24"/>
      <c r="M165" s="22"/>
      <c r="N165" s="21"/>
      <c r="O165" s="29"/>
      <c r="P165" s="20"/>
      <c r="Q165" s="29"/>
      <c r="R165" s="21"/>
      <c r="S165" s="22"/>
      <c r="T165" s="22"/>
      <c r="U165" s="22"/>
      <c r="V165" s="20"/>
      <c r="W165" s="22"/>
      <c r="X165" s="22"/>
      <c r="Y165" s="22"/>
      <c r="Z165" s="21"/>
    </row>
    <row r="166" spans="1:26" ht="106.5" customHeight="1" x14ac:dyDescent="0.2">
      <c r="A166" s="19" t="s">
        <v>1049</v>
      </c>
      <c r="B166" s="21"/>
      <c r="C166" s="20"/>
      <c r="D166" s="29"/>
      <c r="E166" s="21"/>
      <c r="F166" s="29"/>
      <c r="G166" s="22"/>
      <c r="H166" s="31"/>
      <c r="I166" s="22"/>
      <c r="J166" s="51"/>
      <c r="K166" s="21"/>
      <c r="L166" s="21"/>
      <c r="M166" s="22" t="s">
        <v>1050</v>
      </c>
      <c r="N166" s="21"/>
      <c r="O166" s="22"/>
      <c r="P166" s="20"/>
      <c r="Q166" s="29"/>
      <c r="R166" s="21"/>
      <c r="S166" s="22"/>
      <c r="T166" s="22"/>
      <c r="U166" s="22"/>
      <c r="V166" s="20"/>
      <c r="W166" s="22"/>
      <c r="X166" s="22"/>
      <c r="Y166" s="22"/>
      <c r="Z166" s="21"/>
    </row>
    <row r="167" spans="1:26" ht="106.5" customHeight="1" x14ac:dyDescent="0.2">
      <c r="A167" s="19" t="s">
        <v>1051</v>
      </c>
      <c r="B167" s="21"/>
      <c r="C167" s="20"/>
      <c r="D167" s="29"/>
      <c r="E167" s="21"/>
      <c r="F167" s="29"/>
      <c r="G167" s="22"/>
      <c r="H167" s="31"/>
      <c r="I167" s="22"/>
      <c r="J167" s="29"/>
      <c r="K167" s="21"/>
      <c r="L167" s="21"/>
      <c r="M167" s="22"/>
      <c r="N167" s="21"/>
      <c r="O167" s="22"/>
      <c r="P167" s="20"/>
      <c r="Q167" s="29"/>
      <c r="R167" s="21"/>
      <c r="S167" s="22"/>
      <c r="T167" s="22"/>
      <c r="U167" s="22"/>
      <c r="V167" s="20"/>
      <c r="W167" s="22"/>
      <c r="X167" s="22"/>
      <c r="Y167" s="22"/>
      <c r="Z167" s="28" t="s">
        <v>1052</v>
      </c>
    </row>
    <row r="168" spans="1:26" ht="106.5" customHeight="1" x14ac:dyDescent="0.2">
      <c r="A168" s="19" t="s">
        <v>1053</v>
      </c>
      <c r="B168" s="21"/>
      <c r="C168" s="20"/>
      <c r="D168" s="29"/>
      <c r="E168" s="21"/>
      <c r="F168" s="29"/>
      <c r="G168" s="22"/>
      <c r="H168" s="31"/>
      <c r="I168" s="22"/>
      <c r="J168" s="29"/>
      <c r="K168" s="21"/>
      <c r="L168" s="21"/>
      <c r="M168" s="22"/>
      <c r="N168" s="21" t="s">
        <v>1054</v>
      </c>
      <c r="O168" s="22"/>
      <c r="P168" s="20"/>
      <c r="Q168" s="29"/>
      <c r="R168" s="21"/>
      <c r="S168" s="22"/>
      <c r="T168" s="22"/>
      <c r="U168" s="22"/>
      <c r="V168" s="20"/>
      <c r="W168" s="22"/>
      <c r="X168" s="22"/>
      <c r="Y168" s="22"/>
      <c r="Z168" s="24"/>
    </row>
    <row r="169" spans="1:26" ht="106.5" customHeight="1" x14ac:dyDescent="0.2">
      <c r="A169" s="19" t="s">
        <v>1055</v>
      </c>
      <c r="B169" s="21"/>
      <c r="C169" s="20"/>
      <c r="D169" s="29"/>
      <c r="E169" s="21"/>
      <c r="F169" s="29"/>
      <c r="G169" s="22"/>
      <c r="H169" s="31"/>
      <c r="I169" s="22"/>
      <c r="J169" s="29" t="s">
        <v>1056</v>
      </c>
      <c r="K169" s="21"/>
      <c r="L169" s="21"/>
      <c r="M169" s="22"/>
      <c r="N169" s="21"/>
      <c r="O169" s="22"/>
      <c r="P169" s="20"/>
      <c r="Q169" s="29"/>
      <c r="R169" s="21"/>
      <c r="S169" s="22"/>
      <c r="T169" s="22"/>
      <c r="U169" s="22"/>
      <c r="V169" s="20"/>
      <c r="W169" s="22" t="s">
        <v>1057</v>
      </c>
      <c r="X169" s="22"/>
      <c r="Y169" s="22"/>
      <c r="Z169" s="21" t="s">
        <v>1058</v>
      </c>
    </row>
    <row r="170" spans="1:26" ht="128.25" customHeight="1" x14ac:dyDescent="0.2">
      <c r="A170" s="19" t="s">
        <v>1059</v>
      </c>
      <c r="B170" s="21"/>
      <c r="C170" s="20"/>
      <c r="D170" s="50"/>
      <c r="E170" s="21"/>
      <c r="F170" s="29" t="s">
        <v>1060</v>
      </c>
      <c r="G170" s="22"/>
      <c r="H170" s="31"/>
      <c r="I170" s="22"/>
      <c r="J170" s="23" t="s">
        <v>1061</v>
      </c>
      <c r="K170" s="24"/>
      <c r="L170" s="21" t="s">
        <v>1062</v>
      </c>
      <c r="M170" s="36" t="s">
        <v>1022</v>
      </c>
      <c r="N170" s="21" t="s">
        <v>1063</v>
      </c>
      <c r="O170" s="36" t="s">
        <v>1064</v>
      </c>
      <c r="P170" s="20"/>
      <c r="Q170" s="29"/>
      <c r="R170" s="21"/>
      <c r="S170" s="22"/>
      <c r="T170" s="36" t="s">
        <v>1065</v>
      </c>
      <c r="U170" s="22"/>
      <c r="V170" s="20"/>
      <c r="W170" s="22"/>
      <c r="X170" s="22"/>
      <c r="Y170" s="22"/>
      <c r="Z170" s="21"/>
    </row>
    <row r="171" spans="1:26" s="11" customFormat="1" ht="11.4" x14ac:dyDescent="0.25">
      <c r="A171" s="26"/>
      <c r="B171" s="22"/>
      <c r="C171" s="22"/>
      <c r="D171" s="22"/>
      <c r="E171" s="22"/>
      <c r="F171" s="29"/>
      <c r="G171" s="22"/>
      <c r="H171" s="31"/>
      <c r="I171" s="22"/>
      <c r="J171" s="22"/>
      <c r="K171" s="22"/>
      <c r="L171" s="22"/>
      <c r="M171" s="22"/>
      <c r="N171" s="29"/>
      <c r="O171" s="29"/>
      <c r="P171" s="29"/>
      <c r="Q171" s="29"/>
      <c r="R171" s="29"/>
      <c r="S171" s="22"/>
      <c r="T171" s="22"/>
      <c r="U171" s="22"/>
      <c r="V171" s="22"/>
      <c r="W171" s="22"/>
      <c r="X171" s="22"/>
      <c r="Y171" s="22"/>
      <c r="Z171" s="22"/>
    </row>
    <row r="172" spans="1:26" s="11" customFormat="1" ht="11.4" x14ac:dyDescent="0.25">
      <c r="A172" s="26"/>
      <c r="B172" s="22">
        <v>16</v>
      </c>
      <c r="C172" s="22"/>
      <c r="D172" s="22">
        <v>24</v>
      </c>
      <c r="E172" s="22">
        <v>23</v>
      </c>
      <c r="F172" s="29">
        <v>37</v>
      </c>
      <c r="G172" s="22">
        <v>17</v>
      </c>
      <c r="H172" s="31">
        <v>21</v>
      </c>
      <c r="I172" s="22">
        <v>10</v>
      </c>
      <c r="J172" s="22">
        <v>20</v>
      </c>
      <c r="K172" s="22">
        <v>14</v>
      </c>
      <c r="L172" s="22">
        <v>13</v>
      </c>
      <c r="M172" s="22">
        <v>21</v>
      </c>
      <c r="N172" s="29">
        <v>14</v>
      </c>
      <c r="O172" s="29">
        <v>27</v>
      </c>
      <c r="P172" s="29">
        <v>45</v>
      </c>
      <c r="Q172" s="29">
        <v>36</v>
      </c>
      <c r="R172" s="29">
        <v>32</v>
      </c>
      <c r="S172" s="22">
        <v>5</v>
      </c>
      <c r="T172" s="22">
        <v>22</v>
      </c>
      <c r="U172" s="22">
        <v>22</v>
      </c>
      <c r="V172" s="22">
        <v>12</v>
      </c>
      <c r="W172" s="22">
        <v>12</v>
      </c>
      <c r="X172" s="22">
        <v>19</v>
      </c>
      <c r="Y172" s="22">
        <v>12</v>
      </c>
      <c r="Z172" s="29">
        <v>35</v>
      </c>
    </row>
    <row r="173" spans="1:26" s="11" customFormat="1" ht="11.4" x14ac:dyDescent="0.25">
      <c r="A173" s="26"/>
      <c r="B173" s="22">
        <f>116.11/4</f>
        <v>29.0275</v>
      </c>
      <c r="C173" s="22"/>
      <c r="D173" s="22">
        <f>171.27/4</f>
        <v>42.817500000000003</v>
      </c>
      <c r="E173" s="22">
        <f>165.08/4</f>
        <v>41.27</v>
      </c>
      <c r="F173" s="29">
        <f>263.2/4</f>
        <v>65.8</v>
      </c>
      <c r="G173" s="22">
        <f>124.41/4</f>
        <v>31.102499999999999</v>
      </c>
      <c r="H173" s="31">
        <f>148.93/4</f>
        <v>37.232500000000002</v>
      </c>
      <c r="I173" s="22">
        <f>72.03/4</f>
        <v>18.0075</v>
      </c>
      <c r="J173" s="22">
        <f>145.17/4</f>
        <v>36.292499999999997</v>
      </c>
      <c r="K173" s="22">
        <f>100.85/4</f>
        <v>25.212499999999999</v>
      </c>
      <c r="L173" s="22">
        <f>94.36/4</f>
        <v>23.59</v>
      </c>
      <c r="M173" s="22">
        <f>147.26/4</f>
        <v>36.814999999999998</v>
      </c>
      <c r="N173" s="29">
        <f>100.31/4</f>
        <v>25.077500000000001</v>
      </c>
      <c r="O173" s="29">
        <f>195.4/4</f>
        <v>48.85</v>
      </c>
      <c r="P173" s="29">
        <f>317.58/4</f>
        <v>79.394999999999996</v>
      </c>
      <c r="Q173" s="29">
        <f>256/4</f>
        <v>64</v>
      </c>
      <c r="R173" s="29">
        <f>228.8/4</f>
        <v>57.2</v>
      </c>
      <c r="S173" s="22">
        <f>39.39/4</f>
        <v>9.8475000000000001</v>
      </c>
      <c r="T173" s="22">
        <f>158.8/4</f>
        <v>39.700000000000003</v>
      </c>
      <c r="U173" s="22">
        <f>154.93/4</f>
        <v>38.732500000000002</v>
      </c>
      <c r="V173" s="22">
        <f>88.26/4</f>
        <v>22.065000000000001</v>
      </c>
      <c r="W173" s="22">
        <f>84/4</f>
        <v>21</v>
      </c>
      <c r="X173" s="22">
        <f>133.9/4</f>
        <v>33.475000000000001</v>
      </c>
      <c r="Y173" s="22">
        <f>84.4/4</f>
        <v>21.1</v>
      </c>
      <c r="Z173" s="29">
        <f>254.03/4</f>
        <v>63.5075</v>
      </c>
    </row>
    <row r="174" spans="1:26" s="11" customFormat="1" ht="34.200000000000003" x14ac:dyDescent="0.25">
      <c r="A174" s="26"/>
      <c r="B174" s="22" t="s">
        <v>1066</v>
      </c>
      <c r="C174" s="22"/>
      <c r="D174" s="22"/>
      <c r="E174" s="22" t="s">
        <v>1067</v>
      </c>
      <c r="F174" s="22" t="s">
        <v>1068</v>
      </c>
      <c r="G174" s="22"/>
      <c r="H174" s="22" t="s">
        <v>1069</v>
      </c>
      <c r="I174" s="22" t="s">
        <v>1070</v>
      </c>
      <c r="J174" s="22" t="s">
        <v>1066</v>
      </c>
      <c r="K174" s="22"/>
      <c r="L174" s="22" t="s">
        <v>1067</v>
      </c>
      <c r="M174" s="22"/>
      <c r="N174" s="29"/>
      <c r="O174" s="29" t="s">
        <v>1071</v>
      </c>
      <c r="P174" s="29"/>
      <c r="Q174" s="29" t="s">
        <v>1071</v>
      </c>
      <c r="R174" s="29"/>
      <c r="S174" s="22" t="s">
        <v>1072</v>
      </c>
      <c r="T174" s="22" t="s">
        <v>1073</v>
      </c>
      <c r="U174" s="22"/>
      <c r="V174" s="22" t="s">
        <v>1066</v>
      </c>
      <c r="W174" s="22"/>
      <c r="X174" s="22"/>
      <c r="Y174" s="22" t="s">
        <v>1070</v>
      </c>
      <c r="Z174" s="29" t="s">
        <v>1067</v>
      </c>
    </row>
    <row r="175" spans="1:26" s="11" customFormat="1" ht="11.4" x14ac:dyDescent="0.25">
      <c r="A175" s="26"/>
      <c r="B175" s="22"/>
      <c r="C175" s="22"/>
      <c r="D175" s="22"/>
      <c r="E175" s="22"/>
      <c r="F175" s="22"/>
      <c r="G175" s="22"/>
      <c r="H175" s="31"/>
      <c r="I175" s="22"/>
      <c r="J175" s="22"/>
      <c r="K175" s="22"/>
      <c r="L175" s="22" t="s">
        <v>1074</v>
      </c>
      <c r="M175" s="22"/>
      <c r="N175" s="22"/>
      <c r="O175" s="22"/>
      <c r="P175" s="22"/>
      <c r="Q175" s="22"/>
      <c r="R175" s="22" t="s">
        <v>1075</v>
      </c>
      <c r="S175" s="22"/>
      <c r="T175" s="22"/>
      <c r="U175" s="22"/>
      <c r="V175" s="22"/>
      <c r="W175" s="22"/>
      <c r="X175" s="22"/>
      <c r="Y175" s="22"/>
      <c r="Z175" s="22"/>
    </row>
    <row r="176" spans="1:26" s="11" customFormat="1" ht="163.5" customHeight="1" x14ac:dyDescent="0.25">
      <c r="A176" s="26"/>
      <c r="B176" s="28" t="s">
        <v>1076</v>
      </c>
      <c r="C176" s="22" t="s">
        <v>1077</v>
      </c>
      <c r="D176" s="22"/>
      <c r="E176" s="46" t="s">
        <v>1078</v>
      </c>
      <c r="F176" s="22"/>
      <c r="G176" s="22"/>
      <c r="H176" s="31"/>
      <c r="I176" s="22"/>
      <c r="J176" s="22"/>
      <c r="K176" s="42" t="s">
        <v>28</v>
      </c>
      <c r="L176" s="42" t="s">
        <v>27</v>
      </c>
      <c r="M176" s="27"/>
      <c r="N176" s="46" t="s">
        <v>1079</v>
      </c>
      <c r="O176" s="22"/>
      <c r="P176" s="20" t="s">
        <v>1080</v>
      </c>
      <c r="Q176" s="21" t="s">
        <v>1081</v>
      </c>
      <c r="R176" s="42" t="s">
        <v>30</v>
      </c>
      <c r="S176" s="22"/>
      <c r="T176" s="22"/>
      <c r="U176" s="22"/>
      <c r="V176" s="20" t="s">
        <v>1082</v>
      </c>
      <c r="W176" s="22"/>
      <c r="X176" s="22" t="s">
        <v>1083</v>
      </c>
      <c r="Y176" s="22"/>
      <c r="Z176" s="21" t="s">
        <v>1084</v>
      </c>
    </row>
    <row r="177" spans="1:26" ht="11.4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1.4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1.4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1.4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1.4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1.4" x14ac:dyDescent="0.2">
      <c r="A182" s="18"/>
      <c r="N182" s="2"/>
    </row>
    <row r="183" spans="1:26" ht="11.4" x14ac:dyDescent="0.2">
      <c r="A183" s="18"/>
      <c r="N183" s="2"/>
    </row>
    <row r="184" spans="1:26" ht="11.4" x14ac:dyDescent="0.2">
      <c r="A184" s="18"/>
      <c r="N184" s="2"/>
    </row>
    <row r="185" spans="1:26" ht="11.4" x14ac:dyDescent="0.2">
      <c r="A185" s="18"/>
      <c r="N185" s="2"/>
    </row>
    <row r="186" spans="1:26" ht="11.4" x14ac:dyDescent="0.2">
      <c r="A186" s="18"/>
      <c r="N186" s="2"/>
    </row>
    <row r="187" spans="1:26" ht="11.4" x14ac:dyDescent="0.2">
      <c r="A187" s="18"/>
      <c r="N187" s="2"/>
    </row>
    <row r="188" spans="1:26" ht="11.4" x14ac:dyDescent="0.2">
      <c r="A188" s="18"/>
      <c r="N188" s="2"/>
    </row>
    <row r="189" spans="1:26" ht="11.4" x14ac:dyDescent="0.2">
      <c r="A189" s="18"/>
      <c r="N189" s="2"/>
    </row>
    <row r="190" spans="1:26" ht="11.4" x14ac:dyDescent="0.2">
      <c r="A190" s="18"/>
      <c r="N190" s="2"/>
    </row>
    <row r="191" spans="1:26" ht="11.4" x14ac:dyDescent="0.2">
      <c r="A191" s="18"/>
      <c r="N191" s="2"/>
    </row>
    <row r="192" spans="1:26" ht="11.4" x14ac:dyDescent="0.2">
      <c r="A192" s="18"/>
      <c r="N192" s="2"/>
    </row>
    <row r="193" spans="1:14" ht="11.4" x14ac:dyDescent="0.2">
      <c r="A193" s="18"/>
      <c r="N193" s="2"/>
    </row>
    <row r="194" spans="1:14" ht="11.4" x14ac:dyDescent="0.2">
      <c r="A194" s="18"/>
      <c r="N194" s="2"/>
    </row>
    <row r="195" spans="1:14" ht="11.4" x14ac:dyDescent="0.2">
      <c r="A195" s="18"/>
      <c r="N195" s="2"/>
    </row>
    <row r="196" spans="1:14" ht="11.4" x14ac:dyDescent="0.2">
      <c r="A196" s="18"/>
      <c r="N196" s="2"/>
    </row>
    <row r="197" spans="1:14" ht="11.4" x14ac:dyDescent="0.2">
      <c r="A197" s="18"/>
      <c r="N197" s="2"/>
    </row>
    <row r="198" spans="1:14" ht="11.4" x14ac:dyDescent="0.2">
      <c r="A198" s="18"/>
      <c r="N198" s="2"/>
    </row>
    <row r="199" spans="1:14" ht="11.4" x14ac:dyDescent="0.2">
      <c r="A199" s="18"/>
      <c r="N199" s="2"/>
    </row>
    <row r="200" spans="1:14" ht="11.4" x14ac:dyDescent="0.2">
      <c r="A200" s="18"/>
      <c r="N200" s="2"/>
    </row>
    <row r="201" spans="1:14" ht="11.4" x14ac:dyDescent="0.2">
      <c r="A201" s="18"/>
      <c r="N201" s="2"/>
    </row>
    <row r="202" spans="1:14" ht="11.4" x14ac:dyDescent="0.2">
      <c r="A202" s="18"/>
      <c r="N202" s="2"/>
    </row>
    <row r="203" spans="1:14" ht="11.4" x14ac:dyDescent="0.2">
      <c r="A203" s="18"/>
      <c r="N203" s="2"/>
    </row>
    <row r="204" spans="1:14" ht="11.4" x14ac:dyDescent="0.2">
      <c r="A204" s="18"/>
      <c r="N204" s="2"/>
    </row>
    <row r="205" spans="1:14" ht="11.4" x14ac:dyDescent="0.2">
      <c r="A205" s="18"/>
      <c r="N205" s="2"/>
    </row>
    <row r="206" spans="1:14" ht="11.4" x14ac:dyDescent="0.2">
      <c r="A206" s="18"/>
      <c r="N206" s="2"/>
    </row>
    <row r="207" spans="1:14" ht="11.4" x14ac:dyDescent="0.2">
      <c r="A207" s="18"/>
      <c r="N207" s="2"/>
    </row>
    <row r="208" spans="1:14" ht="11.4" x14ac:dyDescent="0.2">
      <c r="A208" s="18"/>
      <c r="N208" s="2"/>
    </row>
    <row r="209" spans="1:14" ht="11.4" x14ac:dyDescent="0.2">
      <c r="A209" s="18"/>
      <c r="N209" s="2"/>
    </row>
    <row r="210" spans="1:14" ht="11.4" x14ac:dyDescent="0.2">
      <c r="A210" s="18"/>
      <c r="N210" s="2"/>
    </row>
    <row r="211" spans="1:14" ht="11.4" x14ac:dyDescent="0.2">
      <c r="A211" s="18"/>
      <c r="N211" s="2"/>
    </row>
    <row r="212" spans="1:14" ht="11.4" x14ac:dyDescent="0.2">
      <c r="A212" s="18"/>
      <c r="N212" s="2"/>
    </row>
    <row r="213" spans="1:14" ht="11.4" x14ac:dyDescent="0.2">
      <c r="A213" s="18"/>
      <c r="N213" s="2"/>
    </row>
    <row r="214" spans="1:14" ht="11.4" x14ac:dyDescent="0.2">
      <c r="A214" s="18"/>
      <c r="N214" s="2"/>
    </row>
    <row r="215" spans="1:14" ht="11.4" x14ac:dyDescent="0.2">
      <c r="A215" s="18"/>
      <c r="N215" s="2"/>
    </row>
    <row r="216" spans="1:14" ht="11.4" x14ac:dyDescent="0.2">
      <c r="A216" s="18"/>
      <c r="N216" s="2"/>
    </row>
    <row r="217" spans="1:14" ht="11.4" x14ac:dyDescent="0.2">
      <c r="A217" s="18"/>
      <c r="N217" s="2"/>
    </row>
    <row r="218" spans="1:14" ht="11.4" x14ac:dyDescent="0.2">
      <c r="A218" s="18"/>
      <c r="N218" s="2"/>
    </row>
    <row r="219" spans="1:14" ht="11.4" x14ac:dyDescent="0.2">
      <c r="A219" s="18"/>
      <c r="N219" s="2"/>
    </row>
    <row r="220" spans="1:14" ht="11.4" x14ac:dyDescent="0.2">
      <c r="A220" s="18"/>
      <c r="N220" s="2"/>
    </row>
    <row r="221" spans="1:14" ht="11.4" x14ac:dyDescent="0.2">
      <c r="A221" s="18"/>
      <c r="N221" s="2"/>
    </row>
    <row r="222" spans="1:14" ht="11.4" x14ac:dyDescent="0.2">
      <c r="A222" s="18"/>
      <c r="N222" s="2"/>
    </row>
    <row r="223" spans="1:14" ht="11.4" x14ac:dyDescent="0.2">
      <c r="A223" s="18"/>
      <c r="N223" s="2"/>
    </row>
    <row r="224" spans="1:14" ht="11.4" x14ac:dyDescent="0.2">
      <c r="A224" s="18"/>
      <c r="N224" s="2"/>
    </row>
    <row r="225" spans="1:14" ht="11.4" x14ac:dyDescent="0.2">
      <c r="A225" s="18"/>
      <c r="N225" s="2"/>
    </row>
    <row r="226" spans="1:14" ht="11.4" x14ac:dyDescent="0.2">
      <c r="A226" s="18"/>
      <c r="N226" s="2"/>
    </row>
    <row r="227" spans="1:14" ht="11.4" x14ac:dyDescent="0.2">
      <c r="A227" s="18"/>
      <c r="N227" s="2"/>
    </row>
    <row r="228" spans="1:14" ht="11.4" x14ac:dyDescent="0.2">
      <c r="A228" s="18"/>
      <c r="N228" s="2"/>
    </row>
    <row r="229" spans="1:14" ht="11.4" x14ac:dyDescent="0.2">
      <c r="A229" s="18"/>
      <c r="N229" s="2"/>
    </row>
    <row r="230" spans="1:14" ht="11.4" x14ac:dyDescent="0.2">
      <c r="A230" s="18"/>
      <c r="N230" s="2"/>
    </row>
    <row r="231" spans="1:14" ht="11.4" x14ac:dyDescent="0.2">
      <c r="A231" s="18"/>
      <c r="N231" s="2"/>
    </row>
    <row r="232" spans="1:14" ht="11.4" x14ac:dyDescent="0.2">
      <c r="A232" s="18"/>
      <c r="N232" s="2"/>
    </row>
    <row r="233" spans="1:14" ht="11.4" x14ac:dyDescent="0.2">
      <c r="A233" s="18"/>
      <c r="N233" s="2"/>
    </row>
    <row r="234" spans="1:14" ht="11.4" x14ac:dyDescent="0.2">
      <c r="A234" s="18"/>
      <c r="N234" s="2"/>
    </row>
    <row r="235" spans="1:14" ht="11.4" x14ac:dyDescent="0.2">
      <c r="A235" s="18"/>
      <c r="N235" s="2"/>
    </row>
    <row r="236" spans="1:14" ht="11.4" x14ac:dyDescent="0.2">
      <c r="A236" s="18"/>
      <c r="N236" s="2"/>
    </row>
    <row r="237" spans="1:14" ht="11.4" x14ac:dyDescent="0.2">
      <c r="A237" s="18"/>
      <c r="N237" s="2"/>
    </row>
    <row r="238" spans="1:14" ht="11.4" x14ac:dyDescent="0.2">
      <c r="A238" s="18"/>
      <c r="N238" s="2"/>
    </row>
    <row r="239" spans="1:14" ht="11.4" x14ac:dyDescent="0.2">
      <c r="A239" s="18"/>
      <c r="N239" s="2"/>
    </row>
    <row r="240" spans="1:14" ht="11.4" x14ac:dyDescent="0.2">
      <c r="A240" s="18"/>
      <c r="N240" s="2"/>
    </row>
    <row r="241" spans="1:14" ht="11.4" x14ac:dyDescent="0.2">
      <c r="A241" s="18"/>
      <c r="N241" s="2"/>
    </row>
    <row r="242" spans="1:14" ht="11.4" x14ac:dyDescent="0.2">
      <c r="A242" s="18"/>
      <c r="N242" s="2"/>
    </row>
    <row r="243" spans="1:14" ht="11.4" x14ac:dyDescent="0.2">
      <c r="A243" s="18"/>
      <c r="N243" s="2"/>
    </row>
    <row r="244" spans="1:14" ht="11.4" x14ac:dyDescent="0.2">
      <c r="A244" s="18"/>
      <c r="N244" s="2"/>
    </row>
    <row r="245" spans="1:14" ht="11.4" x14ac:dyDescent="0.2">
      <c r="A245" s="18"/>
      <c r="N245" s="2"/>
    </row>
    <row r="246" spans="1:14" ht="11.4" x14ac:dyDescent="0.2">
      <c r="A246" s="18"/>
      <c r="N246" s="2"/>
    </row>
    <row r="247" spans="1:14" ht="11.4" x14ac:dyDescent="0.2">
      <c r="A247" s="18"/>
      <c r="N247" s="2"/>
    </row>
    <row r="248" spans="1:14" ht="11.4" x14ac:dyDescent="0.2">
      <c r="A248" s="18"/>
      <c r="N248" s="2"/>
    </row>
    <row r="249" spans="1:14" ht="11.4" x14ac:dyDescent="0.2">
      <c r="A249" s="18"/>
      <c r="N249" s="2"/>
    </row>
    <row r="250" spans="1:14" ht="11.4" x14ac:dyDescent="0.2">
      <c r="A250" s="18"/>
      <c r="N250" s="2"/>
    </row>
    <row r="251" spans="1:14" ht="11.4" x14ac:dyDescent="0.2">
      <c r="A251" s="18"/>
      <c r="N251" s="2"/>
    </row>
    <row r="252" spans="1:14" ht="11.4" x14ac:dyDescent="0.2">
      <c r="A252" s="18"/>
      <c r="N252" s="2"/>
    </row>
    <row r="253" spans="1:14" ht="11.4" x14ac:dyDescent="0.2">
      <c r="A253" s="18"/>
      <c r="N253" s="2"/>
    </row>
    <row r="254" spans="1:14" ht="11.4" x14ac:dyDescent="0.2">
      <c r="A254" s="18"/>
      <c r="N254" s="2"/>
    </row>
    <row r="255" spans="1:14" ht="11.4" x14ac:dyDescent="0.2">
      <c r="A255" s="18"/>
      <c r="N255" s="2"/>
    </row>
    <row r="256" spans="1:14" ht="11.4" x14ac:dyDescent="0.2">
      <c r="A256" s="18"/>
      <c r="N256" s="2"/>
    </row>
    <row r="257" spans="1:14" ht="11.4" x14ac:dyDescent="0.2">
      <c r="A257" s="18"/>
      <c r="N257" s="2"/>
    </row>
    <row r="258" spans="1:14" ht="11.4" x14ac:dyDescent="0.2">
      <c r="A258" s="18"/>
      <c r="N258" s="2"/>
    </row>
    <row r="259" spans="1:14" ht="11.4" x14ac:dyDescent="0.2">
      <c r="A259" s="18"/>
      <c r="N259" s="2"/>
    </row>
    <row r="260" spans="1:14" ht="11.4" x14ac:dyDescent="0.2">
      <c r="A260" s="18"/>
      <c r="N260" s="2"/>
    </row>
    <row r="261" spans="1:14" ht="11.4" x14ac:dyDescent="0.2">
      <c r="A261" s="18"/>
      <c r="N261" s="2"/>
    </row>
    <row r="262" spans="1:14" ht="11.4" x14ac:dyDescent="0.2">
      <c r="A262" s="18"/>
      <c r="N262" s="2"/>
    </row>
    <row r="263" spans="1:14" ht="11.4" x14ac:dyDescent="0.2">
      <c r="A263" s="18"/>
      <c r="N263" s="2"/>
    </row>
    <row r="264" spans="1:14" ht="11.4" x14ac:dyDescent="0.2">
      <c r="A264" s="18"/>
      <c r="N264" s="2"/>
    </row>
    <row r="265" spans="1:14" ht="11.4" x14ac:dyDescent="0.2">
      <c r="A265" s="18"/>
      <c r="N265" s="2"/>
    </row>
    <row r="266" spans="1:14" ht="11.4" x14ac:dyDescent="0.2">
      <c r="A266" s="18"/>
      <c r="N266" s="2"/>
    </row>
    <row r="267" spans="1:14" ht="11.4" x14ac:dyDescent="0.2">
      <c r="N267" s="2"/>
    </row>
    <row r="268" spans="1:14" ht="11.4" x14ac:dyDescent="0.2">
      <c r="N268" s="2"/>
    </row>
    <row r="269" spans="1:14" ht="11.4" x14ac:dyDescent="0.2">
      <c r="N269" s="2"/>
    </row>
    <row r="270" spans="1:14" ht="11.4" x14ac:dyDescent="0.2">
      <c r="N270" s="2"/>
    </row>
    <row r="271" spans="1:14" ht="11.4" x14ac:dyDescent="0.2">
      <c r="N271" s="2"/>
    </row>
    <row r="272" spans="1:14" ht="11.4" x14ac:dyDescent="0.2">
      <c r="N272" s="2"/>
    </row>
    <row r="273" spans="14:14" ht="11.4" x14ac:dyDescent="0.2">
      <c r="N273" s="2"/>
    </row>
    <row r="274" spans="14:14" ht="11.4" x14ac:dyDescent="0.2">
      <c r="N274" s="2"/>
    </row>
    <row r="275" spans="14:14" ht="11.4" x14ac:dyDescent="0.2">
      <c r="N275" s="2"/>
    </row>
    <row r="276" spans="14:14" ht="11.4" x14ac:dyDescent="0.2">
      <c r="N276" s="2"/>
    </row>
    <row r="277" spans="14:14" ht="11.4" x14ac:dyDescent="0.2">
      <c r="N277" s="2"/>
    </row>
    <row r="278" spans="14:14" ht="11.4" x14ac:dyDescent="0.2">
      <c r="N278" s="2"/>
    </row>
    <row r="279" spans="14:14" ht="11.4" x14ac:dyDescent="0.2">
      <c r="N279" s="2"/>
    </row>
    <row r="280" spans="14:14" ht="11.4" x14ac:dyDescent="0.2">
      <c r="N280" s="2"/>
    </row>
    <row r="281" spans="14:14" ht="11.4" x14ac:dyDescent="0.2">
      <c r="N281" s="2"/>
    </row>
    <row r="282" spans="14:14" ht="11.4" x14ac:dyDescent="0.2">
      <c r="N282" s="2"/>
    </row>
    <row r="283" spans="14:14" ht="11.4" x14ac:dyDescent="0.2">
      <c r="N283" s="2"/>
    </row>
    <row r="284" spans="14:14" ht="11.4" x14ac:dyDescent="0.2">
      <c r="N284" s="2"/>
    </row>
    <row r="285" spans="14:14" ht="11.4" x14ac:dyDescent="0.2">
      <c r="N285" s="2"/>
    </row>
    <row r="286" spans="14:14" ht="11.4" x14ac:dyDescent="0.2">
      <c r="N286" s="2"/>
    </row>
    <row r="287" spans="14:14" ht="11.4" x14ac:dyDescent="0.2">
      <c r="N287" s="2"/>
    </row>
    <row r="288" spans="14:14" ht="11.4" x14ac:dyDescent="0.2">
      <c r="N288" s="2"/>
    </row>
    <row r="289" spans="14:14" ht="11.4" x14ac:dyDescent="0.2">
      <c r="N289" s="2"/>
    </row>
    <row r="290" spans="14:14" ht="11.4" x14ac:dyDescent="0.2">
      <c r="N290" s="2"/>
    </row>
    <row r="291" spans="14:14" ht="11.4" x14ac:dyDescent="0.2">
      <c r="N291" s="2"/>
    </row>
    <row r="292" spans="14:14" ht="11.4" x14ac:dyDescent="0.2">
      <c r="N292" s="2"/>
    </row>
    <row r="293" spans="14:14" ht="11.4" x14ac:dyDescent="0.2">
      <c r="N293" s="2"/>
    </row>
    <row r="294" spans="14:14" ht="11.4" x14ac:dyDescent="0.2">
      <c r="N294" s="2"/>
    </row>
    <row r="295" spans="14:14" ht="11.4" x14ac:dyDescent="0.2">
      <c r="N295" s="2"/>
    </row>
    <row r="296" spans="14:14" ht="11.4" x14ac:dyDescent="0.2">
      <c r="N296" s="2"/>
    </row>
    <row r="297" spans="14:14" ht="11.4" x14ac:dyDescent="0.2">
      <c r="N297" s="2"/>
    </row>
    <row r="298" spans="14:14" ht="11.4" x14ac:dyDescent="0.2">
      <c r="N298" s="2"/>
    </row>
    <row r="299" spans="14:14" ht="11.4" x14ac:dyDescent="0.2">
      <c r="N299" s="2"/>
    </row>
    <row r="300" spans="14:14" ht="11.4" x14ac:dyDescent="0.2">
      <c r="N300" s="2"/>
    </row>
    <row r="301" spans="14:14" ht="11.4" x14ac:dyDescent="0.2">
      <c r="N301" s="2"/>
    </row>
    <row r="302" spans="14:14" ht="11.4" x14ac:dyDescent="0.2">
      <c r="N302" s="2"/>
    </row>
    <row r="303" spans="14:14" ht="11.4" x14ac:dyDescent="0.2">
      <c r="N303" s="2"/>
    </row>
    <row r="304" spans="14:14" ht="11.4" x14ac:dyDescent="0.2">
      <c r="N304" s="2"/>
    </row>
    <row r="305" spans="14:14" ht="11.4" x14ac:dyDescent="0.2">
      <c r="N305" s="2"/>
    </row>
    <row r="306" spans="14:14" ht="11.4" x14ac:dyDescent="0.2">
      <c r="N306" s="2"/>
    </row>
    <row r="307" spans="14:14" ht="11.4" x14ac:dyDescent="0.2">
      <c r="N307" s="2"/>
    </row>
    <row r="308" spans="14:14" ht="11.4" x14ac:dyDescent="0.2">
      <c r="N308" s="2"/>
    </row>
    <row r="309" spans="14:14" ht="11.4" x14ac:dyDescent="0.2">
      <c r="N309" s="2"/>
    </row>
    <row r="310" spans="14:14" ht="11.4" x14ac:dyDescent="0.2">
      <c r="N310" s="2"/>
    </row>
    <row r="311" spans="14:14" ht="11.4" x14ac:dyDescent="0.2">
      <c r="N311" s="2"/>
    </row>
    <row r="312" spans="14:14" ht="11.4" x14ac:dyDescent="0.2">
      <c r="N312" s="2"/>
    </row>
    <row r="313" spans="14:14" ht="11.4" x14ac:dyDescent="0.2">
      <c r="N313" s="2"/>
    </row>
    <row r="314" spans="14:14" ht="11.4" x14ac:dyDescent="0.2">
      <c r="N314" s="2"/>
    </row>
    <row r="315" spans="14:14" ht="11.4" x14ac:dyDescent="0.2">
      <c r="N315" s="2"/>
    </row>
    <row r="316" spans="14:14" ht="11.4" x14ac:dyDescent="0.2">
      <c r="N316" s="2"/>
    </row>
    <row r="317" spans="14:14" ht="11.4" x14ac:dyDescent="0.2">
      <c r="N317" s="2"/>
    </row>
    <row r="318" spans="14:14" ht="11.4" x14ac:dyDescent="0.2">
      <c r="N318" s="2"/>
    </row>
    <row r="319" spans="14:14" ht="11.4" x14ac:dyDescent="0.2">
      <c r="N319" s="2"/>
    </row>
    <row r="320" spans="14:14" ht="11.4" x14ac:dyDescent="0.2">
      <c r="N320" s="2"/>
    </row>
    <row r="321" spans="14:14" ht="11.4" x14ac:dyDescent="0.2">
      <c r="N321" s="2"/>
    </row>
    <row r="322" spans="14:14" ht="11.4" x14ac:dyDescent="0.2">
      <c r="N322" s="2"/>
    </row>
    <row r="323" spans="14:14" ht="11.4" x14ac:dyDescent="0.2">
      <c r="N323" s="2"/>
    </row>
    <row r="324" spans="14:14" ht="11.4" x14ac:dyDescent="0.2">
      <c r="N324" s="2"/>
    </row>
    <row r="325" spans="14:14" ht="11.4" x14ac:dyDescent="0.2">
      <c r="N325" s="2"/>
    </row>
    <row r="326" spans="14:14" ht="11.4" x14ac:dyDescent="0.2">
      <c r="N326" s="2"/>
    </row>
    <row r="327" spans="14:14" ht="11.4" x14ac:dyDescent="0.2">
      <c r="N327" s="2"/>
    </row>
    <row r="328" spans="14:14" ht="11.4" x14ac:dyDescent="0.2">
      <c r="N328" s="2"/>
    </row>
    <row r="329" spans="14:14" ht="11.4" x14ac:dyDescent="0.2">
      <c r="N329" s="2"/>
    </row>
    <row r="330" spans="14:14" ht="11.4" x14ac:dyDescent="0.2">
      <c r="N330" s="2"/>
    </row>
    <row r="331" spans="14:14" ht="11.4" x14ac:dyDescent="0.2">
      <c r="N331" s="2"/>
    </row>
    <row r="332" spans="14:14" ht="11.4" x14ac:dyDescent="0.2">
      <c r="N332" s="2"/>
    </row>
    <row r="333" spans="14:14" ht="11.4" x14ac:dyDescent="0.2">
      <c r="N333" s="2"/>
    </row>
    <row r="334" spans="14:14" ht="11.4" x14ac:dyDescent="0.2">
      <c r="N334" s="2"/>
    </row>
    <row r="335" spans="14:14" ht="11.4" x14ac:dyDescent="0.2">
      <c r="N335" s="2"/>
    </row>
    <row r="336" spans="14:14" ht="11.4" x14ac:dyDescent="0.2"/>
    <row r="337" ht="11.4" x14ac:dyDescent="0.2"/>
    <row r="338" ht="11.4" x14ac:dyDescent="0.2"/>
    <row r="339" ht="11.4" x14ac:dyDescent="0.2"/>
    <row r="340" ht="11.4" x14ac:dyDescent="0.2"/>
    <row r="341" ht="11.4" x14ac:dyDescent="0.2"/>
    <row r="342" ht="11.4" x14ac:dyDescent="0.2"/>
  </sheetData>
  <mergeCells count="1">
    <mergeCell ref="A154:Z154"/>
  </mergeCells>
  <phoneticPr fontId="1" type="noConversion"/>
  <conditionalFormatting sqref="A1:N1 P1 AA1:IS1">
    <cfRule type="dataBar" priority="3">
      <dataBar>
        <cfvo type="min"/>
        <cfvo type="max"/>
        <color rgb="FF638EC6"/>
      </dataBar>
    </cfRule>
  </conditionalFormatting>
  <conditionalFormatting sqref="O1">
    <cfRule type="dataBar" priority="1">
      <dataBar>
        <cfvo type="min"/>
        <cfvo type="max"/>
        <color rgb="FF638EC6"/>
      </dataBar>
    </cfRule>
  </conditionalFormatting>
  <conditionalFormatting sqref="P3:P4">
    <cfRule type="dataBar" priority="7">
      <dataBar>
        <cfvo type="min"/>
        <cfvo type="max"/>
        <color rgb="FF638EC6"/>
      </dataBar>
    </cfRule>
  </conditionalFormatting>
  <conditionalFormatting sqref="Q1:W1 Y1:Z1">
    <cfRule type="dataBar" priority="4">
      <dataBar>
        <cfvo type="min"/>
        <cfvo type="max"/>
        <color rgb="FF638EC6"/>
      </dataBar>
    </cfRule>
  </conditionalFormatting>
  <conditionalFormatting sqref="X1">
    <cfRule type="dataBar" priority="2">
      <dataBar>
        <cfvo type="min"/>
        <cfvo type="max"/>
        <color rgb="FF638EC6"/>
      </dataBar>
    </cfRule>
  </conditionalFormatting>
  <pageMargins left="0.75" right="0.75" top="1" bottom="1" header="0.5" footer="0.5"/>
  <pageSetup paperSize="8" scale="62" fitToHeight="0" orientation="landscape" horizontalDpi="4294967293" vertic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D0456A53CCFF4C995B63E925A4C118" ma:contentTypeVersion="13" ma:contentTypeDescription="Stvaranje novog dokumenta." ma:contentTypeScope="" ma:versionID="fa2a0bacf735e360e45f67764401b51b">
  <xsd:schema xmlns:xsd="http://www.w3.org/2001/XMLSchema" xmlns:xs="http://www.w3.org/2001/XMLSchema" xmlns:p="http://schemas.microsoft.com/office/2006/metadata/properties" xmlns:ns2="28233e0f-7ba8-47ac-8c04-8c3c64f15c72" xmlns:ns3="e08f5ecf-038d-4ec1-b150-49ca096440bc" targetNamespace="http://schemas.microsoft.com/office/2006/metadata/properties" ma:root="true" ma:fieldsID="39bea408802a8c0983558a532774373d" ns2:_="" ns3:_="">
    <xsd:import namespace="28233e0f-7ba8-47ac-8c04-8c3c64f15c72"/>
    <xsd:import namespace="e08f5ecf-038d-4ec1-b150-49ca096440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33e0f-7ba8-47ac-8c04-8c3c64f15c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f5ecf-038d-4ec1-b150-49ca096440b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Zajednički se koristi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ji o zajedničkom korištenju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08f5ecf-038d-4ec1-b150-49ca096440bc">
      <UserInfo>
        <DisplayName>Jasminka Kišantal Zubić</DisplayName>
        <AccountId>78</AccountId>
        <AccountType/>
      </UserInfo>
      <UserInfo>
        <DisplayName>Eduard Jetelina</DisplayName>
        <AccountId>43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E7A5499-B971-48FD-8428-63240BE21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33e0f-7ba8-47ac-8c04-8c3c64f15c72"/>
    <ds:schemaRef ds:uri="e08f5ecf-038d-4ec1-b150-49ca096440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A1DBF7-929C-4955-AD7B-C0D77672F3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6624E8-EEE5-4647-9963-54626822539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10D091E-6D33-4FBF-B158-AE1CD53EFB32}">
  <ds:schemaRefs>
    <ds:schemaRef ds:uri="http://schemas.microsoft.com/office/2006/metadata/properties"/>
    <ds:schemaRef ds:uri="http://schemas.microsoft.com/office/infopath/2007/PartnerControls"/>
    <ds:schemaRef ds:uri="e08f5ecf-038d-4ec1-b150-49ca096440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3</vt:i4>
      </vt:variant>
      <vt:variant>
        <vt:lpstr>Imenovani rasponi</vt:lpstr>
      </vt:variant>
      <vt:variant>
        <vt:i4>3</vt:i4>
      </vt:variant>
    </vt:vector>
  </HeadingPairs>
  <TitlesOfParts>
    <vt:vector size="6" baseType="lpstr">
      <vt:lpstr>MO-zakup 2024</vt:lpstr>
      <vt:lpstr>MO-zakup 2023</vt:lpstr>
      <vt:lpstr>MO-zakup 2022</vt:lpstr>
      <vt:lpstr>'MO-zakup 2022'!Podrucje_ispisa</vt:lpstr>
      <vt:lpstr>'MO-zakup 2023'!Podrucje_ispisa</vt:lpstr>
      <vt:lpstr>'MO-zakup 2024'!Podrucje_ispisa</vt:lpstr>
    </vt:vector>
  </TitlesOfParts>
  <Manager/>
  <Company>Grad Bjelovar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Veljko Vrhovnik</dc:creator>
  <cp:keywords/>
  <dc:description/>
  <cp:lastModifiedBy>Tomislav</cp:lastModifiedBy>
  <cp:revision/>
  <dcterms:created xsi:type="dcterms:W3CDTF">2006-06-26T09:55:25Z</dcterms:created>
  <dcterms:modified xsi:type="dcterms:W3CDTF">2024-10-18T09:51:30Z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haredWithUsers">
    <vt:lpwstr>Jasminka Kišantal Zubić;Eduard Jetelina</vt:lpwstr>
  </property>
  <property fmtid="{D5CDD505-2E9C-101B-9397-08002B2CF9AE}" pid="3" name="SharedWithUsers">
    <vt:lpwstr>78;#Jasminka Kišantal Zubić;#43;#Eduard Jetelina</vt:lpwstr>
  </property>
  <property fmtid="{D5CDD505-2E9C-101B-9397-08002B2CF9AE}" pid="4" name="ContentTypeId">
    <vt:lpwstr>0x0101007CD0456A53CCFF4C995B63E925A4C118</vt:lpwstr>
  </property>
</Properties>
</file>