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ilotechcom-my.sharepoint.com/personal/christians_hailo_ai/Documents/"/>
    </mc:Choice>
  </mc:AlternateContent>
  <xr:revisionPtr revIDLastSave="1359" documentId="8_{8AB5FE39-2FE2-49E7-AD4B-ACF2FE669DD6}" xr6:coauthVersionLast="47" xr6:coauthVersionMax="47" xr10:uidLastSave="{64E2391E-9EF2-45FE-848E-70CF49BCD8E0}"/>
  <bookViews>
    <workbookView xWindow="-110" yWindow="-110" windowWidth="19420" windowHeight="10420" firstSheet="2" activeTab="2" xr2:uid="{1699A368-957A-4972-BA11-392139A16D22}"/>
  </bookViews>
  <sheets>
    <sheet name="floating point" sheetId="1" r:id="rId1"/>
    <sheet name="Sheet1" sheetId="6" r:id="rId2"/>
    <sheet name="Permutation fp" sheetId="2" r:id="rId3"/>
    <sheet name="Synth reports FP" sheetId="4" r:id="rId4"/>
    <sheet name="Power &amp; Area FP" sheetId="3" r:id="rId5"/>
    <sheet name="synth IntMult" sheetId="5" r:id="rId6"/>
  </sheets>
  <definedNames>
    <definedName name="_xlcn.WorksheetConnection_powerareaV5X591" hidden="1">'Power &amp; Area FP'!$V$5:$X$59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ower &amp; area!$V$5:$X$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2" l="1" a="1"/>
  <c r="D93" i="2" s="1"/>
  <c r="E160" i="3" a="1"/>
  <c r="E160" i="3" s="1"/>
  <c r="E140" i="3" a="1"/>
  <c r="E140" i="3" s="1"/>
  <c r="E119" i="3" a="1"/>
  <c r="E119" i="3" s="1"/>
  <c r="E97" i="3" a="1"/>
  <c r="E97" i="3" s="1"/>
  <c r="U10" i="6"/>
  <c r="T9" i="6"/>
  <c r="U9" i="6"/>
  <c r="V9" i="6"/>
  <c r="W9" i="6"/>
  <c r="V10" i="6"/>
  <c r="O17" i="6"/>
  <c r="U11" i="6"/>
  <c r="T12" i="6"/>
  <c r="N18" i="6"/>
  <c r="P16" i="6"/>
  <c r="Q15" i="6"/>
  <c r="R9" i="6"/>
  <c r="Q9" i="6"/>
  <c r="P9" i="6"/>
  <c r="O9" i="6"/>
  <c r="T10" i="6"/>
  <c r="S9" i="6"/>
  <c r="S13" i="6"/>
  <c r="S12" i="6"/>
  <c r="S11" i="6"/>
  <c r="N9" i="6"/>
  <c r="R14" i="6"/>
  <c r="D51" i="2" a="1"/>
  <c r="D51" i="2" s="1"/>
  <c r="I57" i="3"/>
  <c r="F65" i="3"/>
  <c r="F66" i="3"/>
  <c r="Z6" i="3"/>
  <c r="F58" i="3" s="1"/>
  <c r="Z7" i="3"/>
  <c r="F59" i="3" s="1"/>
  <c r="Z8" i="3"/>
  <c r="F60" i="3" s="1"/>
  <c r="Z9" i="3"/>
  <c r="F61" i="3" s="1"/>
  <c r="Z10" i="3"/>
  <c r="F62" i="3" s="1"/>
  <c r="Z11" i="3"/>
  <c r="F63" i="3" s="1"/>
  <c r="Z12" i="3"/>
  <c r="F64" i="3" s="1"/>
  <c r="Z13" i="3"/>
  <c r="Z14" i="3"/>
  <c r="Z15" i="3"/>
  <c r="G57" i="3" s="1"/>
  <c r="Z16" i="3"/>
  <c r="G58" i="3" s="1"/>
  <c r="Z17" i="3"/>
  <c r="G59" i="3" s="1"/>
  <c r="Z18" i="3"/>
  <c r="G60" i="3" s="1"/>
  <c r="Z19" i="3"/>
  <c r="G61" i="3" s="1"/>
  <c r="Z20" i="3"/>
  <c r="G62" i="3" s="1"/>
  <c r="Z21" i="3"/>
  <c r="G63" i="3" s="1"/>
  <c r="Z22" i="3"/>
  <c r="G64" i="3" s="1"/>
  <c r="Z23" i="3"/>
  <c r="G65" i="3" s="1"/>
  <c r="Z24" i="3"/>
  <c r="H57" i="3" s="1"/>
  <c r="Z25" i="3"/>
  <c r="H58" i="3" s="1"/>
  <c r="Z26" i="3"/>
  <c r="H59" i="3" s="1"/>
  <c r="Z27" i="3"/>
  <c r="H60" i="3" s="1"/>
  <c r="Z28" i="3"/>
  <c r="H61" i="3" s="1"/>
  <c r="Z29" i="3"/>
  <c r="H62" i="3" s="1"/>
  <c r="Z30" i="3"/>
  <c r="H63" i="3" s="1"/>
  <c r="Z31" i="3"/>
  <c r="H64" i="3" s="1"/>
  <c r="Z32" i="3"/>
  <c r="Z33" i="3"/>
  <c r="I58" i="3" s="1"/>
  <c r="Z34" i="3"/>
  <c r="I59" i="3" s="1"/>
  <c r="Z35" i="3"/>
  <c r="I60" i="3" s="1"/>
  <c r="Z36" i="3"/>
  <c r="I61" i="3" s="1"/>
  <c r="Z37" i="3"/>
  <c r="I62" i="3" s="1"/>
  <c r="Z38" i="3"/>
  <c r="I63" i="3" s="1"/>
  <c r="Z39" i="3"/>
  <c r="J57" i="3" s="1"/>
  <c r="Z40" i="3"/>
  <c r="J58" i="3" s="1"/>
  <c r="Z41" i="3"/>
  <c r="J59" i="3" s="1"/>
  <c r="Z42" i="3"/>
  <c r="J60" i="3" s="1"/>
  <c r="Z43" i="3"/>
  <c r="J61" i="3" s="1"/>
  <c r="Z44" i="3"/>
  <c r="J62" i="3" s="1"/>
  <c r="Z45" i="3"/>
  <c r="K57" i="3" s="1"/>
  <c r="Z46" i="3"/>
  <c r="K58" i="3" s="1"/>
  <c r="Z47" i="3"/>
  <c r="K59" i="3" s="1"/>
  <c r="Z48" i="3"/>
  <c r="K60" i="3" s="1"/>
  <c r="Z49" i="3"/>
  <c r="K61" i="3" s="1"/>
  <c r="Z50" i="3"/>
  <c r="L57" i="3" s="1"/>
  <c r="Z51" i="3"/>
  <c r="L58" i="3" s="1"/>
  <c r="Z52" i="3"/>
  <c r="L59" i="3" s="1"/>
  <c r="Z53" i="3"/>
  <c r="L60" i="3" s="1"/>
  <c r="Z54" i="3"/>
  <c r="M57" i="3" s="1"/>
  <c r="Z55" i="3"/>
  <c r="M58" i="3" s="1"/>
  <c r="Z56" i="3"/>
  <c r="M59" i="3" s="1"/>
  <c r="Z57" i="3"/>
  <c r="N57" i="3" s="1"/>
  <c r="Z58" i="3"/>
  <c r="N58" i="3" s="1"/>
  <c r="Z59" i="3"/>
  <c r="O57" i="3" s="1"/>
  <c r="Z5" i="3"/>
  <c r="F57" i="3" s="1"/>
  <c r="V7" i="1" l="1"/>
  <c r="S10" i="1"/>
  <c r="T10" i="1"/>
  <c r="U10" i="1"/>
  <c r="V10" i="1" s="1"/>
  <c r="D27" i="2" a="1"/>
  <c r="D27" i="2" s="1"/>
  <c r="V8" i="1"/>
  <c r="V9" i="1"/>
  <c r="U8" i="1"/>
  <c r="U9" i="1"/>
  <c r="U7" i="1"/>
  <c r="Q4" i="1"/>
  <c r="H4" i="1"/>
  <c r="T7" i="1"/>
  <c r="T8" i="1"/>
  <c r="T9" i="1"/>
  <c r="S9" i="1"/>
  <c r="S8" i="1"/>
  <c r="G4" i="1"/>
  <c r="F4" i="1"/>
  <c r="E4" i="1"/>
  <c r="D4" i="1"/>
  <c r="C4" i="1"/>
  <c r="S7" i="1"/>
  <c r="P4" i="1"/>
  <c r="O4" i="1"/>
  <c r="N4" i="1"/>
  <c r="M4" i="1"/>
  <c r="L4" i="1"/>
  <c r="K4" i="1"/>
  <c r="J4" i="1"/>
  <c r="I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03EFE-935C-4186-8C42-38FAC3A1AB1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FAD21CD-C2AB-4FA5-8E7A-E00D7F9A1BC1}" name="WorksheetConnection_power &amp; area!$V$5:$X$5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powerareaV5X59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<sst xmlns="http://schemas.openxmlformats.org/spreadsheetml/2006/main" count="352" uniqueCount="242">
  <si>
    <t>bit num</t>
  </si>
  <si>
    <t>Exponent</t>
  </si>
  <si>
    <t>mantisa</t>
  </si>
  <si>
    <t>Mantisa</t>
  </si>
  <si>
    <t>sign</t>
  </si>
  <si>
    <t>16-bit float</t>
  </si>
  <si>
    <t>Equation</t>
  </si>
  <si>
    <t>Base=2</t>
  </si>
  <si>
    <t>weight</t>
  </si>
  <si>
    <t>exponent</t>
  </si>
  <si>
    <t>Sign*(2^(exponent-15))*((1 if exponent!=0 else 0) + mantisa)</t>
  </si>
  <si>
    <t>16 bit half precision</t>
  </si>
  <si>
    <t>Bfloat16</t>
  </si>
  <si>
    <t>NVDIA Tensor float</t>
  </si>
  <si>
    <t>Mantissa (fraction)</t>
  </si>
  <si>
    <t>Bit width</t>
  </si>
  <si>
    <t>LOGIC K-GATE</t>
  </si>
  <si>
    <t>HierDepth</t>
  </si>
  <si>
    <t>InstName</t>
  </si>
  <si>
    <t>Module</t>
  </si>
  <si>
    <t>TotalArea[um^2 70% logic util]</t>
  </si>
  <si>
    <t>TotalArea[um^2 100% logic util]</t>
  </si>
  <si>
    <t>Logic KGates</t>
  </si>
  <si>
    <t>LogicArea[um^2 assuming 70% util]</t>
  </si>
  <si>
    <t>MemArea[um^2 100% util]</t>
  </si>
  <si>
    <t>MacroArea[um^2]</t>
  </si>
  <si>
    <t>TotalInsts</t>
  </si>
  <si>
    <t>MemCount</t>
  </si>
  <si>
    <t>MemSize[KBytes]</t>
  </si>
  <si>
    <t>MacroCount</t>
  </si>
  <si>
    <t>Comb KGates</t>
  </si>
  <si>
    <t>CombArea[um^2]</t>
  </si>
  <si>
    <t>CombCount</t>
  </si>
  <si>
    <t>Flop KGates</t>
  </si>
  <si>
    <t>FlopArea[um^2]</t>
  </si>
  <si>
    <t>FlopCount</t>
  </si>
  <si>
    <t>Cg KGates</t>
  </si>
  <si>
    <t>CgArea[um^2]</t>
  </si>
  <si>
    <t>CGCount</t>
  </si>
  <si>
    <t>Latch KGates</t>
  </si>
  <si>
    <t>LatchArea[um^2]</t>
  </si>
  <si>
    <t>LatchCount</t>
  </si>
  <si>
    <t>buf_inv_area[um^2]</t>
  </si>
  <si>
    <t>buf_inv_cnt</t>
  </si>
  <si>
    <t>buf_inv_perc[%]</t>
  </si>
  <si>
    <t>lvt_cnt</t>
  </si>
  <si>
    <t>lvt_perc[%]</t>
  </si>
  <si>
    <t xml:space="preserve">leakage[uW]
</t>
  </si>
  <si>
    <t>FpMultVariations</t>
  </si>
  <si>
    <t>exponent_row[3].mantissa_col[3].fp_mult_inst_enable.FpMult_inst</t>
  </si>
  <si>
    <t>FpMult_W_MANTISSA3_W_EXPONENT3_FpMultVariations</t>
  </si>
  <si>
    <t>exponent_row[3].mantissa_col[4].fp_mult_inst_enable.FpMult_inst</t>
  </si>
  <si>
    <t>FpMult_W_MANTISSA4_W_EXPONENT3_FpMultVariations</t>
  </si>
  <si>
    <t>exponent_row[3].mantissa_col[5].fp_mult_inst_enable.FpMult_inst</t>
  </si>
  <si>
    <t>FpMult_W_MANTISSA5_W_EXPONENT3_FpMultVariations</t>
  </si>
  <si>
    <t>exponent_row[3].mantissa_col[6].fp_mult_inst_enable.FpMult_inst</t>
  </si>
  <si>
    <t>FpMult_W_MANTISSA6_W_EXPONENT3_FpMultVariations</t>
  </si>
  <si>
    <t>exponent_row[3].mantissa_col[7].fp_mult_inst_enable.FpMult_inst</t>
  </si>
  <si>
    <t>FpMult_W_MANTISSA7_W_EXPONENT3_FpMultVariations</t>
  </si>
  <si>
    <t>exponent_row[3].mantissa_col[8].fp_mult_inst_enable.FpMult_inst</t>
  </si>
  <si>
    <t>FpMult_W_MANTISSA8_W_EXPONENT3_FpMultVariations</t>
  </si>
  <si>
    <t>exponent_row[3].mantissa_col[9].fp_mult_inst_enable.FpMult_inst</t>
  </si>
  <si>
    <t>FpMult_W_MANTISSA9_W_EXPONENT3_FpMultVariations</t>
  </si>
  <si>
    <t>exponent_row[3].mantissa_col[10].fp_mult_inst_enable.FpMult_inst</t>
  </si>
  <si>
    <t>FpMult_W_MANTISSA10_W_EXPONENT3_FpMultVariations</t>
  </si>
  <si>
    <t>exponent_row[3].mantissa_col[11].fp_mult_inst_enable.FpMult_inst</t>
  </si>
  <si>
    <t>FpMult_W_MANTISSA11_W_EXPONENT3_FpMultVariations</t>
  </si>
  <si>
    <t>exponent_row[3].mantissa_col[12].fp_mult_inst_enable.FpMult_inst</t>
  </si>
  <si>
    <t>FpMult_W_MANTISSA12_W_EXPONENT3_FpMultVariations</t>
  </si>
  <si>
    <t>exponent_row[4].mantissa_col[3].fp_mult_inst_enable.FpMult_inst</t>
  </si>
  <si>
    <t>FpMult_W_MANTISSA3_W_EXPONENT4_FpMultVariations</t>
  </si>
  <si>
    <t>exponent_row[4].mantissa_col[4].fp_mult_inst_enable.FpMult_inst</t>
  </si>
  <si>
    <t>FpMult_W_MANTISSA4_W_EXPONENT4_FpMultVariations</t>
  </si>
  <si>
    <t>exponent_row[4].mantissa_col[5].fp_mult_inst_enable.FpMult_inst</t>
  </si>
  <si>
    <t>FpMult_W_MANTISSA5_W_EXPONENT4_FpMultVariations</t>
  </si>
  <si>
    <t>exponent_row[4].mantissa_col[6].fp_mult_inst_enable.FpMult_inst</t>
  </si>
  <si>
    <t>FpMult_W_MANTISSA6_W_EXPONENT4_FpMultVariations</t>
  </si>
  <si>
    <t>exponent_row[4].mantissa_col[7].fp_mult_inst_enable.FpMult_inst</t>
  </si>
  <si>
    <t>FpMult_W_MANTISSA7_W_EXPONENT4_FpMultVariations</t>
  </si>
  <si>
    <t>exponent_row[4].mantissa_col[8].fp_mult_inst_enable.FpMult_inst</t>
  </si>
  <si>
    <t>FpMult_W_MANTISSA8_W_EXPONENT4_FpMultVariations</t>
  </si>
  <si>
    <t>exponent_row[4].mantissa_col[9].fp_mult_inst_enable.FpMult_inst</t>
  </si>
  <si>
    <t>FpMult_W_MANTISSA9_W_EXPONENT4_FpMultVariations</t>
  </si>
  <si>
    <t>exponent_row[4].mantissa_col[10].fp_mult_inst_enable.FpMult_inst</t>
  </si>
  <si>
    <t>FpMult_W_MANTISSA10_W_EXPONENT4_FpMultVariations</t>
  </si>
  <si>
    <t>exponent_row[4].mantissa_col[11].fp_mult_inst_enable.FpMult_inst</t>
  </si>
  <si>
    <t>FpMult_W_MANTISSA11_W_EXPONENT4_FpMultVariations</t>
  </si>
  <si>
    <t>exponent_row[5].mantissa_col[3].fp_mult_inst_enable.FpMult_inst</t>
  </si>
  <si>
    <t>FpMult_W_MANTISSA3_W_EXPONENT5_FpMultVariations</t>
  </si>
  <si>
    <t>exponent_row[5].mantissa_col[4].fp_mult_inst_enable.FpMult_inst</t>
  </si>
  <si>
    <t>FpMult_W_MANTISSA4_W_EXPONENT5_FpMultVariations</t>
  </si>
  <si>
    <t>exponent_row[5].mantissa_col[5].fp_mult_inst_enable.FpMult_inst</t>
  </si>
  <si>
    <t>FpMult_W_MANTISSA5_W_EXPONENT5_FpMultVariations</t>
  </si>
  <si>
    <t>exponent_row[5].mantissa_col[6].fp_mult_inst_enable.FpMult_inst</t>
  </si>
  <si>
    <t>FpMult_W_MANTISSA6_W_EXPONENT5_FpMultVariations</t>
  </si>
  <si>
    <t>exponent_row[5].mantissa_col[7].fp_mult_inst_enable.FpMult_inst</t>
  </si>
  <si>
    <t>FpMult_W_MANTISSA7_W_EXPONENT5_FpMultVariations</t>
  </si>
  <si>
    <t>exponent_row[5].mantissa_col[8].fp_mult_inst_enable.FpMult_inst</t>
  </si>
  <si>
    <t>FpMult_W_MANTISSA8_W_EXPONENT5_FpMultVariations</t>
  </si>
  <si>
    <t>exponent_row[5].mantissa_col[9].fp_mult_inst_enable.FpMult_inst</t>
  </si>
  <si>
    <t>FpMult_W_MANTISSA9_W_EXPONENT5_FpMultVariations</t>
  </si>
  <si>
    <t>exponent_row[5].mantissa_col[10].fp_mult_inst_enable.FpMult_inst</t>
  </si>
  <si>
    <t>FpMult_W_MANTISSA10_W_EXPONENT5_FpMultVariations</t>
  </si>
  <si>
    <t>exponent_row[6].mantissa_col[3].fp_mult_inst_enable.FpMult_inst</t>
  </si>
  <si>
    <t>FpMult_W_MANTISSA3_W_EXPONENT6_FpMultVariations</t>
  </si>
  <si>
    <t>exponent_row[6].mantissa_col[4].fp_mult_inst_enable.FpMult_inst</t>
  </si>
  <si>
    <t>FpMult_W_MANTISSA4_W_EXPONENT6_FpMultVariations</t>
  </si>
  <si>
    <t>exponent_row[6].mantissa_col[5].fp_mult_inst_enable.FpMult_inst</t>
  </si>
  <si>
    <t>FpMult_W_MANTISSA5_W_EXPONENT6_FpMultVariations</t>
  </si>
  <si>
    <t>exponent_row[6].mantissa_col[6].fp_mult_inst_enable.FpMult_inst</t>
  </si>
  <si>
    <t>FpMult_W_MANTISSA6_W_EXPONENT6_FpMultVariations</t>
  </si>
  <si>
    <t>exponent_row[6].mantissa_col[7].fp_mult_inst_enable.FpMult_inst</t>
  </si>
  <si>
    <t>FpMult_W_MANTISSA7_W_EXPONENT6_FpMultVariations</t>
  </si>
  <si>
    <t>exponent_row[6].mantissa_col[8].fp_mult_inst_enable.FpMult_inst</t>
  </si>
  <si>
    <t>FpMult_W_MANTISSA8_W_EXPONENT6_FpMultVariations</t>
  </si>
  <si>
    <t>exponent_row[6].mantissa_col[9].fp_mult_inst_enable.FpMult_inst</t>
  </si>
  <si>
    <t>FpMult_W_MANTISSA9_W_EXPONENT6_FpMultVariations</t>
  </si>
  <si>
    <t>exponent_row[7].mantissa_col[3].fp_mult_inst_enable.FpMult_inst</t>
  </si>
  <si>
    <t>FpMult_W_MANTISSA3_W_EXPONENT7_FpMultVariations</t>
  </si>
  <si>
    <t>exponent_row[7].mantissa_col[4].fp_mult_inst_enable.FpMult_inst</t>
  </si>
  <si>
    <t>FpMult_W_MANTISSA4_W_EXPONENT7_FpMultVariations</t>
  </si>
  <si>
    <t>exponent_row[7].mantissa_col[5].fp_mult_inst_enable.FpMult_inst</t>
  </si>
  <si>
    <t>FpMult_W_MANTISSA5_W_EXPONENT7_FpMultVariations</t>
  </si>
  <si>
    <t>exponent_row[7].mantissa_col[6].fp_mult_inst_enable.FpMult_inst</t>
  </si>
  <si>
    <t>FpMult_W_MANTISSA6_W_EXPONENT7_FpMultVariations</t>
  </si>
  <si>
    <t>exponent_row[7].mantissa_col[7].fp_mult_inst_enable.FpMult_inst</t>
  </si>
  <si>
    <t>FpMult_W_MANTISSA7_W_EXPONENT7_FpMultVariations</t>
  </si>
  <si>
    <t>exponent_row[7].mantissa_col[8].fp_mult_inst_enable.FpMult_inst</t>
  </si>
  <si>
    <t>FpMult_W_MANTISSA8_W_EXPONENT7_FpMultVariations</t>
  </si>
  <si>
    <t>exponent_row[8].mantissa_col[3].fp_mult_inst_enable.FpMult_inst</t>
  </si>
  <si>
    <t>FpMult_W_MANTISSA3_W_EXPONENT8_FpMultVariations</t>
  </si>
  <si>
    <t>exponent_row[8].mantissa_col[4].fp_mult_inst_enable.FpMult_inst</t>
  </si>
  <si>
    <t>FpMult_W_MANTISSA4_W_EXPONENT8_FpMultVariations</t>
  </si>
  <si>
    <t>exponent_row[8].mantissa_col[5].fp_mult_inst_enable.FpMult_inst</t>
  </si>
  <si>
    <t>FpMult_W_MANTISSA5_W_EXPONENT8_FpMultVariations</t>
  </si>
  <si>
    <t>exponent_row[8].mantissa_col[6].fp_mult_inst_enable.FpMult_inst</t>
  </si>
  <si>
    <t>FpMult_W_MANTISSA6_W_EXPONENT8_FpMultVariations</t>
  </si>
  <si>
    <t>exponent_row[8].mantissa_col[7].fp_mult_inst_enable.FpMult_inst</t>
  </si>
  <si>
    <t>FpMult_W_MANTISSA7_W_EXPONENT8_FpMultVariations</t>
  </si>
  <si>
    <t>exponent_row[9].mantissa_col[3].fp_mult_inst_enable.FpMult_inst</t>
  </si>
  <si>
    <t>FpMult_W_MANTISSA3_W_EXPONENT9_FpMultVariations</t>
  </si>
  <si>
    <t>exponent_row[9].mantissa_col[4].fp_mult_inst_enable.FpMult_inst</t>
  </si>
  <si>
    <t>FpMult_W_MANTISSA4_W_EXPONENT9_FpMultVariations</t>
  </si>
  <si>
    <t>exponent_row[9].mantissa_col[5].fp_mult_inst_enable.FpMult_inst</t>
  </si>
  <si>
    <t>FpMult_W_MANTISSA5_W_EXPONENT9_FpMultVariations</t>
  </si>
  <si>
    <t>exponent_row[9].mantissa_col[6].fp_mult_inst_enable.FpMult_inst</t>
  </si>
  <si>
    <t>FpMult_W_MANTISSA6_W_EXPONENT9_FpMultVariations</t>
  </si>
  <si>
    <t>exponent_row[10].mantissa_col[3].fp_mult_inst_enable.FpMult_inst</t>
  </si>
  <si>
    <t>FpMult_W_MANTISSA3_W_EXPONENT10_FpMultVariations</t>
  </si>
  <si>
    <t>exponent_row[10].mantissa_col[4].fp_mult_inst_enable.FpMult_inst</t>
  </si>
  <si>
    <t>FpMult_W_MANTISSA4_W_EXPONENT10_FpMultVariations</t>
  </si>
  <si>
    <t>exponent_row[10].mantissa_col[5].fp_mult_inst_enable.FpMult_inst</t>
  </si>
  <si>
    <t>FpMult_W_MANTISSA5_W_EXPONENT10_FpMultVariations</t>
  </si>
  <si>
    <t>exponent_row[11].mantissa_col[3].fp_mult_inst_enable.FpMult_inst</t>
  </si>
  <si>
    <t>FpMult_W_MANTISSA3_W_EXPONENT11_FpMultVariations</t>
  </si>
  <si>
    <t>exponent_row[11].mantissa_col[4].fp_mult_inst_enable.FpMult_inst</t>
  </si>
  <si>
    <t>FpMult_W_MANTISSA4_W_EXPONENT11_FpMultVariations</t>
  </si>
  <si>
    <t>exponent_row[12].mantissa_col[3].fp_mult_inst_enable.FpMult_inst</t>
  </si>
  <si>
    <t>FpMult_W_MANTISSA3_W_EXPONENT12_FpMultVariations</t>
  </si>
  <si>
    <t>Mantissa</t>
  </si>
  <si>
    <t>(1,1)</t>
  </si>
  <si>
    <t>(2,2)</t>
  </si>
  <si>
    <t>(1,2)</t>
  </si>
  <si>
    <t>(2,1)</t>
  </si>
  <si>
    <t>Area [Kgate]</t>
  </si>
  <si>
    <t>Power [uW]</t>
  </si>
  <si>
    <t>Power [nW]</t>
  </si>
  <si>
    <t>IntMultVariations</t>
  </si>
  <si>
    <t>operand_a[8].IntMult_inst</t>
  </si>
  <si>
    <t>IntMult_W_IN_A8_W_IN_B8_IntMultVariations</t>
  </si>
  <si>
    <t>operand_a[9].IntMult_inst</t>
  </si>
  <si>
    <t>IntMult_W_IN_A9_W_IN_B9_IntMultVariations</t>
  </si>
  <si>
    <t>operand_a[10].IntMult_inst</t>
  </si>
  <si>
    <t>IntMult_W_IN_A10_W_IN_B10_IntMultVariations</t>
  </si>
  <si>
    <t>operand_a[11].IntMult_inst</t>
  </si>
  <si>
    <t>IntMult_W_IN_A11_W_IN_B11_IntMultVariations</t>
  </si>
  <si>
    <t>operand_a[12].IntMult_inst</t>
  </si>
  <si>
    <t>IntMult_W_IN_A12_W_IN_B12_IntMultVariations</t>
  </si>
  <si>
    <t>operand_a[13].IntMult_inst</t>
  </si>
  <si>
    <t>IntMult_W_IN_A13_W_IN_B13_IntMultVariations</t>
  </si>
  <si>
    <t>operand_a[14].IntMult_inst</t>
  </si>
  <si>
    <t>IntMult_W_IN_A14_W_IN_B14_IntMultVariations</t>
  </si>
  <si>
    <t>operand_a[15].IntMult_inst</t>
  </si>
  <si>
    <t>IntMult_W_IN_A15_W_IN_B15_IntMultVariations</t>
  </si>
  <si>
    <t>operand_a[16].IntMult_inst</t>
  </si>
  <si>
    <t>IntMult_W_IN_A16_W_IN_B16_IntMultVariations</t>
  </si>
  <si>
    <t>8x8</t>
  </si>
  <si>
    <t>9x9</t>
  </si>
  <si>
    <t>10x10</t>
  </si>
  <si>
    <t>11x11</t>
  </si>
  <si>
    <t>12x12</t>
  </si>
  <si>
    <t>13x13</t>
  </si>
  <si>
    <t>14x14</t>
  </si>
  <si>
    <t>15x15</t>
  </si>
  <si>
    <t>16x16</t>
  </si>
  <si>
    <t>Acc1</t>
  </si>
  <si>
    <t>Acc5</t>
  </si>
  <si>
    <t>perm</t>
  </si>
  <si>
    <t>no quantization</t>
  </si>
  <si>
    <t>Quant int8</t>
  </si>
  <si>
    <t>Exp</t>
  </si>
  <si>
    <t>half prec</t>
  </si>
  <si>
    <t>bfloat</t>
  </si>
  <si>
    <t>IntVariations</t>
  </si>
  <si>
    <t>operand_a[8].IntProccessingElement_inst</t>
  </si>
  <si>
    <t>IntProccessingElement_W_IN_A8_W_IN_B8_IntVariations</t>
  </si>
  <si>
    <t>Adder_inst</t>
  </si>
  <si>
    <t>IntAdder_W_IN_A16_W_IN_B16_IntVariations</t>
  </si>
  <si>
    <t>Multiplier_inst</t>
  </si>
  <si>
    <t>IntMult_W_IN_A8_W_IN_B8_IntVariations</t>
  </si>
  <si>
    <t>operand_a[9].IntProccessingElement_inst</t>
  </si>
  <si>
    <t>IntProccessingElement_W_IN_A9_W_IN_B9_IntVariations</t>
  </si>
  <si>
    <t>IntAdder_W_IN_A18_W_IN_B18_IntVariations</t>
  </si>
  <si>
    <t>IntMult_W_IN_A9_W_IN_B9_IntVariations</t>
  </si>
  <si>
    <t>operand_a[10].IntProccessingElement_inst</t>
  </si>
  <si>
    <t>IntProccessingElement_W_IN_A10_W_IN_B10_IntVariations</t>
  </si>
  <si>
    <t>IntAdder_W_IN_A20_W_IN_B20_IntVariations</t>
  </si>
  <si>
    <t>IntMult_W_IN_A10_W_IN_B10_IntVariations</t>
  </si>
  <si>
    <t>operand_a[11].IntProccessingElement_inst</t>
  </si>
  <si>
    <t>IntProccessingElement_W_IN_A11_W_IN_B11_IntVariations</t>
  </si>
  <si>
    <t>IntAdder_W_IN_A22_W_IN_B22_IntVariations</t>
  </si>
  <si>
    <t>IntMult_W_IN_A11_W_IN_B11_IntVariations</t>
  </si>
  <si>
    <t>operand_a[12].IntProccessingElement_inst</t>
  </si>
  <si>
    <t>IntProccessingElement_W_IN_A12_W_IN_B12_IntVariations</t>
  </si>
  <si>
    <t>IntAdder_W_IN_A24_W_IN_B24_IntVariations</t>
  </si>
  <si>
    <t>IntMult_W_IN_A12_W_IN_B12_IntVariations</t>
  </si>
  <si>
    <t>operand_a[13].IntProccessingElement_inst</t>
  </si>
  <si>
    <t>IntProccessingElement_W_IN_A13_W_IN_B13_IntVariations</t>
  </si>
  <si>
    <t>IntAdder_W_IN_A26_W_IN_B26_IntVariations</t>
  </si>
  <si>
    <t>IntMult_W_IN_A13_W_IN_B13_IntVariations</t>
  </si>
  <si>
    <t>operand_a[14].IntProccessingElement_inst</t>
  </si>
  <si>
    <t>IntProccessingElement_W_IN_A14_W_IN_B14_IntVariations</t>
  </si>
  <si>
    <t>IntAdder_W_IN_A28_W_IN_B28_IntVariations</t>
  </si>
  <si>
    <t>IntMult_W_IN_A14_W_IN_B14_IntVariations</t>
  </si>
  <si>
    <t>operand_a[15].IntProccessingElement_inst</t>
  </si>
  <si>
    <t>IntProccessingElement_W_IN_A15_W_IN_B15_IntVariations</t>
  </si>
  <si>
    <t>IntAdder_W_IN_A30_W_IN_B30_IntVariations</t>
  </si>
  <si>
    <t>IntMult_W_IN_A15_W_IN_B15_IntVariations</t>
  </si>
  <si>
    <t>operand_a[16].IntProccessingElement_inst</t>
  </si>
  <si>
    <t>IntProccessingElement_W_IN_A16_W_IN_B16_IntVariations</t>
  </si>
  <si>
    <t>IntAdder_W_IN_A32_W_IN_B32_IntVariations</t>
  </si>
  <si>
    <t>IntMult_W_IN_A16_W_IN_B16_IntVariations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</si>
</sst>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5" borderId="0" xfId="1" applyBorder="1" applyAlignment="1">
      <alignment horizontal="center"/>
    </xf>
    <xf numFmtId="0" fontId="1" fillId="5" borderId="11" xfId="1" applyBorder="1" applyAlignment="1">
      <alignment horizontal="center"/>
    </xf>
    <xf numFmtId="0" fontId="1" fillId="5" borderId="13" xfId="1" applyBorder="1" applyAlignment="1">
      <alignment horizontal="center"/>
    </xf>
    <xf numFmtId="0" fontId="0" fillId="7" borderId="7" xfId="0" applyFill="1" applyBorder="1"/>
    <xf numFmtId="0" fontId="0" fillId="7" borderId="1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2" fontId="1" fillId="5" borderId="0" xfId="1" applyNumberFormat="1" applyBorder="1" applyAlignment="1">
      <alignment horizontal="center"/>
    </xf>
    <xf numFmtId="2" fontId="1" fillId="5" borderId="11" xfId="1" applyNumberFormat="1" applyBorder="1" applyAlignment="1">
      <alignment horizontal="center"/>
    </xf>
    <xf numFmtId="2" fontId="0" fillId="0" borderId="0" xfId="0" applyNumberFormat="1"/>
    <xf numFmtId="2" fontId="1" fillId="5" borderId="13" xfId="1" applyNumberFormat="1" applyBorder="1" applyAlignment="1">
      <alignment horizontal="center"/>
    </xf>
    <xf numFmtId="0" fontId="0" fillId="0" borderId="13" xfId="0" applyBorder="1"/>
    <xf numFmtId="0" fontId="0" fillId="0" borderId="0" xfId="0" applyAlignment="1">
      <alignment vertical="center" textRotation="90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1" applyFont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1" fillId="0" borderId="0" xfId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0" borderId="0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numFmt numFmtId="0" formatCode="General"/>
      <fill>
        <patternFill patternType="none">
          <fgColor indexed="64"/>
          <bgColor auto="1"/>
        </patternFill>
      </fill>
      <border>
        <left/>
        <right/>
        <top/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of different</a:t>
            </a:r>
            <a:r>
              <a:rPr lang="en-US" baseline="0"/>
              <a:t> FP</a:t>
            </a:r>
            <a:r>
              <a:rPr lang="en-US"/>
              <a:t> variations under 16-bits at 1MHz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M=3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FP'!$F$10:$F$19</c:f>
              <c:numCache>
                <c:formatCode>General</c:formatCode>
                <c:ptCount val="10"/>
                <c:pt idx="0">
                  <c:v>0.16</c:v>
                </c:pt>
                <c:pt idx="1">
                  <c:v>0.17</c:v>
                </c:pt>
                <c:pt idx="2">
                  <c:v>0.19</c:v>
                </c:pt>
                <c:pt idx="3">
                  <c:v>0.2</c:v>
                </c:pt>
                <c:pt idx="4">
                  <c:v>0.22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0.27</c:v>
                </c:pt>
                <c:pt idx="9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8-479F-A804-0F003B1036B4}"/>
            </c:ext>
          </c:extLst>
        </c:ser>
        <c:ser>
          <c:idx val="1"/>
          <c:order val="1"/>
          <c:tx>
            <c:v>M=4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FP'!$G$10:$G$19</c:f>
              <c:numCache>
                <c:formatCode>General</c:formatCode>
                <c:ptCount val="10"/>
                <c:pt idx="0">
                  <c:v>0.23</c:v>
                </c:pt>
                <c:pt idx="1">
                  <c:v>0.24</c:v>
                </c:pt>
                <c:pt idx="2">
                  <c:v>0.26</c:v>
                </c:pt>
                <c:pt idx="3">
                  <c:v>0.27</c:v>
                </c:pt>
                <c:pt idx="4">
                  <c:v>0.28000000000000003</c:v>
                </c:pt>
                <c:pt idx="5">
                  <c:v>0.32</c:v>
                </c:pt>
                <c:pt idx="6">
                  <c:v>0.33</c:v>
                </c:pt>
                <c:pt idx="7">
                  <c:v>0.34</c:v>
                </c:pt>
                <c:pt idx="8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8-479F-A804-0F003B1036B4}"/>
            </c:ext>
          </c:extLst>
        </c:ser>
        <c:ser>
          <c:idx val="2"/>
          <c:order val="2"/>
          <c:tx>
            <c:v>M=5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FP'!$H$10:$H$19</c:f>
              <c:numCache>
                <c:formatCode>General</c:formatCode>
                <c:ptCount val="10"/>
                <c:pt idx="0">
                  <c:v>0.3</c:v>
                </c:pt>
                <c:pt idx="1">
                  <c:v>0.32</c:v>
                </c:pt>
                <c:pt idx="2">
                  <c:v>0.33</c:v>
                </c:pt>
                <c:pt idx="3">
                  <c:v>0.35</c:v>
                </c:pt>
                <c:pt idx="4">
                  <c:v>0.36</c:v>
                </c:pt>
                <c:pt idx="5">
                  <c:v>0.39</c:v>
                </c:pt>
                <c:pt idx="6">
                  <c:v>0.4</c:v>
                </c:pt>
                <c:pt idx="7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8-479F-A804-0F003B1036B4}"/>
            </c:ext>
          </c:extLst>
        </c:ser>
        <c:ser>
          <c:idx val="3"/>
          <c:order val="3"/>
          <c:tx>
            <c:v>M=6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FP'!$I$10:$I$19</c:f>
              <c:numCache>
                <c:formatCode>General</c:formatCode>
                <c:ptCount val="10"/>
                <c:pt idx="0">
                  <c:v>0.4</c:v>
                </c:pt>
                <c:pt idx="1">
                  <c:v>0.41</c:v>
                </c:pt>
                <c:pt idx="2">
                  <c:v>0.43</c:v>
                </c:pt>
                <c:pt idx="3">
                  <c:v>0.44</c:v>
                </c:pt>
                <c:pt idx="4">
                  <c:v>0.46</c:v>
                </c:pt>
                <c:pt idx="5">
                  <c:v>0.49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48-479F-A804-0F003B1036B4}"/>
            </c:ext>
          </c:extLst>
        </c:ser>
        <c:ser>
          <c:idx val="4"/>
          <c:order val="4"/>
          <c:tx>
            <c:v>M=7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FP'!$J$10:$J$19</c:f>
              <c:numCache>
                <c:formatCode>General</c:formatCode>
                <c:ptCount val="10"/>
                <c:pt idx="0">
                  <c:v>0.5</c:v>
                </c:pt>
                <c:pt idx="1">
                  <c:v>0.51</c:v>
                </c:pt>
                <c:pt idx="2">
                  <c:v>0.53</c:v>
                </c:pt>
                <c:pt idx="3">
                  <c:v>0.54</c:v>
                </c:pt>
                <c:pt idx="4">
                  <c:v>0.55000000000000004</c:v>
                </c:pt>
                <c:pt idx="5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48-479F-A804-0F003B1036B4}"/>
            </c:ext>
          </c:extLst>
        </c:ser>
        <c:ser>
          <c:idx val="5"/>
          <c:order val="5"/>
          <c:tx>
            <c:v>M=8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FP'!$K$10:$K$19</c:f>
              <c:numCache>
                <c:formatCode>General</c:formatCode>
                <c:ptCount val="10"/>
                <c:pt idx="0">
                  <c:v>0.62</c:v>
                </c:pt>
                <c:pt idx="1">
                  <c:v>0.63</c:v>
                </c:pt>
                <c:pt idx="2">
                  <c:v>0.65</c:v>
                </c:pt>
                <c:pt idx="3">
                  <c:v>0.66</c:v>
                </c:pt>
                <c:pt idx="4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48-479F-A804-0F003B1036B4}"/>
            </c:ext>
          </c:extLst>
        </c:ser>
        <c:ser>
          <c:idx val="6"/>
          <c:order val="6"/>
          <c:tx>
            <c:v>M=9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FP'!$L$10:$L$19</c:f>
              <c:numCache>
                <c:formatCode>General</c:formatCode>
                <c:ptCount val="10"/>
                <c:pt idx="0">
                  <c:v>0.75</c:v>
                </c:pt>
                <c:pt idx="1">
                  <c:v>0.76</c:v>
                </c:pt>
                <c:pt idx="2">
                  <c:v>0.78</c:v>
                </c:pt>
                <c:pt idx="3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48-479F-A804-0F003B1036B4}"/>
            </c:ext>
          </c:extLst>
        </c:ser>
        <c:ser>
          <c:idx val="7"/>
          <c:order val="7"/>
          <c:tx>
            <c:v>M=10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FP'!$M$10:$M$19</c:f>
              <c:numCache>
                <c:formatCode>General</c:formatCode>
                <c:ptCount val="10"/>
                <c:pt idx="0">
                  <c:v>0.9</c:v>
                </c:pt>
                <c:pt idx="1">
                  <c:v>0.91</c:v>
                </c:pt>
                <c:pt idx="2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48-479F-A804-0F003B1036B4}"/>
            </c:ext>
          </c:extLst>
        </c:ser>
        <c:ser>
          <c:idx val="8"/>
          <c:order val="8"/>
          <c:tx>
            <c:v>M=11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FP'!$N$10:$N$19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48-479F-A804-0F003B1036B4}"/>
            </c:ext>
          </c:extLst>
        </c:ser>
        <c:ser>
          <c:idx val="9"/>
          <c:order val="9"/>
          <c:tx>
            <c:v>M=12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'Power &amp; Area FP'!$F$7:$O$7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'Power &amp; Area FP'!$O$10:$O$19</c:f>
              <c:numCache>
                <c:formatCode>0.00</c:formatCode>
                <c:ptCount val="10"/>
                <c:pt idx="0" formatCode="General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48-479F-A804-0F003B103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5372160"/>
        <c:axId val="715372576"/>
      </c:barChart>
      <c:catAx>
        <c:axId val="71537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of exponent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15372576"/>
        <c:crosses val="autoZero"/>
        <c:auto val="1"/>
        <c:lblAlgn val="ctr"/>
        <c:lblOffset val="100"/>
        <c:noMultiLvlLbl val="0"/>
      </c:catAx>
      <c:valAx>
        <c:axId val="7153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KGate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1537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'Power &amp; Area FP'!$F$57:$O$57</c:f>
              <c:numCache>
                <c:formatCode>General</c:formatCode>
                <c:ptCount val="10"/>
                <c:pt idx="0" formatCode="0.00">
                  <c:v>0.13999999999999999</c:v>
                </c:pt>
                <c:pt idx="1">
                  <c:v>0.16</c:v>
                </c:pt>
                <c:pt idx="2">
                  <c:v>0.17</c:v>
                </c:pt>
                <c:pt idx="3">
                  <c:v>0.18000000000000002</c:v>
                </c:pt>
                <c:pt idx="4">
                  <c:v>0.2</c:v>
                </c:pt>
                <c:pt idx="5">
                  <c:v>0.24000000000000002</c:v>
                </c:pt>
                <c:pt idx="6">
                  <c:v>0.25</c:v>
                </c:pt>
                <c:pt idx="7">
                  <c:v>0.25</c:v>
                </c:pt>
                <c:pt idx="8">
                  <c:v>0.24000000000000002</c:v>
                </c:pt>
                <c:pt idx="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B-4C29-B22C-128B803096B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'Power &amp; Area FP'!$F$58:$O$58</c:f>
              <c:numCache>
                <c:formatCode>General</c:formatCode>
                <c:ptCount val="10"/>
                <c:pt idx="0" formatCode="0.00">
                  <c:v>0.19</c:v>
                </c:pt>
                <c:pt idx="1">
                  <c:v>0.21000000000000002</c:v>
                </c:pt>
                <c:pt idx="2">
                  <c:v>0.22</c:v>
                </c:pt>
                <c:pt idx="3">
                  <c:v>0.23</c:v>
                </c:pt>
                <c:pt idx="4">
                  <c:v>0.25</c:v>
                </c:pt>
                <c:pt idx="5">
                  <c:v>0.28999999999999998</c:v>
                </c:pt>
                <c:pt idx="6">
                  <c:v>0.3</c:v>
                </c:pt>
                <c:pt idx="7">
                  <c:v>0.31</c:v>
                </c:pt>
                <c:pt idx="8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B-4C29-B22C-128B803096B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'Power &amp; Area FP'!$F$59:$O$59</c:f>
              <c:numCache>
                <c:formatCode>General</c:formatCode>
                <c:ptCount val="10"/>
                <c:pt idx="0" formatCode="0.00">
                  <c:v>0.25999999999999995</c:v>
                </c:pt>
                <c:pt idx="1">
                  <c:v>0.27999999999999997</c:v>
                </c:pt>
                <c:pt idx="2">
                  <c:v>0.28999999999999998</c:v>
                </c:pt>
                <c:pt idx="3">
                  <c:v>0.3</c:v>
                </c:pt>
                <c:pt idx="4">
                  <c:v>0.31</c:v>
                </c:pt>
                <c:pt idx="5">
                  <c:v>0.35</c:v>
                </c:pt>
                <c:pt idx="6">
                  <c:v>0.36000000000000004</c:v>
                </c:pt>
                <c:pt idx="7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2B-4C29-B22C-128B803096B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'Power &amp; Area FP'!$F$60:$O$60</c:f>
              <c:numCache>
                <c:formatCode>General</c:formatCode>
                <c:ptCount val="10"/>
                <c:pt idx="0" formatCode="0.00">
                  <c:v>0.35</c:v>
                </c:pt>
                <c:pt idx="1">
                  <c:v>0.37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0.44</c:v>
                </c:pt>
                <c:pt idx="6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2B-4C29-B22C-128B803096B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'Power &amp; Area FP'!$F$61:$O$61</c:f>
              <c:numCache>
                <c:formatCode>General</c:formatCode>
                <c:ptCount val="10"/>
                <c:pt idx="0" formatCode="0.00">
                  <c:v>0.44</c:v>
                </c:pt>
                <c:pt idx="1">
                  <c:v>0.46</c:v>
                </c:pt>
                <c:pt idx="2">
                  <c:v>0.47</c:v>
                </c:pt>
                <c:pt idx="3">
                  <c:v>0.48000000000000004</c:v>
                </c:pt>
                <c:pt idx="4">
                  <c:v>0.5</c:v>
                </c:pt>
                <c:pt idx="5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2B-4C29-B22C-128B803096B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'Power &amp; Area FP'!$F$62:$O$62</c:f>
              <c:numCache>
                <c:formatCode>General</c:formatCode>
                <c:ptCount val="10"/>
                <c:pt idx="0" formatCode="0.00">
                  <c:v>0.55000000000000004</c:v>
                </c:pt>
                <c:pt idx="1">
                  <c:v>0.56999999999999995</c:v>
                </c:pt>
                <c:pt idx="2">
                  <c:v>0.57999999999999996</c:v>
                </c:pt>
                <c:pt idx="3">
                  <c:v>0.59000000000000008</c:v>
                </c:pt>
                <c:pt idx="4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2B-4C29-B22C-128B803096B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'Power &amp; Area FP'!$F$63:$O$63</c:f>
              <c:numCache>
                <c:formatCode>General</c:formatCode>
                <c:ptCount val="10"/>
                <c:pt idx="0" formatCode="0.00">
                  <c:v>0.69</c:v>
                </c:pt>
                <c:pt idx="1">
                  <c:v>0.71</c:v>
                </c:pt>
                <c:pt idx="2">
                  <c:v>0.72000000000000008</c:v>
                </c:pt>
                <c:pt idx="3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2B-4C29-B22C-128B803096B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'Power &amp; Area FP'!$F$64:$O$64</c:f>
              <c:numCache>
                <c:formatCode>General</c:formatCode>
                <c:ptCount val="10"/>
                <c:pt idx="0" formatCode="0.00">
                  <c:v>0.84000000000000008</c:v>
                </c:pt>
                <c:pt idx="1">
                  <c:v>0.85</c:v>
                </c:pt>
                <c:pt idx="2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2B-4C29-B22C-128B803096B8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'Power &amp; Area FP'!$F$65:$O$65</c:f>
              <c:numCache>
                <c:formatCode>General</c:formatCode>
                <c:ptCount val="10"/>
                <c:pt idx="0" formatCode="0.00">
                  <c:v>1.01</c:v>
                </c:pt>
                <c:pt idx="1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2B-4C29-B22C-128B803096B8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'Power &amp; Area FP'!$F$66:$O$66</c:f>
              <c:numCache>
                <c:formatCode>0.00</c:formatCode>
                <c:ptCount val="10"/>
                <c:pt idx="0">
                  <c:v>1.1199999999999999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2B-4C29-B22C-128B80309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357712"/>
        <c:axId val="759370608"/>
      </c:barChart>
      <c:catAx>
        <c:axId val="75935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59370608"/>
        <c:crosses val="autoZero"/>
        <c:auto val="1"/>
        <c:lblAlgn val="ctr"/>
        <c:lblOffset val="100"/>
        <c:noMultiLvlLbl val="0"/>
      </c:catAx>
      <c:valAx>
        <c:axId val="7593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5935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Integer Mult Area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'synth IntMult'!$M$17:$M$25</c:f>
              <c:strCache>
                <c:ptCount val="9"/>
                <c:pt idx="0">
                  <c:v>8x8</c:v>
                </c:pt>
                <c:pt idx="1">
                  <c:v>9x9</c:v>
                </c:pt>
                <c:pt idx="2">
                  <c:v>10x10</c:v>
                </c:pt>
                <c:pt idx="3">
                  <c:v>11x11</c:v>
                </c:pt>
                <c:pt idx="4">
                  <c:v>12x12</c:v>
                </c:pt>
                <c:pt idx="5">
                  <c:v>13x13</c:v>
                </c:pt>
                <c:pt idx="6">
                  <c:v>14x14</c:v>
                </c:pt>
                <c:pt idx="7">
                  <c:v>15x15</c:v>
                </c:pt>
                <c:pt idx="8">
                  <c:v>16x16</c:v>
                </c:pt>
              </c:strCache>
            </c:strRef>
          </c:cat>
          <c:val>
            <c:numRef>
              <c:f>'synth IntMult'!$N$3:$N$11</c:f>
              <c:numCache>
                <c:formatCode>General</c:formatCode>
                <c:ptCount val="9"/>
                <c:pt idx="0">
                  <c:v>0.53</c:v>
                </c:pt>
                <c:pt idx="1">
                  <c:v>0.67</c:v>
                </c:pt>
                <c:pt idx="2">
                  <c:v>0.82</c:v>
                </c:pt>
                <c:pt idx="3">
                  <c:v>0.96</c:v>
                </c:pt>
                <c:pt idx="4">
                  <c:v>1.1599999999999999</c:v>
                </c:pt>
                <c:pt idx="5">
                  <c:v>1.28</c:v>
                </c:pt>
                <c:pt idx="6">
                  <c:v>1.51</c:v>
                </c:pt>
                <c:pt idx="7">
                  <c:v>1.64</c:v>
                </c:pt>
                <c:pt idx="8">
                  <c:v>1.74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5-4D99-801B-2F45239F130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9662303"/>
        <c:axId val="120753615"/>
      </c:lineChart>
      <c:catAx>
        <c:axId val="108966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Bitwidth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20753615"/>
        <c:crosses val="autoZero"/>
        <c:auto val="1"/>
        <c:lblAlgn val="ctr"/>
        <c:lblOffset val="100"/>
        <c:noMultiLvlLbl val="0"/>
      </c:catAx>
      <c:valAx>
        <c:axId val="1207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Logic K-Gates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8966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8468</xdr:colOff>
      <xdr:row>27</xdr:row>
      <xdr:rowOff>8468</xdr:rowOff>
    </xdr:from>
    <xdr:to>
      <xdr:col>16</xdr:col>
      <xdr:colOff>16933</xdr:colOff>
      <xdr:row>46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6B9FAB-5B3F-0F79-5921-7DC32E140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376766</xdr:colOff>
      <xdr:row>71</xdr:row>
      <xdr:rowOff>29633</xdr:rowOff>
    </xdr:from>
    <xdr:to>
      <xdr:col>16</xdr:col>
      <xdr:colOff>173566</xdr:colOff>
      <xdr:row>85</xdr:row>
      <xdr:rowOff>165099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EE4185-5DAC-BC94-BD08-7C591FC2D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79599</xdr:colOff>
      <xdr:row>12</xdr:row>
      <xdr:rowOff>73698</xdr:rowOff>
    </xdr:from>
    <xdr:to>
      <xdr:col>10</xdr:col>
      <xdr:colOff>386118</xdr:colOff>
      <xdr:row>27</xdr:row>
      <xdr:rowOff>53378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71A48-1803-6BDB-51F1-BA407D829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C3CD-60FD-4D40-A2E4-87D34020ADBD}">
  <dimension ref="A2:AJ10"/>
  <sheetViews>
    <sheetView zoomScale="62" workbookViewId="0">
      <selection activeCell="H10" sqref="H10:Q10"/>
    </sheetView>
  </sheetViews>
  <sheetFormatPr defaultColWidth="4.54296875" defaultRowHeight="14.5" x14ac:dyDescent="0.35"/>
  <cols>
    <col min="1" max="1" width="11.54296875" style="1" customWidth="1"/>
    <col min="2" max="2" width="4.54296875" style="1"/>
    <col min="3" max="3" width="4.54296875" style="1" customWidth="1"/>
    <col min="4" max="7" width="4.54296875" style="1"/>
    <col min="8" max="17" width="8.453125" style="1" bestFit="1" customWidth="1"/>
    <col min="18" max="18" width="4.54296875" style="1"/>
    <col min="19" max="19" width="5.1796875" style="1" customWidth="1"/>
    <col min="20" max="20" width="11.1796875" style="1" customWidth="1"/>
    <col min="21" max="21" width="9.1796875" style="1" customWidth="1"/>
    <col min="22" max="16384" width="4.54296875" style="1"/>
  </cols>
  <sheetData>
    <row r="2" spans="1:36" x14ac:dyDescent="0.35">
      <c r="A2" s="1" t="s">
        <v>5</v>
      </c>
    </row>
    <row r="3" spans="1:36" x14ac:dyDescent="0.35">
      <c r="A3" s="1" t="s">
        <v>7</v>
      </c>
    </row>
    <row r="4" spans="1:36" s="6" customFormat="1" x14ac:dyDescent="0.35">
      <c r="A4" s="6" t="s">
        <v>8</v>
      </c>
      <c r="C4" s="7">
        <f>2^4</f>
        <v>16</v>
      </c>
      <c r="D4" s="7">
        <f>2^3</f>
        <v>8</v>
      </c>
      <c r="E4" s="7">
        <f>2^2</f>
        <v>4</v>
      </c>
      <c r="F4" s="7">
        <f>2^1</f>
        <v>2</v>
      </c>
      <c r="G4" s="7">
        <f>2^0</f>
        <v>1</v>
      </c>
      <c r="H4" s="6">
        <f>2^-1</f>
        <v>0.5</v>
      </c>
      <c r="I4" s="6">
        <f>2^-2</f>
        <v>0.25</v>
      </c>
      <c r="J4" s="6">
        <f>2^-3</f>
        <v>0.125</v>
      </c>
      <c r="K4" s="6">
        <f>2^-4</f>
        <v>6.25E-2</v>
      </c>
      <c r="L4" s="6">
        <f>2^-5</f>
        <v>3.125E-2</v>
      </c>
      <c r="M4" s="6">
        <f>2^-6</f>
        <v>1.5625E-2</v>
      </c>
      <c r="N4" s="6">
        <f>2^-7</f>
        <v>7.8125E-3</v>
      </c>
      <c r="O4" s="6">
        <f>2^-8</f>
        <v>3.90625E-3</v>
      </c>
      <c r="P4" s="6">
        <f>2^-9</f>
        <v>1.953125E-3</v>
      </c>
      <c r="Q4" s="6">
        <f>2^-10</f>
        <v>9.765625E-4</v>
      </c>
    </row>
    <row r="5" spans="1:36" x14ac:dyDescent="0.35">
      <c r="A5" s="1" t="s">
        <v>0</v>
      </c>
      <c r="B5" s="5">
        <v>15</v>
      </c>
      <c r="C5" s="5">
        <v>14</v>
      </c>
      <c r="D5" s="5">
        <v>13</v>
      </c>
      <c r="E5" s="5">
        <v>12</v>
      </c>
      <c r="F5" s="5">
        <v>11</v>
      </c>
      <c r="G5" s="5">
        <v>10</v>
      </c>
      <c r="H5" s="5">
        <v>9</v>
      </c>
      <c r="I5" s="5">
        <v>8</v>
      </c>
      <c r="J5" s="5">
        <v>7</v>
      </c>
      <c r="K5" s="5">
        <v>6</v>
      </c>
      <c r="L5" s="5">
        <v>5</v>
      </c>
      <c r="M5" s="5">
        <v>4</v>
      </c>
      <c r="N5" s="5">
        <v>3</v>
      </c>
      <c r="O5" s="5">
        <v>2</v>
      </c>
      <c r="P5" s="5">
        <v>1</v>
      </c>
      <c r="Q5" s="5">
        <v>0</v>
      </c>
      <c r="V5" s="47" t="s">
        <v>6</v>
      </c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</row>
    <row r="6" spans="1:36" x14ac:dyDescent="0.35">
      <c r="B6" s="2" t="s">
        <v>4</v>
      </c>
      <c r="C6" s="45" t="s">
        <v>1</v>
      </c>
      <c r="D6" s="45"/>
      <c r="E6" s="45"/>
      <c r="F6" s="45"/>
      <c r="G6" s="45"/>
      <c r="H6" s="46" t="s">
        <v>3</v>
      </c>
      <c r="I6" s="46"/>
      <c r="J6" s="46"/>
      <c r="K6" s="46"/>
      <c r="L6" s="46"/>
      <c r="M6" s="46"/>
      <c r="N6" s="46"/>
      <c r="O6" s="46"/>
      <c r="P6" s="46"/>
      <c r="Q6" s="46"/>
      <c r="S6" s="2" t="s">
        <v>4</v>
      </c>
      <c r="T6" s="3" t="s">
        <v>9</v>
      </c>
      <c r="U6" s="4" t="s">
        <v>2</v>
      </c>
      <c r="V6" s="47" t="s">
        <v>10</v>
      </c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</row>
    <row r="7" spans="1:36" x14ac:dyDescent="0.35"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S7" s="1">
        <f>IF(B7,-1,1)</f>
        <v>-1</v>
      </c>
      <c r="T7" s="1">
        <f>C7*(2^4)+D7*(2^3)+E7*(2^2)+F7*(2^1)+G7*(2^0)</f>
        <v>20</v>
      </c>
      <c r="U7" s="1">
        <f>H7*(2^-1)+I7*(2^-2)+J7*(2^-3)+K7*(2^-4)+L7*(2^-5)+M7*(2^-6)+N7*(2^-7)+O7*(2^-8)+P7*(2^-8)+Q7*(2^-10)</f>
        <v>0.578125</v>
      </c>
      <c r="V7" s="47">
        <f>S7*(2^(T7-15))*(U7+IF(T7,1,0))</f>
        <v>-50.5</v>
      </c>
      <c r="W7" s="47"/>
      <c r="X7" s="47"/>
      <c r="Y7"/>
      <c r="Z7"/>
      <c r="AA7"/>
      <c r="AB7"/>
      <c r="AC7"/>
      <c r="AD7"/>
    </row>
    <row r="8" spans="1:3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S8" s="1">
        <f>IF(B8,-1,1)</f>
        <v>1</v>
      </c>
      <c r="T8" s="1">
        <f>C8*(2^4)+D8*(2^3)+E8*(2^2)+F8*(2^1)+G8*(2^0)</f>
        <v>0</v>
      </c>
      <c r="U8" s="1">
        <f t="shared" ref="U8:U9" si="0">H8*(2^-1)+I8*(2^-2)+J8*(2^-3)+K8*(2^-4)+L8*(2^-5)+M8*(2^-6)+N8*(2^-7)+O8*(2^-8)+P8*(2^-8)+Q8*(2^-10)</f>
        <v>0</v>
      </c>
      <c r="V8" s="47">
        <f t="shared" ref="V8:V9" si="1">S8*(2^(T8-15))*(U8+IF(T8,1,0))</f>
        <v>0</v>
      </c>
      <c r="W8" s="47"/>
      <c r="X8" s="47"/>
      <c r="Y8"/>
      <c r="Z8"/>
      <c r="AA8"/>
      <c r="AB8"/>
      <c r="AC8"/>
      <c r="AD8"/>
    </row>
    <row r="9" spans="1:36" x14ac:dyDescent="0.35">
      <c r="A9" s="1">
        <v>-2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S9" s="1">
        <f>IF(B9,-1,1)</f>
        <v>-1</v>
      </c>
      <c r="T9" s="1">
        <f>C9*(2^4)+D9*(2^3)+E9*(2^2)+F9*(2^1)+G9*(2^0)</f>
        <v>16</v>
      </c>
      <c r="U9" s="1">
        <f t="shared" si="0"/>
        <v>0</v>
      </c>
      <c r="V9" s="47">
        <f t="shared" si="1"/>
        <v>-2</v>
      </c>
      <c r="W9" s="47"/>
      <c r="X9" s="47"/>
      <c r="Y9"/>
      <c r="Z9"/>
      <c r="AA9"/>
      <c r="AB9"/>
      <c r="AC9"/>
      <c r="AD9"/>
    </row>
    <row r="10" spans="1:36" x14ac:dyDescent="0.35"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S10" s="1">
        <f>IF(B10,-1,1)</f>
        <v>1</v>
      </c>
      <c r="T10" s="1">
        <f>C10*(2^4)+D10*(2^3)+E10*(2^2)+F10*(2^1)+G10*(2^0)</f>
        <v>21</v>
      </c>
      <c r="U10" s="1">
        <f t="shared" ref="U10" si="2">H10*(2^-1)+I10*(2^-2)+J10*(2^-3)+K10*(2^-4)+L10*(2^-5)+M10*(2^-6)+N10*(2^-7)+O10*(2^-8)+P10*(2^-8)+Q10*(2^-10)</f>
        <v>0.578125</v>
      </c>
      <c r="V10" s="47">
        <f t="shared" ref="V10" si="3">S10*(2^(T10-15))*(U10+IF(T10,1,0))</f>
        <v>101</v>
      </c>
      <c r="W10" s="47"/>
      <c r="X10" s="47"/>
    </row>
  </sheetData>
  <mergeCells count="8">
    <mergeCell ref="V10:X10"/>
    <mergeCell ref="V8:X8"/>
    <mergeCell ref="V9:X9"/>
    <mergeCell ref="C6:G6"/>
    <mergeCell ref="H6:Q6"/>
    <mergeCell ref="V5:AJ5"/>
    <mergeCell ref="V6:AJ6"/>
    <mergeCell ref="V7:X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983E-8AFE-4863-9841-F41B5814B0F1}">
  <dimension ref="A2:AA62"/>
  <sheetViews>
    <sheetView topLeftCell="I36" zoomScale="59" zoomScaleNormal="100" workbookViewId="0">
      <selection activeCell="O68" sqref="O68"/>
    </sheetView>
  </sheetViews>
  <sheetFormatPr defaultColWidth="8.90625" defaultRowHeight="14.5" x14ac:dyDescent="0.35"/>
  <cols>
    <col min="1" max="1" width="15.54296875" style="1" customWidth="1"/>
    <col min="2" max="2" width="10.90625" style="1" customWidth="1"/>
    <col min="3" max="10" width="8.90625" style="1"/>
    <col min="11" max="26" width="5" style="1" customWidth="1"/>
    <col min="27" max="16384" width="8.90625" style="1"/>
  </cols>
  <sheetData>
    <row r="2" spans="1:27" x14ac:dyDescent="0.35">
      <c r="A2" s="1" t="s">
        <v>197</v>
      </c>
      <c r="C2" s="1" t="s">
        <v>195</v>
      </c>
      <c r="D2" s="1" t="s">
        <v>196</v>
      </c>
    </row>
    <row r="3" spans="1:27" x14ac:dyDescent="0.35">
      <c r="A3" s="1" t="s">
        <v>198</v>
      </c>
      <c r="C3" s="1">
        <v>69.81</v>
      </c>
      <c r="D3" s="1">
        <v>89.105999999999995</v>
      </c>
    </row>
    <row r="5" spans="1:27" x14ac:dyDescent="0.35">
      <c r="K5" s="48" t="s">
        <v>14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33"/>
      <c r="AA5" s="33"/>
    </row>
    <row r="6" spans="1:27" x14ac:dyDescent="0.35">
      <c r="A6" s="1" t="s">
        <v>199</v>
      </c>
      <c r="C6" s="1">
        <v>69.804000000000002</v>
      </c>
      <c r="D6" s="1">
        <v>89.06</v>
      </c>
      <c r="J6" s="49" t="s">
        <v>1</v>
      </c>
      <c r="K6" s="8"/>
      <c r="L6" s="9">
        <v>1</v>
      </c>
      <c r="M6" s="9">
        <v>2</v>
      </c>
      <c r="N6" s="9">
        <v>3</v>
      </c>
      <c r="O6" s="9">
        <v>4</v>
      </c>
      <c r="P6" s="9">
        <v>5</v>
      </c>
      <c r="Q6" s="9">
        <v>6</v>
      </c>
      <c r="R6" s="9">
        <v>7</v>
      </c>
      <c r="S6" s="9">
        <v>8</v>
      </c>
      <c r="T6" s="9">
        <v>9</v>
      </c>
      <c r="U6" s="9">
        <v>10</v>
      </c>
      <c r="V6" s="9">
        <v>11</v>
      </c>
      <c r="W6" s="9">
        <v>12</v>
      </c>
      <c r="X6" s="9">
        <v>13</v>
      </c>
      <c r="Y6" s="9">
        <v>14</v>
      </c>
      <c r="Z6" s="9">
        <v>15</v>
      </c>
      <c r="AA6" s="10">
        <v>16</v>
      </c>
    </row>
    <row r="7" spans="1:27" x14ac:dyDescent="0.35">
      <c r="J7" s="49"/>
      <c r="K7" s="11">
        <v>1</v>
      </c>
      <c r="L7" s="16">
        <v>0.13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</row>
    <row r="8" spans="1:27" x14ac:dyDescent="0.35">
      <c r="J8" s="49"/>
      <c r="K8" s="11">
        <v>2</v>
      </c>
      <c r="L8" s="16"/>
      <c r="M8" s="16">
        <v>3.2000000000000001E-2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</row>
    <row r="9" spans="1:27" x14ac:dyDescent="0.35">
      <c r="A9" s="1" t="s">
        <v>200</v>
      </c>
      <c r="B9" s="1" t="s">
        <v>159</v>
      </c>
      <c r="C9" s="1" t="s">
        <v>195</v>
      </c>
      <c r="D9" s="1" t="s">
        <v>196</v>
      </c>
      <c r="J9" s="49"/>
      <c r="K9" s="11">
        <v>3</v>
      </c>
      <c r="L9" s="16"/>
      <c r="M9" s="16"/>
      <c r="N9" s="35">
        <f>C12</f>
        <v>31.388000000000002</v>
      </c>
      <c r="O9" s="1">
        <f>N9</f>
        <v>31.388000000000002</v>
      </c>
      <c r="P9" s="1">
        <f>N9</f>
        <v>31.388000000000002</v>
      </c>
      <c r="Q9" s="1">
        <f>O9</f>
        <v>31.388000000000002</v>
      </c>
      <c r="R9" s="1">
        <f>P9</f>
        <v>31.388000000000002</v>
      </c>
      <c r="S9" s="36">
        <f>C17</f>
        <v>31.388000000000002</v>
      </c>
      <c r="T9" s="1">
        <f t="shared" ref="T9:U9" si="0">Q9</f>
        <v>31.388000000000002</v>
      </c>
      <c r="U9" s="1">
        <f t="shared" si="0"/>
        <v>31.388000000000002</v>
      </c>
      <c r="V9" s="1">
        <f>S9</f>
        <v>31.388000000000002</v>
      </c>
      <c r="W9" s="1">
        <f>T10</f>
        <v>31.388000000000002</v>
      </c>
      <c r="AA9" s="12"/>
    </row>
    <row r="10" spans="1:27" x14ac:dyDescent="0.35">
      <c r="A10" s="1">
        <v>5</v>
      </c>
      <c r="B10" s="1">
        <v>10</v>
      </c>
      <c r="C10" s="1">
        <v>69.822000000000003</v>
      </c>
      <c r="D10" s="1">
        <v>89.108000000000004</v>
      </c>
      <c r="F10" s="1" t="s">
        <v>201</v>
      </c>
      <c r="J10" s="49"/>
      <c r="K10" s="11">
        <v>4</v>
      </c>
      <c r="L10" s="16"/>
      <c r="M10" s="16"/>
      <c r="T10" s="1">
        <f>C18</f>
        <v>31.388000000000002</v>
      </c>
      <c r="U10" s="1">
        <f>U9</f>
        <v>31.388000000000002</v>
      </c>
      <c r="V10" s="1">
        <f>T10</f>
        <v>31.388000000000002</v>
      </c>
      <c r="AA10" s="12"/>
    </row>
    <row r="11" spans="1:27" x14ac:dyDescent="0.35">
      <c r="A11" s="1">
        <v>8</v>
      </c>
      <c r="B11" s="1">
        <v>7</v>
      </c>
      <c r="C11" s="1">
        <v>69.817999999999998</v>
      </c>
      <c r="D11" s="1">
        <v>89.093999999999994</v>
      </c>
      <c r="F11" s="1" t="s">
        <v>202</v>
      </c>
      <c r="J11" s="49"/>
      <c r="K11" s="11">
        <v>5</v>
      </c>
      <c r="L11" s="16"/>
      <c r="M11" s="16"/>
      <c r="N11" s="44"/>
      <c r="P11" s="44"/>
      <c r="S11" s="36">
        <f>C13</f>
        <v>69.817999999999998</v>
      </c>
      <c r="U11" s="38">
        <f>S13</f>
        <v>69.817999999999998</v>
      </c>
      <c r="AA11" s="12"/>
    </row>
    <row r="12" spans="1:27" x14ac:dyDescent="0.35">
      <c r="A12" s="1">
        <v>3</v>
      </c>
      <c r="B12" s="1">
        <v>3</v>
      </c>
      <c r="C12" s="1">
        <v>31.388000000000002</v>
      </c>
      <c r="D12" s="1">
        <v>55.542000000000002</v>
      </c>
      <c r="J12" s="49"/>
      <c r="K12" s="11">
        <v>6</v>
      </c>
      <c r="L12" s="16"/>
      <c r="M12" s="16"/>
      <c r="N12" s="44"/>
      <c r="O12" s="44"/>
      <c r="P12" s="44"/>
      <c r="Q12" s="36">
        <v>69.885999999999996</v>
      </c>
      <c r="S12" s="36">
        <f>C14</f>
        <v>69.817999999999998</v>
      </c>
      <c r="T12" s="1">
        <f>S13</f>
        <v>69.817999999999998</v>
      </c>
      <c r="AA12" s="12"/>
    </row>
    <row r="13" spans="1:27" x14ac:dyDescent="0.35">
      <c r="A13" s="1">
        <v>5</v>
      </c>
      <c r="B13" s="1">
        <v>8</v>
      </c>
      <c r="C13" s="1">
        <v>69.817999999999998</v>
      </c>
      <c r="D13" s="1">
        <v>89.105999999999995</v>
      </c>
      <c r="J13" s="49"/>
      <c r="K13" s="11">
        <v>7</v>
      </c>
      <c r="L13" s="16"/>
      <c r="M13" s="16"/>
      <c r="S13" s="36">
        <f>C15</f>
        <v>69.817999999999998</v>
      </c>
      <c r="AA13" s="12"/>
    </row>
    <row r="14" spans="1:27" x14ac:dyDescent="0.35">
      <c r="A14" s="1">
        <v>6</v>
      </c>
      <c r="B14" s="1">
        <v>8</v>
      </c>
      <c r="C14" s="1">
        <v>69.817999999999998</v>
      </c>
      <c r="D14" s="1">
        <v>89.103999999999999</v>
      </c>
      <c r="J14" s="49"/>
      <c r="K14" s="11">
        <v>8</v>
      </c>
      <c r="L14" s="16"/>
      <c r="M14" s="16"/>
      <c r="N14" s="44"/>
      <c r="O14" s="44"/>
      <c r="P14" s="44"/>
      <c r="R14" s="37">
        <f>C11</f>
        <v>69.817999999999998</v>
      </c>
      <c r="U14" s="28"/>
      <c r="AA14" s="12"/>
    </row>
    <row r="15" spans="1:27" x14ac:dyDescent="0.35">
      <c r="A15" s="1">
        <v>7</v>
      </c>
      <c r="B15" s="1">
        <v>8</v>
      </c>
      <c r="C15" s="1">
        <v>69.817999999999998</v>
      </c>
      <c r="D15" s="1">
        <v>89.103999999999999</v>
      </c>
      <c r="J15" s="49"/>
      <c r="K15" s="11">
        <v>9</v>
      </c>
      <c r="L15" s="16"/>
      <c r="M15" s="16"/>
      <c r="Q15" s="1">
        <f>R14</f>
        <v>69.817999999999998</v>
      </c>
      <c r="AA15" s="12"/>
    </row>
    <row r="16" spans="1:27" x14ac:dyDescent="0.35">
      <c r="A16" s="1">
        <v>12</v>
      </c>
      <c r="B16" s="1">
        <v>3</v>
      </c>
      <c r="C16" s="1">
        <v>69.453999999999994</v>
      </c>
      <c r="D16" s="1">
        <v>88.894000000000005</v>
      </c>
      <c r="J16" s="49"/>
      <c r="K16" s="11">
        <v>10</v>
      </c>
      <c r="L16" s="16"/>
      <c r="M16" s="16"/>
      <c r="N16" s="44"/>
      <c r="P16" s="1">
        <f>R14</f>
        <v>69.817999999999998</v>
      </c>
      <c r="AA16" s="12"/>
    </row>
    <row r="17" spans="1:27" x14ac:dyDescent="0.35">
      <c r="A17" s="1">
        <v>3</v>
      </c>
      <c r="B17" s="1">
        <v>8</v>
      </c>
      <c r="C17" s="1">
        <v>31.388000000000002</v>
      </c>
      <c r="D17" s="1">
        <v>55.542000000000002</v>
      </c>
      <c r="J17" s="49"/>
      <c r="K17" s="11">
        <v>11</v>
      </c>
      <c r="L17" s="16"/>
      <c r="M17" s="16"/>
      <c r="O17" s="1">
        <f>P16</f>
        <v>69.817999999999998</v>
      </c>
      <c r="AA17" s="12"/>
    </row>
    <row r="18" spans="1:27" x14ac:dyDescent="0.35">
      <c r="A18" s="1">
        <v>4</v>
      </c>
      <c r="B18" s="1">
        <v>9</v>
      </c>
      <c r="C18" s="1">
        <v>31.388000000000002</v>
      </c>
      <c r="D18" s="1">
        <v>55.542000000000002</v>
      </c>
      <c r="J18" s="49"/>
      <c r="K18" s="11">
        <v>12</v>
      </c>
      <c r="L18" s="16"/>
      <c r="M18" s="16"/>
      <c r="N18" s="36">
        <f>R14</f>
        <v>69.817999999999998</v>
      </c>
      <c r="AA18" s="12"/>
    </row>
    <row r="19" spans="1:27" x14ac:dyDescent="0.35">
      <c r="A19" s="1">
        <v>6</v>
      </c>
      <c r="B19" s="1">
        <v>6</v>
      </c>
      <c r="C19" s="1">
        <v>31.388000000000002</v>
      </c>
      <c r="D19" s="1">
        <v>55.542000000000002</v>
      </c>
      <c r="J19" s="49"/>
      <c r="K19" s="11">
        <v>13</v>
      </c>
      <c r="L19" s="16"/>
      <c r="M19" s="16"/>
      <c r="AA19" s="12"/>
    </row>
    <row r="20" spans="1:27" x14ac:dyDescent="0.35">
      <c r="J20" s="49"/>
      <c r="K20" s="11">
        <v>14</v>
      </c>
      <c r="L20" s="16"/>
      <c r="M20" s="16"/>
      <c r="AA20" s="12"/>
    </row>
    <row r="21" spans="1:27" x14ac:dyDescent="0.35">
      <c r="J21" s="34"/>
      <c r="K21" s="11">
        <v>15</v>
      </c>
      <c r="L21" s="16"/>
      <c r="M21" s="16"/>
      <c r="AA21" s="12"/>
    </row>
    <row r="22" spans="1:27" x14ac:dyDescent="0.35">
      <c r="J22" s="34"/>
      <c r="K22" s="13">
        <v>16</v>
      </c>
      <c r="L22" s="18"/>
      <c r="M22" s="1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</row>
    <row r="25" spans="1:27" x14ac:dyDescent="0.35">
      <c r="A25" s="1">
        <v>3</v>
      </c>
      <c r="B25" s="1">
        <v>4</v>
      </c>
    </row>
    <row r="26" spans="1:27" x14ac:dyDescent="0.35">
      <c r="A26" s="1">
        <v>4</v>
      </c>
      <c r="B26" s="1">
        <v>3</v>
      </c>
    </row>
    <row r="27" spans="1:27" x14ac:dyDescent="0.35">
      <c r="A27" s="1">
        <v>4</v>
      </c>
      <c r="B27" s="1">
        <v>4</v>
      </c>
      <c r="L27" s="48" t="s">
        <v>14</v>
      </c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7" x14ac:dyDescent="0.35">
      <c r="A28" s="1">
        <v>3</v>
      </c>
      <c r="B28" s="1">
        <v>5</v>
      </c>
      <c r="K28" s="49" t="s">
        <v>1</v>
      </c>
      <c r="L28" s="8"/>
      <c r="M28" s="9">
        <v>1</v>
      </c>
      <c r="N28" s="9">
        <v>2</v>
      </c>
      <c r="O28" s="9">
        <v>3</v>
      </c>
      <c r="P28" s="9">
        <v>4</v>
      </c>
      <c r="Q28" s="9">
        <v>5</v>
      </c>
      <c r="R28" s="9">
        <v>6</v>
      </c>
      <c r="S28" s="9">
        <v>7</v>
      </c>
      <c r="T28" s="9">
        <v>8</v>
      </c>
      <c r="U28" s="9">
        <v>9</v>
      </c>
      <c r="V28" s="9">
        <v>10</v>
      </c>
      <c r="W28" s="9">
        <v>11</v>
      </c>
      <c r="X28" s="9">
        <v>12</v>
      </c>
      <c r="Y28" s="9">
        <v>13</v>
      </c>
      <c r="Z28" s="9">
        <v>14</v>
      </c>
    </row>
    <row r="29" spans="1:27" x14ac:dyDescent="0.35">
      <c r="A29" s="1">
        <v>5</v>
      </c>
      <c r="B29" s="1">
        <v>3</v>
      </c>
      <c r="K29" s="49"/>
      <c r="L29" s="11">
        <v>1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</row>
    <row r="30" spans="1:27" x14ac:dyDescent="0.35">
      <c r="K30" s="49"/>
      <c r="L30" s="11">
        <v>2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</row>
    <row r="31" spans="1:27" x14ac:dyDescent="0.35">
      <c r="K31" s="49"/>
      <c r="L31" s="11">
        <v>3</v>
      </c>
      <c r="M31" s="55">
        <v>0</v>
      </c>
      <c r="N31" s="55">
        <v>0</v>
      </c>
      <c r="O31" s="56">
        <v>31.39</v>
      </c>
      <c r="P31" s="56">
        <v>31.39</v>
      </c>
      <c r="Q31" s="56">
        <v>31.4</v>
      </c>
      <c r="R31" s="56">
        <v>31.43</v>
      </c>
      <c r="S31" s="56">
        <v>33.200000000000003</v>
      </c>
      <c r="T31" s="56">
        <v>33.299999999999997</v>
      </c>
      <c r="U31" s="56">
        <v>33.1</v>
      </c>
      <c r="V31" s="56">
        <v>31.4</v>
      </c>
      <c r="W31" s="56">
        <v>31.39</v>
      </c>
      <c r="X31" s="56">
        <v>31.39</v>
      </c>
      <c r="Y31" s="55">
        <v>0</v>
      </c>
      <c r="Z31" s="55">
        <v>0</v>
      </c>
    </row>
    <row r="32" spans="1:27" x14ac:dyDescent="0.35">
      <c r="K32" s="49"/>
      <c r="L32" s="11">
        <v>4</v>
      </c>
      <c r="M32" s="55">
        <v>0</v>
      </c>
      <c r="N32" s="55">
        <v>0</v>
      </c>
      <c r="O32" s="56">
        <v>31.39</v>
      </c>
      <c r="P32" s="56">
        <v>31.39</v>
      </c>
      <c r="Q32" s="56">
        <v>31.43</v>
      </c>
      <c r="R32" s="56">
        <v>31.43</v>
      </c>
      <c r="S32" s="56">
        <v>33.1</v>
      </c>
      <c r="T32" s="56">
        <v>33.1</v>
      </c>
      <c r="U32" s="56">
        <v>33.299999999999997</v>
      </c>
      <c r="V32" s="56">
        <v>31.39</v>
      </c>
      <c r="W32" s="56">
        <v>31.39</v>
      </c>
      <c r="X32" s="56">
        <v>0</v>
      </c>
      <c r="Y32" s="55">
        <v>0</v>
      </c>
      <c r="Z32" s="55">
        <v>0</v>
      </c>
    </row>
    <row r="33" spans="11:26" x14ac:dyDescent="0.35">
      <c r="K33" s="49"/>
      <c r="L33" s="11">
        <v>5</v>
      </c>
      <c r="M33" s="55">
        <v>0</v>
      </c>
      <c r="N33" s="55">
        <v>0</v>
      </c>
      <c r="O33" s="56">
        <v>69.492000000000004</v>
      </c>
      <c r="P33" s="56">
        <v>69.453999999999994</v>
      </c>
      <c r="Q33" s="56">
        <v>69.834000000000003</v>
      </c>
      <c r="R33" s="56">
        <v>69.873999999999995</v>
      </c>
      <c r="S33" s="56">
        <v>69.8</v>
      </c>
      <c r="T33" s="56">
        <v>69.873999999999995</v>
      </c>
      <c r="U33" s="56">
        <v>69.811999999999998</v>
      </c>
      <c r="V33" s="56">
        <v>69.811999999999998</v>
      </c>
      <c r="W33" s="55">
        <v>0</v>
      </c>
      <c r="X33" s="55">
        <v>0</v>
      </c>
      <c r="Y33" s="55">
        <v>0</v>
      </c>
      <c r="Z33" s="55">
        <v>0</v>
      </c>
    </row>
    <row r="34" spans="11:26" x14ac:dyDescent="0.35">
      <c r="K34" s="49"/>
      <c r="L34" s="11">
        <v>6</v>
      </c>
      <c r="M34" s="55">
        <v>0</v>
      </c>
      <c r="N34" s="55">
        <v>0</v>
      </c>
      <c r="O34" s="56">
        <v>69.453999999999994</v>
      </c>
      <c r="P34" s="56">
        <v>69.453999999999994</v>
      </c>
      <c r="Q34" s="56">
        <v>69.81</v>
      </c>
      <c r="R34" s="56">
        <v>69.866</v>
      </c>
      <c r="S34" s="56">
        <v>69.866</v>
      </c>
      <c r="T34" s="56">
        <v>69.697999999999993</v>
      </c>
      <c r="U34" s="56">
        <v>69.811999999999998</v>
      </c>
      <c r="V34" s="56">
        <v>0</v>
      </c>
      <c r="W34" s="55">
        <v>0</v>
      </c>
      <c r="X34" s="55">
        <v>0</v>
      </c>
      <c r="Y34" s="55">
        <v>0</v>
      </c>
      <c r="Z34" s="55">
        <v>0</v>
      </c>
    </row>
    <row r="35" spans="11:26" x14ac:dyDescent="0.35">
      <c r="K35" s="49"/>
      <c r="L35" s="11">
        <v>7</v>
      </c>
      <c r="M35" s="55">
        <v>0</v>
      </c>
      <c r="N35" s="55">
        <v>0</v>
      </c>
      <c r="O35" s="56">
        <v>69.453999999999994</v>
      </c>
      <c r="P35" s="56">
        <v>69.453999999999994</v>
      </c>
      <c r="Q35" s="56">
        <v>69.81</v>
      </c>
      <c r="R35" s="56">
        <v>69.866</v>
      </c>
      <c r="S35" s="56">
        <v>69.697999999999993</v>
      </c>
      <c r="T35" s="56">
        <v>69.817999999999998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</row>
    <row r="36" spans="11:26" x14ac:dyDescent="0.35">
      <c r="K36" s="49"/>
      <c r="L36" s="11">
        <v>8</v>
      </c>
      <c r="M36" s="55">
        <v>0</v>
      </c>
      <c r="N36" s="55">
        <v>0</v>
      </c>
      <c r="O36" s="56">
        <v>69.453999999999994</v>
      </c>
      <c r="P36" s="56">
        <v>69.697999999999993</v>
      </c>
      <c r="Q36" s="56">
        <v>69.8</v>
      </c>
      <c r="R36" s="56">
        <v>69.697999999999993</v>
      </c>
      <c r="S36" s="56">
        <v>69.817999999999998</v>
      </c>
      <c r="T36" s="56">
        <v>0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</row>
    <row r="37" spans="11:26" x14ac:dyDescent="0.35">
      <c r="K37" s="49"/>
      <c r="L37" s="11">
        <v>9</v>
      </c>
      <c r="M37" s="55">
        <v>0</v>
      </c>
      <c r="N37" s="55">
        <v>0</v>
      </c>
      <c r="O37" s="56">
        <v>69.453999999999994</v>
      </c>
      <c r="P37" s="56">
        <v>69.866</v>
      </c>
      <c r="Q37" s="56">
        <v>69.866</v>
      </c>
      <c r="R37" s="56">
        <v>69.866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</row>
    <row r="38" spans="11:26" x14ac:dyDescent="0.35">
      <c r="K38" s="49"/>
      <c r="L38" s="11">
        <v>10</v>
      </c>
      <c r="M38" s="55">
        <v>0</v>
      </c>
      <c r="N38" s="55">
        <v>0</v>
      </c>
      <c r="O38" s="56">
        <v>69.453999999999994</v>
      </c>
      <c r="P38" s="56">
        <v>69.866</v>
      </c>
      <c r="Q38" s="56">
        <v>69.817999999999998</v>
      </c>
      <c r="R38" s="56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</row>
    <row r="39" spans="11:26" x14ac:dyDescent="0.35">
      <c r="K39" s="49"/>
      <c r="L39" s="11">
        <v>11</v>
      </c>
      <c r="M39" s="55">
        <v>0</v>
      </c>
      <c r="N39" s="55">
        <v>0</v>
      </c>
      <c r="O39" s="56">
        <v>69.453999999999994</v>
      </c>
      <c r="P39" s="56">
        <v>69.885999999999996</v>
      </c>
      <c r="Q39" s="56">
        <v>0</v>
      </c>
      <c r="R39" s="56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</row>
    <row r="40" spans="11:26" x14ac:dyDescent="0.35">
      <c r="K40" s="49"/>
      <c r="L40" s="11">
        <v>12</v>
      </c>
      <c r="M40" s="55">
        <v>0</v>
      </c>
      <c r="N40" s="55">
        <v>0</v>
      </c>
      <c r="O40" s="56">
        <v>69.453999999999994</v>
      </c>
      <c r="P40" s="56">
        <v>0</v>
      </c>
      <c r="Q40" s="56">
        <v>0</v>
      </c>
      <c r="R40" s="56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0</v>
      </c>
    </row>
    <row r="41" spans="11:26" x14ac:dyDescent="0.35">
      <c r="K41" s="49"/>
      <c r="L41" s="11">
        <v>13</v>
      </c>
      <c r="M41" s="55">
        <v>0</v>
      </c>
      <c r="N41" s="55">
        <v>0</v>
      </c>
      <c r="O41" s="55">
        <v>0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5">
        <v>0</v>
      </c>
      <c r="Z41" s="55">
        <v>0</v>
      </c>
    </row>
    <row r="42" spans="11:26" x14ac:dyDescent="0.35">
      <c r="K42" s="49"/>
      <c r="L42" s="11">
        <v>14</v>
      </c>
      <c r="M42" s="55">
        <v>0</v>
      </c>
      <c r="N42" s="55">
        <v>0</v>
      </c>
      <c r="O42" s="55">
        <v>0</v>
      </c>
      <c r="P42" s="55">
        <v>0</v>
      </c>
      <c r="Q42" s="55">
        <v>0</v>
      </c>
      <c r="R42" s="55">
        <v>0</v>
      </c>
      <c r="S42" s="55">
        <v>0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  <c r="Y42" s="55">
        <v>0</v>
      </c>
      <c r="Z42" s="55">
        <v>0</v>
      </c>
    </row>
    <row r="47" spans="11:26" x14ac:dyDescent="0.35">
      <c r="L47" s="48" t="s">
        <v>14</v>
      </c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1:26" x14ac:dyDescent="0.35">
      <c r="K48" s="49" t="s">
        <v>1</v>
      </c>
      <c r="L48" s="8"/>
      <c r="M48" s="9">
        <v>1</v>
      </c>
      <c r="N48" s="9">
        <v>2</v>
      </c>
      <c r="O48" s="9">
        <v>3</v>
      </c>
      <c r="P48" s="9">
        <v>4</v>
      </c>
      <c r="Q48" s="9">
        <v>5</v>
      </c>
      <c r="R48" s="9">
        <v>6</v>
      </c>
      <c r="S48" s="9">
        <v>7</v>
      </c>
      <c r="T48" s="9">
        <v>8</v>
      </c>
      <c r="U48" s="9">
        <v>9</v>
      </c>
      <c r="V48" s="9">
        <v>10</v>
      </c>
      <c r="W48" s="9">
        <v>11</v>
      </c>
      <c r="X48" s="9">
        <v>12</v>
      </c>
      <c r="Y48" s="9">
        <v>13</v>
      </c>
      <c r="Z48" s="9">
        <v>14</v>
      </c>
    </row>
    <row r="49" spans="11:26" x14ac:dyDescent="0.35">
      <c r="K49" s="49"/>
      <c r="L49" s="11">
        <v>1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5">
        <v>0</v>
      </c>
    </row>
    <row r="50" spans="11:26" x14ac:dyDescent="0.35">
      <c r="K50" s="49"/>
      <c r="L50" s="11">
        <v>2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</row>
    <row r="51" spans="11:26" x14ac:dyDescent="0.35">
      <c r="K51" s="49"/>
      <c r="L51" s="11">
        <v>3</v>
      </c>
      <c r="M51" s="55">
        <v>0</v>
      </c>
      <c r="N51" s="55">
        <v>0</v>
      </c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5">
        <v>0</v>
      </c>
      <c r="Z51" s="55">
        <v>0</v>
      </c>
    </row>
    <row r="52" spans="11:26" x14ac:dyDescent="0.35">
      <c r="K52" s="49"/>
      <c r="L52" s="11">
        <v>4</v>
      </c>
      <c r="M52" s="55">
        <v>0</v>
      </c>
      <c r="N52" s="55">
        <v>0</v>
      </c>
      <c r="O52" s="56">
        <v>88.9</v>
      </c>
      <c r="P52" s="56"/>
      <c r="Q52" s="56"/>
      <c r="R52" s="56"/>
      <c r="S52" s="56"/>
      <c r="T52" s="56"/>
      <c r="U52" s="56"/>
      <c r="V52" s="56"/>
      <c r="W52" s="56"/>
      <c r="X52" s="56">
        <v>0</v>
      </c>
      <c r="Y52" s="55">
        <v>0</v>
      </c>
      <c r="Z52" s="55">
        <v>0</v>
      </c>
    </row>
    <row r="53" spans="11:26" x14ac:dyDescent="0.35">
      <c r="K53" s="49"/>
      <c r="L53" s="11">
        <v>5</v>
      </c>
      <c r="M53" s="55">
        <v>0</v>
      </c>
      <c r="N53" s="55">
        <v>0</v>
      </c>
      <c r="O53" s="56">
        <v>88.87</v>
      </c>
      <c r="P53" s="56"/>
      <c r="Q53" s="56">
        <v>89.165999999999997</v>
      </c>
      <c r="R53" s="56"/>
      <c r="S53" s="56"/>
      <c r="T53" s="56"/>
      <c r="U53" s="56"/>
      <c r="V53" s="56"/>
      <c r="W53" s="55">
        <v>0</v>
      </c>
      <c r="X53" s="55">
        <v>0</v>
      </c>
      <c r="Y53" s="55">
        <v>0</v>
      </c>
      <c r="Z53" s="55">
        <v>0</v>
      </c>
    </row>
    <row r="54" spans="11:26" x14ac:dyDescent="0.35">
      <c r="K54" s="49"/>
      <c r="L54" s="11">
        <v>6</v>
      </c>
      <c r="M54" s="55">
        <v>0</v>
      </c>
      <c r="N54" s="55">
        <v>0</v>
      </c>
      <c r="O54" s="56">
        <v>88.89</v>
      </c>
      <c r="P54" s="56"/>
      <c r="Q54" s="56"/>
      <c r="R54" s="56">
        <v>89.11</v>
      </c>
      <c r="S54" s="56"/>
      <c r="T54" s="56"/>
      <c r="U54" s="56"/>
      <c r="V54" s="56">
        <v>0</v>
      </c>
      <c r="W54" s="55">
        <v>0</v>
      </c>
      <c r="X54" s="55">
        <v>0</v>
      </c>
      <c r="Y54" s="55">
        <v>0</v>
      </c>
      <c r="Z54" s="55">
        <v>0</v>
      </c>
    </row>
    <row r="55" spans="11:26" x14ac:dyDescent="0.35">
      <c r="K55" s="49"/>
      <c r="L55" s="11">
        <v>7</v>
      </c>
      <c r="M55" s="55">
        <v>0</v>
      </c>
      <c r="N55" s="55">
        <v>0</v>
      </c>
      <c r="O55" s="56"/>
      <c r="P55" s="56"/>
      <c r="Q55" s="56"/>
      <c r="R55" s="56"/>
      <c r="S55" s="56"/>
      <c r="T55" s="56"/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</row>
    <row r="56" spans="11:26" x14ac:dyDescent="0.35">
      <c r="K56" s="49"/>
      <c r="L56" s="11">
        <v>8</v>
      </c>
      <c r="M56" s="55">
        <v>0</v>
      </c>
      <c r="N56" s="55">
        <v>0</v>
      </c>
      <c r="O56" s="56">
        <v>88.9</v>
      </c>
      <c r="P56" s="56">
        <v>88.84</v>
      </c>
      <c r="Q56" s="56">
        <v>89.13</v>
      </c>
      <c r="R56" s="56"/>
      <c r="S56" s="56"/>
      <c r="T56" s="56">
        <v>0</v>
      </c>
      <c r="U56" s="55">
        <v>0</v>
      </c>
      <c r="V56" s="55">
        <v>0</v>
      </c>
      <c r="W56" s="55">
        <v>0</v>
      </c>
      <c r="X56" s="55">
        <v>0</v>
      </c>
      <c r="Y56" s="55">
        <v>0</v>
      </c>
      <c r="Z56" s="55">
        <v>0</v>
      </c>
    </row>
    <row r="57" spans="11:26" x14ac:dyDescent="0.35">
      <c r="K57" s="49"/>
      <c r="L57" s="11">
        <v>9</v>
      </c>
      <c r="M57" s="55">
        <v>0</v>
      </c>
      <c r="N57" s="55">
        <v>0</v>
      </c>
      <c r="O57" s="56">
        <v>89</v>
      </c>
      <c r="P57" s="56"/>
      <c r="Q57" s="56"/>
      <c r="R57" s="56"/>
      <c r="S57" s="55">
        <v>0</v>
      </c>
      <c r="T57" s="55">
        <v>0</v>
      </c>
      <c r="U57" s="55">
        <v>0</v>
      </c>
      <c r="V57" s="55">
        <v>0</v>
      </c>
      <c r="W57" s="55">
        <v>0</v>
      </c>
      <c r="X57" s="55">
        <v>0</v>
      </c>
      <c r="Y57" s="55">
        <v>0</v>
      </c>
      <c r="Z57" s="55">
        <v>0</v>
      </c>
    </row>
    <row r="58" spans="11:26" x14ac:dyDescent="0.35">
      <c r="K58" s="49"/>
      <c r="L58" s="11">
        <v>10</v>
      </c>
      <c r="M58" s="55">
        <v>0</v>
      </c>
      <c r="N58" s="55">
        <v>0</v>
      </c>
      <c r="O58" s="56"/>
      <c r="P58" s="56"/>
      <c r="Q58" s="56"/>
      <c r="R58" s="56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</row>
    <row r="59" spans="11:26" x14ac:dyDescent="0.35">
      <c r="K59" s="49"/>
      <c r="L59" s="11">
        <v>11</v>
      </c>
      <c r="M59" s="55">
        <v>0</v>
      </c>
      <c r="N59" s="55">
        <v>0</v>
      </c>
      <c r="O59" s="56"/>
      <c r="P59" s="56"/>
      <c r="Q59" s="56">
        <v>0</v>
      </c>
      <c r="R59" s="56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</row>
    <row r="60" spans="11:26" x14ac:dyDescent="0.35">
      <c r="K60" s="49"/>
      <c r="L60" s="11">
        <v>12</v>
      </c>
      <c r="M60" s="55">
        <v>0</v>
      </c>
      <c r="N60" s="55">
        <v>0</v>
      </c>
      <c r="O60" s="56"/>
      <c r="P60" s="56">
        <v>0</v>
      </c>
      <c r="Q60" s="56">
        <v>0</v>
      </c>
      <c r="R60" s="56">
        <v>0</v>
      </c>
      <c r="S60" s="55">
        <v>0</v>
      </c>
      <c r="T60" s="55">
        <v>0</v>
      </c>
      <c r="U60" s="55">
        <v>0</v>
      </c>
      <c r="V60" s="55">
        <v>0</v>
      </c>
      <c r="W60" s="55">
        <v>0</v>
      </c>
      <c r="X60" s="55">
        <v>0</v>
      </c>
      <c r="Y60" s="55">
        <v>0</v>
      </c>
      <c r="Z60" s="55">
        <v>0</v>
      </c>
    </row>
    <row r="61" spans="11:26" x14ac:dyDescent="0.35">
      <c r="K61" s="49"/>
      <c r="L61" s="11">
        <v>13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0</v>
      </c>
      <c r="X61" s="55">
        <v>0</v>
      </c>
      <c r="Y61" s="55">
        <v>0</v>
      </c>
      <c r="Z61" s="55">
        <v>0</v>
      </c>
    </row>
    <row r="62" spans="11:26" x14ac:dyDescent="0.35">
      <c r="K62" s="49"/>
      <c r="L62" s="11">
        <v>14</v>
      </c>
      <c r="M62" s="55">
        <v>0</v>
      </c>
      <c r="N62" s="55">
        <v>0</v>
      </c>
      <c r="O62" s="55">
        <v>0</v>
      </c>
      <c r="P62" s="55">
        <v>0</v>
      </c>
      <c r="Q62" s="55">
        <v>0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0</v>
      </c>
      <c r="X62" s="55">
        <v>0</v>
      </c>
      <c r="Y62" s="55">
        <v>0</v>
      </c>
      <c r="Z62" s="55">
        <v>0</v>
      </c>
    </row>
  </sheetData>
  <mergeCells count="6">
    <mergeCell ref="K48:K62"/>
    <mergeCell ref="K5:Y5"/>
    <mergeCell ref="J6:J20"/>
    <mergeCell ref="L27:Z27"/>
    <mergeCell ref="K28:K42"/>
    <mergeCell ref="L47:Z47"/>
  </mergeCells>
  <conditionalFormatting sqref="L7:AA22">
    <cfRule type="cellIs" dxfId="14" priority="13" operator="greaterThan">
      <formula>15</formula>
    </cfRule>
    <cfRule type="cellIs" dxfId="13" priority="14" operator="greaterThan">
      <formula>16</formula>
    </cfRule>
    <cfRule type="cellIs" dxfId="12" priority="15" operator="greaterThan">
      <formula>17</formula>
    </cfRule>
    <cfRule type="cellIs" dxfId="11" priority="16" operator="greaterThan">
      <formula>16</formula>
    </cfRule>
  </conditionalFormatting>
  <conditionalFormatting sqref="M8:AA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9:U2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9:Z42">
    <cfRule type="cellIs" dxfId="10" priority="4" operator="equal">
      <formula>0</formula>
    </cfRule>
    <cfRule type="colorScale" priority="3">
      <colorScale>
        <cfvo type="num" val="0"/>
        <cfvo type="num" val="0.1"/>
        <cfvo type="max"/>
        <color rgb="FFFFCCCC"/>
        <color rgb="FFFF0000"/>
        <color rgb="FF63BE7B"/>
      </colorScale>
    </cfRule>
  </conditionalFormatting>
  <conditionalFormatting sqref="M49:Z62">
    <cfRule type="colorScale" priority="1">
      <colorScale>
        <cfvo type="num" val="0"/>
        <cfvo type="num" val="0.1"/>
        <cfvo type="max"/>
        <color rgb="FFFFCCCC"/>
        <color rgb="FFFF0000"/>
        <color rgb="FF63BE7B"/>
      </colorScale>
    </cfRule>
    <cfRule type="cellIs" dxfId="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7742-C07A-49DA-B0E1-85151C7DE0FC}">
  <dimension ref="A4:W108"/>
  <sheetViews>
    <sheetView tabSelected="1" topLeftCell="A90" zoomScale="117" workbookViewId="0">
      <selection activeCell="W103" sqref="W103"/>
    </sheetView>
  </sheetViews>
  <sheetFormatPr defaultColWidth="5.54296875" defaultRowHeight="14.5" x14ac:dyDescent="0.35"/>
  <cols>
    <col min="1" max="1" width="18" style="1" customWidth="1"/>
    <col min="2" max="2" width="3.54296875" style="1" customWidth="1"/>
    <col min="3" max="22" width="3.54296875" customWidth="1"/>
    <col min="23" max="23" width="20.81640625" customWidth="1"/>
  </cols>
  <sheetData>
    <row r="4" spans="2:19" x14ac:dyDescent="0.35">
      <c r="C4" s="48" t="s">
        <v>14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2:19" x14ac:dyDescent="0.35">
      <c r="B5" s="50" t="s">
        <v>15</v>
      </c>
      <c r="C5" s="19"/>
      <c r="D5" s="20">
        <v>1</v>
      </c>
      <c r="E5" s="21">
        <v>2</v>
      </c>
      <c r="F5" s="21">
        <v>3</v>
      </c>
      <c r="G5" s="21">
        <v>4</v>
      </c>
      <c r="H5" s="21">
        <v>5</v>
      </c>
      <c r="I5" s="21">
        <v>6</v>
      </c>
      <c r="J5" s="21">
        <v>7</v>
      </c>
      <c r="K5" s="21">
        <v>8</v>
      </c>
      <c r="L5" s="21">
        <v>9</v>
      </c>
      <c r="M5" s="21">
        <v>10</v>
      </c>
      <c r="N5" s="21">
        <v>11</v>
      </c>
      <c r="O5" s="21">
        <v>12</v>
      </c>
      <c r="P5" s="21">
        <v>13</v>
      </c>
      <c r="Q5" s="21">
        <v>14</v>
      </c>
      <c r="R5" s="21">
        <v>15</v>
      </c>
      <c r="S5" s="22">
        <v>16</v>
      </c>
    </row>
    <row r="6" spans="2:19" x14ac:dyDescent="0.35">
      <c r="B6" s="50"/>
      <c r="C6" s="23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2"/>
    </row>
    <row r="7" spans="2:19" x14ac:dyDescent="0.35">
      <c r="B7" s="50"/>
      <c r="C7" s="24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2"/>
    </row>
    <row r="8" spans="2:19" x14ac:dyDescent="0.35">
      <c r="B8" s="50"/>
      <c r="C8" s="24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2"/>
    </row>
    <row r="9" spans="2:19" x14ac:dyDescent="0.35">
      <c r="B9" s="50"/>
      <c r="C9" s="24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2"/>
    </row>
    <row r="10" spans="2:19" x14ac:dyDescent="0.35">
      <c r="B10" s="50"/>
      <c r="C10" s="24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2"/>
    </row>
    <row r="11" spans="2:19" x14ac:dyDescent="0.35">
      <c r="B11" s="50"/>
      <c r="C11" s="24">
        <v>6</v>
      </c>
      <c r="D11" s="1"/>
      <c r="E11" s="1"/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2"/>
    </row>
    <row r="12" spans="2:19" x14ac:dyDescent="0.35">
      <c r="B12" s="50"/>
      <c r="C12" s="24">
        <v>7</v>
      </c>
      <c r="D12" s="1"/>
      <c r="E12" s="1"/>
      <c r="F12" s="1">
        <v>1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2"/>
    </row>
    <row r="13" spans="2:19" x14ac:dyDescent="0.35">
      <c r="B13" s="50"/>
      <c r="C13" s="24">
        <v>8</v>
      </c>
      <c r="D13" s="1"/>
      <c r="E13" s="1"/>
      <c r="F13" s="1">
        <v>1</v>
      </c>
      <c r="G13" s="1">
        <v>1</v>
      </c>
      <c r="H13" s="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2"/>
    </row>
    <row r="14" spans="2:19" x14ac:dyDescent="0.35">
      <c r="B14" s="50"/>
      <c r="C14" s="24">
        <v>9</v>
      </c>
      <c r="D14" s="1"/>
      <c r="E14" s="1"/>
      <c r="F14" s="1">
        <v>1</v>
      </c>
      <c r="G14" s="1">
        <v>1</v>
      </c>
      <c r="H14" s="1">
        <v>1</v>
      </c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2"/>
    </row>
    <row r="15" spans="2:19" x14ac:dyDescent="0.35">
      <c r="B15" s="50"/>
      <c r="C15" s="24">
        <v>10</v>
      </c>
      <c r="D15" s="1"/>
      <c r="E15" s="1"/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/>
      <c r="L15" s="1"/>
      <c r="M15" s="1"/>
      <c r="N15" s="1"/>
      <c r="O15" s="1"/>
      <c r="P15" s="1"/>
      <c r="Q15" s="1"/>
      <c r="R15" s="1"/>
      <c r="S15" s="12"/>
    </row>
    <row r="16" spans="2:19" x14ac:dyDescent="0.35">
      <c r="B16" s="50"/>
      <c r="C16" s="24">
        <v>11</v>
      </c>
      <c r="D16" s="1"/>
      <c r="E16" s="1"/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/>
      <c r="M16" s="1"/>
      <c r="N16" s="1"/>
      <c r="O16" s="1"/>
      <c r="P16" s="1"/>
      <c r="Q16" s="1"/>
      <c r="R16" s="1"/>
      <c r="S16" s="12"/>
    </row>
    <row r="17" spans="2:23" x14ac:dyDescent="0.35">
      <c r="B17" s="50"/>
      <c r="C17" s="24">
        <v>12</v>
      </c>
      <c r="D17" s="1"/>
      <c r="E17" s="1"/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/>
      <c r="N17" s="1"/>
      <c r="O17" s="1"/>
      <c r="P17" s="1"/>
      <c r="Q17" s="1"/>
      <c r="R17" s="1"/>
      <c r="S17" s="12"/>
    </row>
    <row r="18" spans="2:23" x14ac:dyDescent="0.35">
      <c r="B18" s="50"/>
      <c r="C18" s="24">
        <v>13</v>
      </c>
      <c r="D18" s="1"/>
      <c r="E18" s="1"/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/>
      <c r="O18" s="1"/>
      <c r="P18" s="1"/>
      <c r="Q18" s="1"/>
      <c r="R18" s="1"/>
      <c r="S18" s="12"/>
    </row>
    <row r="19" spans="2:23" x14ac:dyDescent="0.35">
      <c r="B19" s="50"/>
      <c r="C19" s="24">
        <v>14</v>
      </c>
      <c r="D19" s="1"/>
      <c r="E19" s="1"/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/>
      <c r="P19" s="1"/>
      <c r="Q19" s="1"/>
      <c r="R19" s="1"/>
      <c r="S19" s="12"/>
    </row>
    <row r="20" spans="2:23" x14ac:dyDescent="0.35">
      <c r="B20" s="50"/>
      <c r="C20" s="24">
        <v>15</v>
      </c>
      <c r="D20" s="1"/>
      <c r="E20" s="1"/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/>
      <c r="Q20" s="1"/>
      <c r="R20" s="1"/>
      <c r="S20" s="12"/>
    </row>
    <row r="21" spans="2:23" x14ac:dyDescent="0.35">
      <c r="B21" s="50"/>
      <c r="C21" s="25">
        <v>16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</row>
    <row r="25" spans="2:23" x14ac:dyDescent="0.35">
      <c r="C25" s="48" t="s">
        <v>14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33"/>
      <c r="S25" s="33"/>
    </row>
    <row r="26" spans="2:23" ht="14.5" customHeight="1" x14ac:dyDescent="0.35">
      <c r="B26" s="49" t="s">
        <v>1</v>
      </c>
      <c r="C26" s="8"/>
      <c r="D26" s="9">
        <v>1</v>
      </c>
      <c r="E26" s="9">
        <v>2</v>
      </c>
      <c r="F26" s="9">
        <v>3</v>
      </c>
      <c r="G26" s="9">
        <v>4</v>
      </c>
      <c r="H26" s="9">
        <v>5</v>
      </c>
      <c r="I26" s="9">
        <v>6</v>
      </c>
      <c r="J26" s="9">
        <v>7</v>
      </c>
      <c r="K26" s="9">
        <v>8</v>
      </c>
      <c r="L26" s="9">
        <v>9</v>
      </c>
      <c r="M26" s="9">
        <v>10</v>
      </c>
      <c r="N26" s="9">
        <v>11</v>
      </c>
      <c r="O26" s="9">
        <v>12</v>
      </c>
      <c r="P26" s="9">
        <v>13</v>
      </c>
      <c r="Q26" s="9">
        <v>14</v>
      </c>
      <c r="R26" s="9">
        <v>15</v>
      </c>
      <c r="S26" s="10">
        <v>16</v>
      </c>
      <c r="T26" s="1"/>
      <c r="U26" s="1"/>
      <c r="V26" s="1"/>
    </row>
    <row r="27" spans="2:23" x14ac:dyDescent="0.35">
      <c r="B27" s="49"/>
      <c r="C27" s="11">
        <v>1</v>
      </c>
      <c r="D27" s="16" cm="1">
        <f t="array" ref="D27:S42">D26:S26+C27:C42</f>
        <v>2</v>
      </c>
      <c r="E27" s="16">
        <v>3</v>
      </c>
      <c r="F27" s="16">
        <v>4</v>
      </c>
      <c r="G27" s="16">
        <v>5</v>
      </c>
      <c r="H27" s="16">
        <v>6</v>
      </c>
      <c r="I27" s="16">
        <v>7</v>
      </c>
      <c r="J27" s="16">
        <v>8</v>
      </c>
      <c r="K27" s="16">
        <v>9</v>
      </c>
      <c r="L27" s="16">
        <v>10</v>
      </c>
      <c r="M27" s="16">
        <v>11</v>
      </c>
      <c r="N27" s="16">
        <v>12</v>
      </c>
      <c r="O27" s="16">
        <v>13</v>
      </c>
      <c r="P27" s="16">
        <v>14</v>
      </c>
      <c r="Q27" s="16">
        <v>15</v>
      </c>
      <c r="R27" s="16">
        <v>16</v>
      </c>
      <c r="S27" s="17">
        <v>17</v>
      </c>
      <c r="T27" s="1"/>
      <c r="U27" s="1"/>
      <c r="V27" s="1"/>
    </row>
    <row r="28" spans="2:23" x14ac:dyDescent="0.35">
      <c r="B28" s="49"/>
      <c r="C28" s="11">
        <v>2</v>
      </c>
      <c r="D28" s="16">
        <v>3</v>
      </c>
      <c r="E28" s="16">
        <v>4</v>
      </c>
      <c r="F28" s="16">
        <v>5</v>
      </c>
      <c r="G28" s="16">
        <v>6</v>
      </c>
      <c r="H28" s="16">
        <v>7</v>
      </c>
      <c r="I28" s="16">
        <v>8</v>
      </c>
      <c r="J28" s="16">
        <v>9</v>
      </c>
      <c r="K28" s="16">
        <v>10</v>
      </c>
      <c r="L28" s="16">
        <v>11</v>
      </c>
      <c r="M28" s="16">
        <v>12</v>
      </c>
      <c r="N28" s="16">
        <v>13</v>
      </c>
      <c r="O28" s="16">
        <v>14</v>
      </c>
      <c r="P28" s="16">
        <v>15</v>
      </c>
      <c r="Q28" s="16">
        <v>16</v>
      </c>
      <c r="R28" s="16">
        <v>17</v>
      </c>
      <c r="S28" s="17">
        <v>18</v>
      </c>
      <c r="T28" s="1"/>
      <c r="U28" s="1"/>
      <c r="V28" s="1"/>
    </row>
    <row r="29" spans="2:23" x14ac:dyDescent="0.35">
      <c r="B29" s="49"/>
      <c r="C29" s="11">
        <v>3</v>
      </c>
      <c r="D29" s="16">
        <v>4</v>
      </c>
      <c r="E29" s="16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2">
        <v>19</v>
      </c>
      <c r="T29" s="1"/>
      <c r="U29" s="1"/>
      <c r="V29" s="1"/>
    </row>
    <row r="30" spans="2:23" x14ac:dyDescent="0.35">
      <c r="B30" s="49"/>
      <c r="C30" s="11">
        <v>4</v>
      </c>
      <c r="D30" s="16">
        <v>5</v>
      </c>
      <c r="E30" s="16">
        <v>6</v>
      </c>
      <c r="F30" s="1">
        <v>7</v>
      </c>
      <c r="G30" s="1">
        <v>8</v>
      </c>
      <c r="H30" s="1">
        <v>9</v>
      </c>
      <c r="I30" s="1">
        <v>10</v>
      </c>
      <c r="J30" s="1">
        <v>11</v>
      </c>
      <c r="K30" s="1">
        <v>12</v>
      </c>
      <c r="L30" s="1">
        <v>13</v>
      </c>
      <c r="M30" s="1">
        <v>14</v>
      </c>
      <c r="N30" s="1">
        <v>15</v>
      </c>
      <c r="O30" s="1">
        <v>16</v>
      </c>
      <c r="P30" s="1">
        <v>17</v>
      </c>
      <c r="Q30" s="1">
        <v>18</v>
      </c>
      <c r="R30" s="1">
        <v>19</v>
      </c>
      <c r="S30" s="12">
        <v>20</v>
      </c>
      <c r="T30" s="1"/>
      <c r="U30" s="1"/>
      <c r="V30" s="1"/>
    </row>
    <row r="31" spans="2:23" x14ac:dyDescent="0.35">
      <c r="B31" s="49"/>
      <c r="C31" s="11">
        <v>5</v>
      </c>
      <c r="D31" s="16">
        <v>6</v>
      </c>
      <c r="E31" s="16">
        <v>7</v>
      </c>
      <c r="F31" s="1">
        <v>8</v>
      </c>
      <c r="G31" s="1">
        <v>9</v>
      </c>
      <c r="H31" s="1">
        <v>10</v>
      </c>
      <c r="I31" s="1">
        <v>11</v>
      </c>
      <c r="J31" s="1">
        <v>12</v>
      </c>
      <c r="K31" s="1">
        <v>13</v>
      </c>
      <c r="L31" s="1">
        <v>14</v>
      </c>
      <c r="M31" s="26">
        <v>15</v>
      </c>
      <c r="N31" s="1">
        <v>16</v>
      </c>
      <c r="O31" s="1">
        <v>17</v>
      </c>
      <c r="P31" s="1">
        <v>18</v>
      </c>
      <c r="Q31" s="1">
        <v>19</v>
      </c>
      <c r="R31" s="1">
        <v>20</v>
      </c>
      <c r="S31" s="12">
        <v>21</v>
      </c>
      <c r="T31" s="1"/>
      <c r="U31" s="1"/>
      <c r="V31" s="26"/>
      <c r="W31" t="s">
        <v>11</v>
      </c>
    </row>
    <row r="32" spans="2:23" x14ac:dyDescent="0.35">
      <c r="B32" s="49"/>
      <c r="C32" s="11">
        <v>6</v>
      </c>
      <c r="D32" s="16">
        <v>7</v>
      </c>
      <c r="E32" s="16">
        <v>8</v>
      </c>
      <c r="F32" s="1">
        <v>9</v>
      </c>
      <c r="G32" s="1">
        <v>10</v>
      </c>
      <c r="H32" s="1">
        <v>11</v>
      </c>
      <c r="I32" s="1">
        <v>12</v>
      </c>
      <c r="J32" s="1">
        <v>13</v>
      </c>
      <c r="K32" s="1">
        <v>14</v>
      </c>
      <c r="L32" s="1">
        <v>15</v>
      </c>
      <c r="M32" s="1">
        <v>16</v>
      </c>
      <c r="N32" s="1">
        <v>17</v>
      </c>
      <c r="O32" s="1">
        <v>18</v>
      </c>
      <c r="P32" s="1">
        <v>19</v>
      </c>
      <c r="Q32" s="1">
        <v>20</v>
      </c>
      <c r="R32" s="1">
        <v>21</v>
      </c>
      <c r="S32" s="12">
        <v>22</v>
      </c>
      <c r="T32" s="1"/>
      <c r="U32" s="1"/>
      <c r="V32" s="1"/>
    </row>
    <row r="33" spans="2:23" x14ac:dyDescent="0.35">
      <c r="B33" s="49"/>
      <c r="C33" s="11">
        <v>7</v>
      </c>
      <c r="D33" s="16">
        <v>8</v>
      </c>
      <c r="E33" s="16">
        <v>9</v>
      </c>
      <c r="F33" s="1">
        <v>10</v>
      </c>
      <c r="G33" s="1">
        <v>11</v>
      </c>
      <c r="H33" s="1">
        <v>12</v>
      </c>
      <c r="I33" s="1">
        <v>13</v>
      </c>
      <c r="J33" s="1">
        <v>14</v>
      </c>
      <c r="K33" s="1">
        <v>15</v>
      </c>
      <c r="L33" s="1">
        <v>16</v>
      </c>
      <c r="M33" s="1">
        <v>17</v>
      </c>
      <c r="N33" s="1">
        <v>18</v>
      </c>
      <c r="O33" s="1">
        <v>19</v>
      </c>
      <c r="P33" s="1">
        <v>20</v>
      </c>
      <c r="Q33" s="1">
        <v>21</v>
      </c>
      <c r="R33" s="1">
        <v>22</v>
      </c>
      <c r="S33" s="12">
        <v>23</v>
      </c>
      <c r="T33" s="1"/>
      <c r="U33" s="1"/>
      <c r="V33" s="1"/>
    </row>
    <row r="34" spans="2:23" x14ac:dyDescent="0.35">
      <c r="B34" s="49"/>
      <c r="C34" s="11">
        <v>8</v>
      </c>
      <c r="D34" s="16">
        <v>9</v>
      </c>
      <c r="E34" s="16">
        <v>10</v>
      </c>
      <c r="F34" s="1">
        <v>11</v>
      </c>
      <c r="G34" s="1">
        <v>12</v>
      </c>
      <c r="H34" s="1">
        <v>13</v>
      </c>
      <c r="I34" s="1">
        <v>14</v>
      </c>
      <c r="J34" s="27">
        <v>15</v>
      </c>
      <c r="K34" s="1">
        <v>16</v>
      </c>
      <c r="L34" s="1">
        <v>17</v>
      </c>
      <c r="M34" s="28">
        <v>18</v>
      </c>
      <c r="N34" s="1">
        <v>19</v>
      </c>
      <c r="O34" s="1">
        <v>20</v>
      </c>
      <c r="P34" s="1">
        <v>21</v>
      </c>
      <c r="Q34" s="1">
        <v>22</v>
      </c>
      <c r="R34" s="1">
        <v>23</v>
      </c>
      <c r="S34" s="12">
        <v>24</v>
      </c>
      <c r="T34" s="1"/>
      <c r="U34" s="1"/>
      <c r="V34" s="27"/>
      <c r="W34" t="s">
        <v>12</v>
      </c>
    </row>
    <row r="35" spans="2:23" x14ac:dyDescent="0.35">
      <c r="B35" s="49"/>
      <c r="C35" s="11">
        <v>9</v>
      </c>
      <c r="D35" s="16">
        <v>10</v>
      </c>
      <c r="E35" s="16">
        <v>11</v>
      </c>
      <c r="F35" s="1">
        <v>12</v>
      </c>
      <c r="G35" s="1">
        <v>13</v>
      </c>
      <c r="H35" s="1">
        <v>14</v>
      </c>
      <c r="I35" s="1">
        <v>15</v>
      </c>
      <c r="J35" s="1">
        <v>16</v>
      </c>
      <c r="K35" s="1">
        <v>17</v>
      </c>
      <c r="L35" s="1">
        <v>18</v>
      </c>
      <c r="M35" s="1">
        <v>19</v>
      </c>
      <c r="N35" s="1">
        <v>20</v>
      </c>
      <c r="O35" s="1">
        <v>21</v>
      </c>
      <c r="P35" s="1">
        <v>22</v>
      </c>
      <c r="Q35" s="1">
        <v>23</v>
      </c>
      <c r="R35" s="1">
        <v>24</v>
      </c>
      <c r="S35" s="12">
        <v>25</v>
      </c>
      <c r="T35" s="1"/>
      <c r="U35" s="1"/>
      <c r="V35" s="1"/>
    </row>
    <row r="36" spans="2:23" x14ac:dyDescent="0.35">
      <c r="B36" s="49"/>
      <c r="C36" s="11">
        <v>10</v>
      </c>
      <c r="D36" s="16">
        <v>11</v>
      </c>
      <c r="E36" s="16">
        <v>12</v>
      </c>
      <c r="F36" s="1">
        <v>13</v>
      </c>
      <c r="G36" s="1">
        <v>14</v>
      </c>
      <c r="H36" s="1">
        <v>15</v>
      </c>
      <c r="I36" s="1">
        <v>16</v>
      </c>
      <c r="J36" s="1">
        <v>17</v>
      </c>
      <c r="K36" s="1">
        <v>18</v>
      </c>
      <c r="L36" s="1">
        <v>19</v>
      </c>
      <c r="M36" s="1">
        <v>20</v>
      </c>
      <c r="N36" s="1">
        <v>21</v>
      </c>
      <c r="O36" s="1">
        <v>22</v>
      </c>
      <c r="P36" s="1">
        <v>23</v>
      </c>
      <c r="Q36" s="1">
        <v>24</v>
      </c>
      <c r="R36" s="1">
        <v>25</v>
      </c>
      <c r="S36" s="12">
        <v>26</v>
      </c>
      <c r="T36" s="1"/>
      <c r="U36" s="1"/>
      <c r="V36" s="5"/>
      <c r="W36" t="s">
        <v>13</v>
      </c>
    </row>
    <row r="37" spans="2:23" x14ac:dyDescent="0.35">
      <c r="B37" s="49"/>
      <c r="C37" s="11">
        <v>11</v>
      </c>
      <c r="D37" s="16">
        <v>12</v>
      </c>
      <c r="E37" s="16">
        <v>13</v>
      </c>
      <c r="F37" s="1">
        <v>14</v>
      </c>
      <c r="G37" s="1">
        <v>15</v>
      </c>
      <c r="H37" s="1">
        <v>16</v>
      </c>
      <c r="I37" s="1">
        <v>17</v>
      </c>
      <c r="J37" s="1">
        <v>18</v>
      </c>
      <c r="K37" s="1">
        <v>19</v>
      </c>
      <c r="L37" s="1">
        <v>20</v>
      </c>
      <c r="M37" s="1">
        <v>21</v>
      </c>
      <c r="N37" s="1">
        <v>22</v>
      </c>
      <c r="O37" s="1">
        <v>23</v>
      </c>
      <c r="P37" s="1">
        <v>24</v>
      </c>
      <c r="Q37" s="1">
        <v>25</v>
      </c>
      <c r="R37" s="1">
        <v>26</v>
      </c>
      <c r="S37" s="12">
        <v>27</v>
      </c>
      <c r="T37" s="1"/>
      <c r="U37" s="1"/>
      <c r="V37" s="1"/>
    </row>
    <row r="38" spans="2:23" x14ac:dyDescent="0.35">
      <c r="B38" s="49"/>
      <c r="C38" s="11">
        <v>12</v>
      </c>
      <c r="D38" s="16">
        <v>13</v>
      </c>
      <c r="E38" s="16">
        <v>14</v>
      </c>
      <c r="F38" s="1">
        <v>15</v>
      </c>
      <c r="G38" s="1">
        <v>16</v>
      </c>
      <c r="H38" s="1">
        <v>17</v>
      </c>
      <c r="I38" s="1">
        <v>18</v>
      </c>
      <c r="J38" s="1">
        <v>19</v>
      </c>
      <c r="K38" s="1">
        <v>20</v>
      </c>
      <c r="L38" s="1">
        <v>21</v>
      </c>
      <c r="M38" s="1">
        <v>22</v>
      </c>
      <c r="N38" s="1">
        <v>23</v>
      </c>
      <c r="O38" s="1">
        <v>24</v>
      </c>
      <c r="P38" s="1">
        <v>25</v>
      </c>
      <c r="Q38" s="1">
        <v>26</v>
      </c>
      <c r="R38" s="1">
        <v>27</v>
      </c>
      <c r="S38" s="12">
        <v>28</v>
      </c>
      <c r="T38" s="1"/>
      <c r="U38" s="1"/>
      <c r="V38" s="1"/>
    </row>
    <row r="39" spans="2:23" x14ac:dyDescent="0.35">
      <c r="B39" s="49"/>
      <c r="C39" s="11">
        <v>13</v>
      </c>
      <c r="D39" s="16">
        <v>14</v>
      </c>
      <c r="E39" s="16">
        <v>15</v>
      </c>
      <c r="F39" s="1">
        <v>16</v>
      </c>
      <c r="G39" s="1">
        <v>17</v>
      </c>
      <c r="H39" s="1">
        <v>18</v>
      </c>
      <c r="I39" s="1">
        <v>19</v>
      </c>
      <c r="J39" s="1">
        <v>20</v>
      </c>
      <c r="K39" s="1">
        <v>21</v>
      </c>
      <c r="L39" s="1">
        <v>22</v>
      </c>
      <c r="M39" s="1">
        <v>23</v>
      </c>
      <c r="N39" s="1">
        <v>24</v>
      </c>
      <c r="O39" s="1">
        <v>25</v>
      </c>
      <c r="P39" s="1">
        <v>26</v>
      </c>
      <c r="Q39" s="1">
        <v>27</v>
      </c>
      <c r="R39" s="1">
        <v>28</v>
      </c>
      <c r="S39" s="12">
        <v>29</v>
      </c>
      <c r="T39" s="1"/>
      <c r="U39" s="1"/>
      <c r="V39" s="1"/>
    </row>
    <row r="40" spans="2:23" x14ac:dyDescent="0.35">
      <c r="B40" s="49"/>
      <c r="C40" s="11">
        <v>14</v>
      </c>
      <c r="D40" s="16">
        <v>15</v>
      </c>
      <c r="E40" s="16">
        <v>16</v>
      </c>
      <c r="F40" s="1">
        <v>17</v>
      </c>
      <c r="G40" s="1">
        <v>18</v>
      </c>
      <c r="H40" s="1">
        <v>19</v>
      </c>
      <c r="I40" s="1">
        <v>20</v>
      </c>
      <c r="J40" s="1">
        <v>21</v>
      </c>
      <c r="K40" s="1">
        <v>22</v>
      </c>
      <c r="L40" s="1">
        <v>23</v>
      </c>
      <c r="M40" s="1">
        <v>24</v>
      </c>
      <c r="N40" s="1">
        <v>25</v>
      </c>
      <c r="O40" s="1">
        <v>26</v>
      </c>
      <c r="P40" s="1">
        <v>27</v>
      </c>
      <c r="Q40" s="1">
        <v>28</v>
      </c>
      <c r="R40" s="1">
        <v>29</v>
      </c>
      <c r="S40" s="12">
        <v>30</v>
      </c>
      <c r="T40" s="1"/>
      <c r="U40" s="1"/>
      <c r="V40" s="1"/>
    </row>
    <row r="41" spans="2:23" x14ac:dyDescent="0.35">
      <c r="B41" s="34"/>
      <c r="C41" s="11">
        <v>15</v>
      </c>
      <c r="D41" s="16">
        <v>16</v>
      </c>
      <c r="E41" s="16">
        <v>17</v>
      </c>
      <c r="F41" s="1">
        <v>18</v>
      </c>
      <c r="G41" s="1">
        <v>19</v>
      </c>
      <c r="H41" s="1">
        <v>20</v>
      </c>
      <c r="I41" s="1">
        <v>21</v>
      </c>
      <c r="J41" s="1">
        <v>22</v>
      </c>
      <c r="K41" s="1">
        <v>23</v>
      </c>
      <c r="L41" s="1">
        <v>24</v>
      </c>
      <c r="M41" s="1">
        <v>25</v>
      </c>
      <c r="N41" s="1">
        <v>26</v>
      </c>
      <c r="O41" s="1">
        <v>27</v>
      </c>
      <c r="P41" s="1">
        <v>28</v>
      </c>
      <c r="Q41" s="1">
        <v>29</v>
      </c>
      <c r="R41" s="1">
        <v>30</v>
      </c>
      <c r="S41" s="12">
        <v>31</v>
      </c>
      <c r="T41" s="1"/>
      <c r="U41" s="1"/>
      <c r="V41" s="1"/>
    </row>
    <row r="42" spans="2:23" x14ac:dyDescent="0.35">
      <c r="B42" s="34"/>
      <c r="C42" s="13">
        <v>16</v>
      </c>
      <c r="D42" s="18">
        <v>17</v>
      </c>
      <c r="E42" s="18">
        <v>18</v>
      </c>
      <c r="F42" s="14">
        <v>19</v>
      </c>
      <c r="G42" s="14">
        <v>20</v>
      </c>
      <c r="H42" s="14">
        <v>21</v>
      </c>
      <c r="I42" s="14">
        <v>22</v>
      </c>
      <c r="J42" s="14">
        <v>23</v>
      </c>
      <c r="K42" s="14">
        <v>24</v>
      </c>
      <c r="L42" s="14">
        <v>25</v>
      </c>
      <c r="M42" s="14">
        <v>26</v>
      </c>
      <c r="N42" s="14">
        <v>27</v>
      </c>
      <c r="O42" s="14">
        <v>28</v>
      </c>
      <c r="P42" s="14">
        <v>29</v>
      </c>
      <c r="Q42" s="14">
        <v>30</v>
      </c>
      <c r="R42" s="14">
        <v>31</v>
      </c>
      <c r="S42" s="15">
        <v>32</v>
      </c>
      <c r="T42" s="1"/>
      <c r="U42" s="1"/>
      <c r="V42" s="1"/>
    </row>
    <row r="43" spans="2:23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9" spans="2:23" x14ac:dyDescent="0.35">
      <c r="C49" s="48" t="s">
        <v>14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33"/>
      <c r="S49" s="33"/>
    </row>
    <row r="50" spans="2:23" x14ac:dyDescent="0.35">
      <c r="B50" s="49" t="s">
        <v>1</v>
      </c>
      <c r="C50" s="8"/>
      <c r="D50" s="9">
        <v>1</v>
      </c>
      <c r="E50" s="9">
        <v>2</v>
      </c>
      <c r="F50" s="9">
        <v>3</v>
      </c>
      <c r="G50" s="9">
        <v>4</v>
      </c>
      <c r="H50" s="9">
        <v>5</v>
      </c>
      <c r="I50" s="9">
        <v>6</v>
      </c>
      <c r="J50" s="9">
        <v>7</v>
      </c>
      <c r="K50" s="9">
        <v>8</v>
      </c>
      <c r="L50" s="9">
        <v>9</v>
      </c>
      <c r="M50" s="9">
        <v>10</v>
      </c>
      <c r="N50" s="9">
        <v>11</v>
      </c>
      <c r="O50" s="9">
        <v>12</v>
      </c>
      <c r="P50" s="9">
        <v>13</v>
      </c>
      <c r="Q50" s="9">
        <v>14</v>
      </c>
      <c r="R50" s="9">
        <v>15</v>
      </c>
      <c r="S50" s="10">
        <v>16</v>
      </c>
    </row>
    <row r="51" spans="2:23" x14ac:dyDescent="0.35">
      <c r="B51" s="49"/>
      <c r="C51" s="11">
        <v>1</v>
      </c>
      <c r="D51" s="16" cm="1">
        <f t="array" ref="D51:S66">D50:S50+C51:C66</f>
        <v>2</v>
      </c>
      <c r="E51" s="16">
        <v>3</v>
      </c>
      <c r="F51" s="16">
        <v>4</v>
      </c>
      <c r="G51" s="16">
        <v>5</v>
      </c>
      <c r="H51" s="16">
        <v>6</v>
      </c>
      <c r="I51" s="16">
        <v>7</v>
      </c>
      <c r="J51" s="16">
        <v>8</v>
      </c>
      <c r="K51" s="16">
        <v>9</v>
      </c>
      <c r="L51" s="16">
        <v>10</v>
      </c>
      <c r="M51" s="16">
        <v>11</v>
      </c>
      <c r="N51" s="16">
        <v>12</v>
      </c>
      <c r="O51" s="16">
        <v>13</v>
      </c>
      <c r="P51" s="16">
        <v>14</v>
      </c>
      <c r="Q51" s="16">
        <v>15</v>
      </c>
      <c r="R51" s="16">
        <v>16</v>
      </c>
      <c r="S51" s="17">
        <v>17</v>
      </c>
    </row>
    <row r="52" spans="2:23" x14ac:dyDescent="0.35">
      <c r="B52" s="49"/>
      <c r="C52" s="11">
        <v>2</v>
      </c>
      <c r="D52" s="16">
        <v>3</v>
      </c>
      <c r="E52" s="16">
        <v>4</v>
      </c>
      <c r="F52" s="16">
        <v>5</v>
      </c>
      <c r="G52" s="16">
        <v>6</v>
      </c>
      <c r="H52" s="16">
        <v>7</v>
      </c>
      <c r="I52" s="16">
        <v>8</v>
      </c>
      <c r="J52" s="16">
        <v>9</v>
      </c>
      <c r="K52" s="16">
        <v>10</v>
      </c>
      <c r="L52" s="16">
        <v>11</v>
      </c>
      <c r="M52" s="16">
        <v>12</v>
      </c>
      <c r="N52" s="16">
        <v>13</v>
      </c>
      <c r="O52" s="16">
        <v>14</v>
      </c>
      <c r="P52" s="16">
        <v>15</v>
      </c>
      <c r="Q52" s="16">
        <v>16</v>
      </c>
      <c r="R52" s="16">
        <v>17</v>
      </c>
      <c r="S52" s="17">
        <v>18</v>
      </c>
    </row>
    <row r="53" spans="2:23" x14ac:dyDescent="0.35">
      <c r="B53" s="49"/>
      <c r="C53" s="11">
        <v>3</v>
      </c>
      <c r="D53" s="16">
        <v>4</v>
      </c>
      <c r="E53" s="16">
        <v>5</v>
      </c>
      <c r="F53" s="1">
        <v>6</v>
      </c>
      <c r="G53" s="1">
        <v>7</v>
      </c>
      <c r="H53" s="1">
        <v>8</v>
      </c>
      <c r="I53" s="1">
        <v>9</v>
      </c>
      <c r="J53" s="1">
        <v>10</v>
      </c>
      <c r="K53" s="1">
        <v>11</v>
      </c>
      <c r="L53" s="1">
        <v>12</v>
      </c>
      <c r="M53" s="1">
        <v>13</v>
      </c>
      <c r="N53" s="1">
        <v>14</v>
      </c>
      <c r="O53" s="1">
        <v>15</v>
      </c>
      <c r="P53" s="1">
        <v>16</v>
      </c>
      <c r="Q53" s="1">
        <v>17</v>
      </c>
      <c r="R53" s="1">
        <v>18</v>
      </c>
      <c r="S53" s="12">
        <v>19</v>
      </c>
    </row>
    <row r="54" spans="2:23" x14ac:dyDescent="0.35">
      <c r="B54" s="49"/>
      <c r="C54" s="11">
        <v>4</v>
      </c>
      <c r="D54" s="16">
        <v>5</v>
      </c>
      <c r="E54" s="16">
        <v>6</v>
      </c>
      <c r="F54" s="1">
        <v>7</v>
      </c>
      <c r="G54" s="1">
        <v>8</v>
      </c>
      <c r="H54" s="1">
        <v>9</v>
      </c>
      <c r="I54" s="1">
        <v>10</v>
      </c>
      <c r="J54" s="1">
        <v>11</v>
      </c>
      <c r="K54" s="1">
        <v>12</v>
      </c>
      <c r="L54" s="1">
        <v>13</v>
      </c>
      <c r="M54" s="1">
        <v>14</v>
      </c>
      <c r="N54" s="1">
        <v>15</v>
      </c>
      <c r="O54" s="1">
        <v>16</v>
      </c>
      <c r="P54" s="1">
        <v>17</v>
      </c>
      <c r="Q54" s="1">
        <v>18</v>
      </c>
      <c r="R54" s="1">
        <v>19</v>
      </c>
      <c r="S54" s="12">
        <v>20</v>
      </c>
    </row>
    <row r="55" spans="2:23" x14ac:dyDescent="0.35">
      <c r="B55" s="49"/>
      <c r="C55" s="11">
        <v>5</v>
      </c>
      <c r="D55" s="16">
        <v>6</v>
      </c>
      <c r="E55" s="16">
        <v>7</v>
      </c>
      <c r="F55" s="1">
        <v>8</v>
      </c>
      <c r="G55" s="1">
        <v>9</v>
      </c>
      <c r="H55" s="1">
        <v>10</v>
      </c>
      <c r="I55" s="1">
        <v>11</v>
      </c>
      <c r="J55" s="1">
        <v>12</v>
      </c>
      <c r="K55" s="1">
        <v>13</v>
      </c>
      <c r="L55" s="1">
        <v>14</v>
      </c>
      <c r="M55" s="26">
        <v>15</v>
      </c>
      <c r="N55" s="1">
        <v>16</v>
      </c>
      <c r="O55" s="1">
        <v>17</v>
      </c>
      <c r="P55" s="1">
        <v>18</v>
      </c>
      <c r="Q55" s="1">
        <v>19</v>
      </c>
      <c r="R55" s="1">
        <v>20</v>
      </c>
      <c r="S55" s="12">
        <v>21</v>
      </c>
    </row>
    <row r="56" spans="2:23" x14ac:dyDescent="0.35">
      <c r="B56" s="49"/>
      <c r="C56" s="11">
        <v>6</v>
      </c>
      <c r="D56" s="16">
        <v>7</v>
      </c>
      <c r="E56" s="16">
        <v>8</v>
      </c>
      <c r="F56" s="1">
        <v>9</v>
      </c>
      <c r="G56" s="1">
        <v>10</v>
      </c>
      <c r="H56" s="1">
        <v>11</v>
      </c>
      <c r="I56" s="1">
        <v>12</v>
      </c>
      <c r="J56" s="1">
        <v>13</v>
      </c>
      <c r="K56" s="1">
        <v>14</v>
      </c>
      <c r="L56" s="1">
        <v>15</v>
      </c>
      <c r="M56" s="1">
        <v>16</v>
      </c>
      <c r="N56" s="1">
        <v>17</v>
      </c>
      <c r="O56" s="1">
        <v>18</v>
      </c>
      <c r="P56" s="1">
        <v>19</v>
      </c>
      <c r="Q56" s="1">
        <v>20</v>
      </c>
      <c r="R56" s="1">
        <v>21</v>
      </c>
      <c r="S56" s="12">
        <v>22</v>
      </c>
    </row>
    <row r="57" spans="2:23" x14ac:dyDescent="0.35">
      <c r="B57" s="49"/>
      <c r="C57" s="11">
        <v>7</v>
      </c>
      <c r="D57" s="16">
        <v>8</v>
      </c>
      <c r="E57" s="16">
        <v>9</v>
      </c>
      <c r="F57" s="1">
        <v>10</v>
      </c>
      <c r="G57" s="1">
        <v>11</v>
      </c>
      <c r="H57" s="1">
        <v>12</v>
      </c>
      <c r="I57" s="1">
        <v>13</v>
      </c>
      <c r="J57" s="1">
        <v>14</v>
      </c>
      <c r="K57" s="1">
        <v>15</v>
      </c>
      <c r="L57" s="1">
        <v>16</v>
      </c>
      <c r="M57" s="1">
        <v>17</v>
      </c>
      <c r="N57" s="1">
        <v>18</v>
      </c>
      <c r="O57" s="1">
        <v>19</v>
      </c>
      <c r="P57" s="1">
        <v>20</v>
      </c>
      <c r="Q57" s="1">
        <v>21</v>
      </c>
      <c r="R57" s="1">
        <v>22</v>
      </c>
      <c r="S57" s="12">
        <v>23</v>
      </c>
    </row>
    <row r="58" spans="2:23" x14ac:dyDescent="0.35">
      <c r="B58" s="49"/>
      <c r="C58" s="11">
        <v>8</v>
      </c>
      <c r="D58" s="16">
        <v>9</v>
      </c>
      <c r="E58" s="16">
        <v>10</v>
      </c>
      <c r="F58" s="1">
        <v>11</v>
      </c>
      <c r="G58" s="1">
        <v>12</v>
      </c>
      <c r="H58" s="1">
        <v>13</v>
      </c>
      <c r="I58" s="1">
        <v>14</v>
      </c>
      <c r="J58" s="27">
        <v>15</v>
      </c>
      <c r="K58" s="1">
        <v>16</v>
      </c>
      <c r="L58" s="1">
        <v>17</v>
      </c>
      <c r="M58" s="28">
        <v>18</v>
      </c>
      <c r="N58" s="1">
        <v>19</v>
      </c>
      <c r="O58" s="1">
        <v>20</v>
      </c>
      <c r="P58" s="1">
        <v>21</v>
      </c>
      <c r="Q58" s="1">
        <v>22</v>
      </c>
      <c r="R58" s="1">
        <v>23</v>
      </c>
      <c r="S58" s="12">
        <v>24</v>
      </c>
    </row>
    <row r="59" spans="2:23" x14ac:dyDescent="0.35">
      <c r="B59" s="49"/>
      <c r="C59" s="11">
        <v>9</v>
      </c>
      <c r="D59" s="16">
        <v>10</v>
      </c>
      <c r="E59" s="16">
        <v>11</v>
      </c>
      <c r="F59" s="1">
        <v>12</v>
      </c>
      <c r="G59" s="1">
        <v>13</v>
      </c>
      <c r="H59" s="1">
        <v>14</v>
      </c>
      <c r="I59" s="1">
        <v>15</v>
      </c>
      <c r="J59" s="1">
        <v>16</v>
      </c>
      <c r="K59" s="1">
        <v>17</v>
      </c>
      <c r="L59" s="1">
        <v>18</v>
      </c>
      <c r="M59" s="1">
        <v>19</v>
      </c>
      <c r="N59" s="1">
        <v>20</v>
      </c>
      <c r="O59" s="1">
        <v>21</v>
      </c>
      <c r="P59" s="1">
        <v>22</v>
      </c>
      <c r="Q59" s="1">
        <v>23</v>
      </c>
      <c r="R59" s="1">
        <v>24</v>
      </c>
      <c r="S59" s="12">
        <v>25</v>
      </c>
    </row>
    <row r="60" spans="2:23" x14ac:dyDescent="0.35">
      <c r="B60" s="49"/>
      <c r="C60" s="11">
        <v>10</v>
      </c>
      <c r="D60" s="16">
        <v>11</v>
      </c>
      <c r="E60" s="16">
        <v>12</v>
      </c>
      <c r="F60" s="1">
        <v>13</v>
      </c>
      <c r="G60" s="1">
        <v>14</v>
      </c>
      <c r="H60" s="1">
        <v>15</v>
      </c>
      <c r="I60" s="1">
        <v>16</v>
      </c>
      <c r="J60" s="1">
        <v>17</v>
      </c>
      <c r="K60" s="1">
        <v>18</v>
      </c>
      <c r="L60" s="1">
        <v>19</v>
      </c>
      <c r="M60" s="1">
        <v>20</v>
      </c>
      <c r="N60" s="1">
        <v>21</v>
      </c>
      <c r="O60" s="1">
        <v>22</v>
      </c>
      <c r="P60" s="1">
        <v>23</v>
      </c>
      <c r="Q60" s="1">
        <v>24</v>
      </c>
      <c r="R60" s="1">
        <v>25</v>
      </c>
      <c r="S60" s="12">
        <v>26</v>
      </c>
      <c r="W60">
        <v>1.2</v>
      </c>
    </row>
    <row r="61" spans="2:23" x14ac:dyDescent="0.35">
      <c r="B61" s="49"/>
      <c r="C61" s="11">
        <v>11</v>
      </c>
      <c r="D61" s="16">
        <v>12</v>
      </c>
      <c r="E61" s="16">
        <v>13</v>
      </c>
      <c r="F61" s="1">
        <v>14</v>
      </c>
      <c r="G61" s="1">
        <v>15</v>
      </c>
      <c r="H61" s="1">
        <v>16</v>
      </c>
      <c r="I61" s="1">
        <v>17</v>
      </c>
      <c r="J61" s="1">
        <v>18</v>
      </c>
      <c r="K61" s="1">
        <v>19</v>
      </c>
      <c r="L61" s="1">
        <v>20</v>
      </c>
      <c r="M61" s="1">
        <v>21</v>
      </c>
      <c r="N61" s="1">
        <v>22</v>
      </c>
      <c r="O61" s="1">
        <v>23</v>
      </c>
      <c r="P61" s="1">
        <v>24</v>
      </c>
      <c r="Q61" s="1">
        <v>25</v>
      </c>
      <c r="R61" s="1">
        <v>26</v>
      </c>
      <c r="S61" s="12">
        <v>27</v>
      </c>
    </row>
    <row r="62" spans="2:23" x14ac:dyDescent="0.35">
      <c r="B62" s="49"/>
      <c r="C62" s="11">
        <v>12</v>
      </c>
      <c r="D62" s="16">
        <v>13</v>
      </c>
      <c r="E62" s="16">
        <v>14</v>
      </c>
      <c r="F62" s="1">
        <v>15</v>
      </c>
      <c r="G62" s="1">
        <v>16</v>
      </c>
      <c r="H62" s="1">
        <v>17</v>
      </c>
      <c r="I62" s="1">
        <v>18</v>
      </c>
      <c r="J62" s="1">
        <v>19</v>
      </c>
      <c r="K62" s="1">
        <v>20</v>
      </c>
      <c r="L62" s="1">
        <v>21</v>
      </c>
      <c r="M62" s="1">
        <v>22</v>
      </c>
      <c r="N62" s="1">
        <v>23</v>
      </c>
      <c r="O62" s="1">
        <v>24</v>
      </c>
      <c r="P62" s="1">
        <v>25</v>
      </c>
      <c r="Q62" s="1">
        <v>26</v>
      </c>
      <c r="R62" s="1">
        <v>27</v>
      </c>
      <c r="S62" s="12">
        <v>28</v>
      </c>
    </row>
    <row r="63" spans="2:23" x14ac:dyDescent="0.35">
      <c r="B63" s="49"/>
      <c r="C63" s="11">
        <v>13</v>
      </c>
      <c r="D63" s="16">
        <v>14</v>
      </c>
      <c r="E63" s="16">
        <v>15</v>
      </c>
      <c r="F63" s="1">
        <v>16</v>
      </c>
      <c r="G63" s="1">
        <v>17</v>
      </c>
      <c r="H63" s="1">
        <v>18</v>
      </c>
      <c r="I63" s="1">
        <v>19</v>
      </c>
      <c r="J63" s="1">
        <v>20</v>
      </c>
      <c r="K63" s="1">
        <v>21</v>
      </c>
      <c r="L63" s="1">
        <v>22</v>
      </c>
      <c r="M63" s="1">
        <v>23</v>
      </c>
      <c r="N63" s="1">
        <v>24</v>
      </c>
      <c r="O63" s="1">
        <v>25</v>
      </c>
      <c r="P63" s="1">
        <v>26</v>
      </c>
      <c r="Q63" s="1">
        <v>27</v>
      </c>
      <c r="R63" s="1">
        <v>28</v>
      </c>
      <c r="S63" s="12">
        <v>29</v>
      </c>
    </row>
    <row r="64" spans="2:23" x14ac:dyDescent="0.35">
      <c r="B64" s="49"/>
      <c r="C64" s="11">
        <v>14</v>
      </c>
      <c r="D64" s="16">
        <v>15</v>
      </c>
      <c r="E64" s="16">
        <v>16</v>
      </c>
      <c r="F64" s="1">
        <v>17</v>
      </c>
      <c r="G64" s="1">
        <v>18</v>
      </c>
      <c r="H64" s="1">
        <v>19</v>
      </c>
      <c r="I64" s="1">
        <v>20</v>
      </c>
      <c r="J64" s="1">
        <v>21</v>
      </c>
      <c r="K64" s="1">
        <v>22</v>
      </c>
      <c r="L64" s="1">
        <v>23</v>
      </c>
      <c r="M64" s="1">
        <v>24</v>
      </c>
      <c r="N64" s="1">
        <v>25</v>
      </c>
      <c r="O64" s="1">
        <v>26</v>
      </c>
      <c r="P64" s="1">
        <v>27</v>
      </c>
      <c r="Q64" s="1">
        <v>28</v>
      </c>
      <c r="R64" s="1">
        <v>29</v>
      </c>
      <c r="S64" s="12">
        <v>30</v>
      </c>
    </row>
    <row r="65" spans="2:19" x14ac:dyDescent="0.35">
      <c r="B65" s="34"/>
      <c r="C65" s="11">
        <v>15</v>
      </c>
      <c r="D65" s="16">
        <v>16</v>
      </c>
      <c r="E65" s="16">
        <v>17</v>
      </c>
      <c r="F65" s="1">
        <v>18</v>
      </c>
      <c r="G65" s="1">
        <v>19</v>
      </c>
      <c r="H65" s="1">
        <v>20</v>
      </c>
      <c r="I65" s="1">
        <v>21</v>
      </c>
      <c r="J65" s="1">
        <v>22</v>
      </c>
      <c r="K65" s="1">
        <v>23</v>
      </c>
      <c r="L65" s="1">
        <v>24</v>
      </c>
      <c r="M65" s="1">
        <v>25</v>
      </c>
      <c r="N65" s="1">
        <v>26</v>
      </c>
      <c r="O65" s="1">
        <v>27</v>
      </c>
      <c r="P65" s="1">
        <v>28</v>
      </c>
      <c r="Q65" s="1">
        <v>29</v>
      </c>
      <c r="R65" s="1">
        <v>30</v>
      </c>
      <c r="S65" s="12">
        <v>31</v>
      </c>
    </row>
    <row r="66" spans="2:19" x14ac:dyDescent="0.35">
      <c r="B66" s="34"/>
      <c r="C66" s="13">
        <v>16</v>
      </c>
      <c r="D66" s="18">
        <v>17</v>
      </c>
      <c r="E66" s="18">
        <v>18</v>
      </c>
      <c r="F66" s="14">
        <v>19</v>
      </c>
      <c r="G66" s="14">
        <v>20</v>
      </c>
      <c r="H66" s="14">
        <v>21</v>
      </c>
      <c r="I66" s="14">
        <v>22</v>
      </c>
      <c r="J66" s="14">
        <v>23</v>
      </c>
      <c r="K66" s="14">
        <v>24</v>
      </c>
      <c r="L66" s="14">
        <v>25</v>
      </c>
      <c r="M66" s="14">
        <v>26</v>
      </c>
      <c r="N66" s="14">
        <v>27</v>
      </c>
      <c r="O66" s="14">
        <v>28</v>
      </c>
      <c r="P66" s="14">
        <v>29</v>
      </c>
      <c r="Q66" s="14">
        <v>30</v>
      </c>
      <c r="R66" s="14">
        <v>31</v>
      </c>
      <c r="S66" s="15">
        <v>32</v>
      </c>
    </row>
    <row r="71" spans="2:19" x14ac:dyDescent="0.35">
      <c r="C71" s="48" t="s">
        <v>14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</row>
    <row r="72" spans="2:19" x14ac:dyDescent="0.35">
      <c r="B72" s="49" t="s">
        <v>1</v>
      </c>
      <c r="C72" s="8"/>
      <c r="D72" s="9">
        <v>1</v>
      </c>
      <c r="E72" s="9">
        <v>2</v>
      </c>
      <c r="F72" s="9">
        <v>3</v>
      </c>
      <c r="G72" s="9">
        <v>4</v>
      </c>
      <c r="H72" s="9">
        <v>5</v>
      </c>
      <c r="I72" s="9">
        <v>6</v>
      </c>
      <c r="J72" s="9">
        <v>7</v>
      </c>
      <c r="K72" s="9">
        <v>8</v>
      </c>
      <c r="L72" s="9">
        <v>9</v>
      </c>
      <c r="M72" s="9">
        <v>10</v>
      </c>
      <c r="N72" s="9">
        <v>11</v>
      </c>
      <c r="O72" s="9">
        <v>12</v>
      </c>
      <c r="P72" s="9">
        <v>13</v>
      </c>
      <c r="Q72" s="9">
        <v>14</v>
      </c>
    </row>
    <row r="73" spans="2:19" x14ac:dyDescent="0.35">
      <c r="B73" s="49"/>
      <c r="C73" s="11">
        <v>1</v>
      </c>
      <c r="D73" s="52">
        <v>0.13</v>
      </c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2:19" x14ac:dyDescent="0.35">
      <c r="B74" s="49"/>
      <c r="C74" s="11">
        <v>2</v>
      </c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2:19" x14ac:dyDescent="0.35">
      <c r="B75" s="49"/>
      <c r="C75" s="11">
        <v>3</v>
      </c>
      <c r="D75" s="52"/>
      <c r="E75" s="52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2:19" x14ac:dyDescent="0.35">
      <c r="B76" s="49"/>
      <c r="C76" s="11">
        <v>4</v>
      </c>
      <c r="D76" s="52"/>
      <c r="E76" s="52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2:19" x14ac:dyDescent="0.35">
      <c r="B77" s="49"/>
      <c r="C77" s="11">
        <v>5</v>
      </c>
      <c r="D77" s="52"/>
      <c r="E77" s="52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2:19" x14ac:dyDescent="0.35">
      <c r="B78" s="49"/>
      <c r="C78" s="11">
        <v>6</v>
      </c>
      <c r="D78" s="52"/>
      <c r="E78" s="52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2:19" x14ac:dyDescent="0.35">
      <c r="B79" s="49"/>
      <c r="C79" s="11">
        <v>7</v>
      </c>
      <c r="D79" s="52"/>
      <c r="E79" s="52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2:19" x14ac:dyDescent="0.35">
      <c r="B80" s="49"/>
      <c r="C80" s="11">
        <v>8</v>
      </c>
      <c r="D80" s="52"/>
      <c r="E80" s="52"/>
      <c r="F80" s="53"/>
      <c r="G80" s="53"/>
      <c r="H80" s="53"/>
      <c r="I80" s="53"/>
      <c r="J80" s="53"/>
      <c r="K80" s="53"/>
      <c r="L80" s="53"/>
      <c r="M80" s="54"/>
      <c r="N80" s="53"/>
      <c r="O80" s="53"/>
      <c r="P80" s="53"/>
      <c r="Q80" s="53"/>
    </row>
    <row r="81" spans="2:19" x14ac:dyDescent="0.35">
      <c r="B81" s="49"/>
      <c r="C81" s="11">
        <v>9</v>
      </c>
      <c r="D81" s="52"/>
      <c r="E81" s="52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2:19" x14ac:dyDescent="0.35">
      <c r="B82" s="49"/>
      <c r="C82" s="11">
        <v>10</v>
      </c>
      <c r="D82" s="52"/>
      <c r="E82" s="52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2:19" x14ac:dyDescent="0.35">
      <c r="B83" s="49"/>
      <c r="C83" s="11">
        <v>11</v>
      </c>
      <c r="D83" s="52"/>
      <c r="E83" s="52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2:19" x14ac:dyDescent="0.35">
      <c r="B84" s="49"/>
      <c r="C84" s="11">
        <v>12</v>
      </c>
      <c r="D84" s="52"/>
      <c r="E84" s="52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2:19" x14ac:dyDescent="0.35">
      <c r="B85" s="49"/>
      <c r="C85" s="11">
        <v>13</v>
      </c>
      <c r="D85" s="52"/>
      <c r="E85" s="52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2:19" x14ac:dyDescent="0.35">
      <c r="B86" s="49"/>
      <c r="C86" s="11">
        <v>14</v>
      </c>
      <c r="D86" s="52"/>
      <c r="E86" s="52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91" spans="2:19" x14ac:dyDescent="0.35">
      <c r="C91" s="48" t="s">
        <v>14</v>
      </c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33"/>
      <c r="S91" s="33"/>
    </row>
    <row r="92" spans="2:19" x14ac:dyDescent="0.35">
      <c r="B92" s="49" t="s">
        <v>1</v>
      </c>
      <c r="C92" s="8"/>
      <c r="D92" s="9">
        <v>1</v>
      </c>
      <c r="E92" s="9">
        <v>2</v>
      </c>
      <c r="F92" s="9">
        <v>3</v>
      </c>
      <c r="G92" s="9">
        <v>4</v>
      </c>
      <c r="H92" s="9">
        <v>5</v>
      </c>
      <c r="I92" s="9">
        <v>6</v>
      </c>
      <c r="J92" s="9">
        <v>7</v>
      </c>
      <c r="K92" s="9">
        <v>8</v>
      </c>
      <c r="L92" s="9">
        <v>9</v>
      </c>
      <c r="M92" s="9">
        <v>10</v>
      </c>
      <c r="N92" s="9">
        <v>11</v>
      </c>
      <c r="O92" s="9">
        <v>12</v>
      </c>
      <c r="P92" s="9">
        <v>13</v>
      </c>
      <c r="Q92" s="9">
        <v>14</v>
      </c>
      <c r="R92" s="9">
        <v>15</v>
      </c>
      <c r="S92" s="10">
        <v>16</v>
      </c>
    </row>
    <row r="93" spans="2:19" x14ac:dyDescent="0.35">
      <c r="B93" s="49"/>
      <c r="C93" s="11">
        <v>1</v>
      </c>
      <c r="D93" s="16" cm="1">
        <f t="array" ref="D93:S108">D92:S92+C93:C108</f>
        <v>2</v>
      </c>
      <c r="E93" s="16">
        <v>3</v>
      </c>
      <c r="F93" s="16">
        <v>4</v>
      </c>
      <c r="G93" s="16">
        <v>5</v>
      </c>
      <c r="H93" s="16">
        <v>6</v>
      </c>
      <c r="I93" s="16">
        <v>7</v>
      </c>
      <c r="J93" s="16">
        <v>8</v>
      </c>
      <c r="K93" s="16">
        <v>9</v>
      </c>
      <c r="L93" s="16">
        <v>10</v>
      </c>
      <c r="M93" s="16">
        <v>11</v>
      </c>
      <c r="N93" s="16">
        <v>12</v>
      </c>
      <c r="O93" s="16">
        <v>13</v>
      </c>
      <c r="P93" s="16">
        <v>14</v>
      </c>
      <c r="Q93" s="16">
        <v>15</v>
      </c>
      <c r="R93" s="16">
        <v>16</v>
      </c>
      <c r="S93" s="17">
        <v>17</v>
      </c>
    </row>
    <row r="94" spans="2:19" x14ac:dyDescent="0.35">
      <c r="B94" s="49"/>
      <c r="C94" s="11">
        <v>2</v>
      </c>
      <c r="D94" s="16">
        <v>3</v>
      </c>
      <c r="E94" s="16">
        <v>4</v>
      </c>
      <c r="F94" s="16">
        <v>5</v>
      </c>
      <c r="G94" s="16">
        <v>6</v>
      </c>
      <c r="H94" s="16">
        <v>7</v>
      </c>
      <c r="I94" s="16">
        <v>8</v>
      </c>
      <c r="J94" s="16">
        <v>9</v>
      </c>
      <c r="K94" s="16">
        <v>10</v>
      </c>
      <c r="L94" s="16">
        <v>11</v>
      </c>
      <c r="M94" s="16">
        <v>12</v>
      </c>
      <c r="N94" s="16">
        <v>13</v>
      </c>
      <c r="O94" s="16">
        <v>14</v>
      </c>
      <c r="P94" s="16">
        <v>15</v>
      </c>
      <c r="Q94" s="16">
        <v>16</v>
      </c>
      <c r="R94" s="16">
        <v>17</v>
      </c>
      <c r="S94" s="17">
        <v>18</v>
      </c>
    </row>
    <row r="95" spans="2:19" x14ac:dyDescent="0.35">
      <c r="B95" s="49"/>
      <c r="C95" s="11">
        <v>3</v>
      </c>
      <c r="D95" s="16">
        <v>4</v>
      </c>
      <c r="E95" s="16">
        <v>5</v>
      </c>
      <c r="F95" s="57">
        <v>6</v>
      </c>
      <c r="G95" s="57">
        <v>7</v>
      </c>
      <c r="H95" s="57">
        <v>8</v>
      </c>
      <c r="I95" s="57">
        <v>9</v>
      </c>
      <c r="J95" s="57">
        <v>10</v>
      </c>
      <c r="K95" s="57">
        <v>11</v>
      </c>
      <c r="L95" s="57">
        <v>12</v>
      </c>
      <c r="M95" s="57">
        <v>13</v>
      </c>
      <c r="N95" s="57">
        <v>14</v>
      </c>
      <c r="O95" s="57">
        <v>15</v>
      </c>
      <c r="P95" s="1">
        <v>16</v>
      </c>
      <c r="Q95" s="1">
        <v>17</v>
      </c>
      <c r="R95" s="1">
        <v>18</v>
      </c>
      <c r="S95" s="12">
        <v>19</v>
      </c>
    </row>
    <row r="96" spans="2:19" x14ac:dyDescent="0.35">
      <c r="B96" s="49"/>
      <c r="C96" s="11">
        <v>4</v>
      </c>
      <c r="D96" s="16">
        <v>5</v>
      </c>
      <c r="E96" s="16">
        <v>6</v>
      </c>
      <c r="F96" s="57">
        <v>7</v>
      </c>
      <c r="G96" s="57">
        <v>8</v>
      </c>
      <c r="H96" s="57">
        <v>9</v>
      </c>
      <c r="I96" s="57">
        <v>10</v>
      </c>
      <c r="J96" s="57">
        <v>11</v>
      </c>
      <c r="K96" s="57">
        <v>12</v>
      </c>
      <c r="L96" s="57">
        <v>13</v>
      </c>
      <c r="M96" s="57">
        <v>14</v>
      </c>
      <c r="N96" s="57">
        <v>15</v>
      </c>
      <c r="O96" s="1">
        <v>16</v>
      </c>
      <c r="P96" s="1">
        <v>17</v>
      </c>
      <c r="Q96" s="1">
        <v>18</v>
      </c>
      <c r="R96" s="1">
        <v>19</v>
      </c>
      <c r="S96" s="12">
        <v>20</v>
      </c>
    </row>
    <row r="97" spans="2:19" x14ac:dyDescent="0.35">
      <c r="B97" s="49"/>
      <c r="C97" s="11">
        <v>5</v>
      </c>
      <c r="D97" s="16">
        <v>6</v>
      </c>
      <c r="E97" s="16">
        <v>7</v>
      </c>
      <c r="F97" s="58">
        <v>8</v>
      </c>
      <c r="G97" s="58">
        <v>9</v>
      </c>
      <c r="H97" s="58">
        <v>10</v>
      </c>
      <c r="I97" s="58">
        <v>11</v>
      </c>
      <c r="J97" s="58">
        <v>12</v>
      </c>
      <c r="K97" s="59">
        <v>13</v>
      </c>
      <c r="L97" s="59">
        <v>14</v>
      </c>
      <c r="M97" s="59">
        <v>15</v>
      </c>
      <c r="N97" s="1">
        <v>16</v>
      </c>
      <c r="O97" s="1">
        <v>17</v>
      </c>
      <c r="P97" s="1">
        <v>18</v>
      </c>
      <c r="Q97" s="1">
        <v>19</v>
      </c>
      <c r="R97" s="1">
        <v>20</v>
      </c>
      <c r="S97" s="12">
        <v>21</v>
      </c>
    </row>
    <row r="98" spans="2:19" x14ac:dyDescent="0.35">
      <c r="B98" s="49"/>
      <c r="C98" s="11">
        <v>6</v>
      </c>
      <c r="D98" s="16">
        <v>7</v>
      </c>
      <c r="E98" s="16">
        <v>8</v>
      </c>
      <c r="F98" s="58">
        <v>9</v>
      </c>
      <c r="G98" s="58">
        <v>10</v>
      </c>
      <c r="H98" s="58">
        <v>11</v>
      </c>
      <c r="I98" s="58">
        <v>12</v>
      </c>
      <c r="J98" s="59">
        <v>13</v>
      </c>
      <c r="K98" s="59">
        <v>14</v>
      </c>
      <c r="L98" s="59">
        <v>15</v>
      </c>
      <c r="M98" s="1">
        <v>16</v>
      </c>
      <c r="N98" s="1">
        <v>17</v>
      </c>
      <c r="O98" s="1">
        <v>18</v>
      </c>
      <c r="P98" s="1">
        <v>19</v>
      </c>
      <c r="Q98" s="1">
        <v>20</v>
      </c>
      <c r="R98" s="1">
        <v>21</v>
      </c>
      <c r="S98" s="12">
        <v>22</v>
      </c>
    </row>
    <row r="99" spans="2:19" x14ac:dyDescent="0.35">
      <c r="B99" s="49"/>
      <c r="C99" s="11">
        <v>7</v>
      </c>
      <c r="D99" s="16">
        <v>8</v>
      </c>
      <c r="E99" s="16">
        <v>9</v>
      </c>
      <c r="F99" s="58">
        <v>10</v>
      </c>
      <c r="G99" s="58">
        <v>11</v>
      </c>
      <c r="H99" s="58">
        <v>12</v>
      </c>
      <c r="I99" s="58">
        <v>13</v>
      </c>
      <c r="J99" s="59">
        <v>14</v>
      </c>
      <c r="K99" s="59">
        <v>15</v>
      </c>
      <c r="L99" s="1">
        <v>16</v>
      </c>
      <c r="M99" s="1">
        <v>17</v>
      </c>
      <c r="N99" s="1">
        <v>18</v>
      </c>
      <c r="O99" s="1">
        <v>19</v>
      </c>
      <c r="P99" s="1">
        <v>20</v>
      </c>
      <c r="Q99" s="1">
        <v>21</v>
      </c>
      <c r="R99" s="1">
        <v>22</v>
      </c>
      <c r="S99" s="12">
        <v>23</v>
      </c>
    </row>
    <row r="100" spans="2:19" x14ac:dyDescent="0.35">
      <c r="B100" s="49"/>
      <c r="C100" s="11">
        <v>8</v>
      </c>
      <c r="D100" s="16">
        <v>9</v>
      </c>
      <c r="E100" s="16">
        <v>10</v>
      </c>
      <c r="F100" s="58">
        <v>11</v>
      </c>
      <c r="G100" s="58">
        <v>12</v>
      </c>
      <c r="H100" s="58">
        <v>13</v>
      </c>
      <c r="I100" s="58">
        <v>14</v>
      </c>
      <c r="J100" s="59">
        <v>15</v>
      </c>
      <c r="K100" s="1">
        <v>16</v>
      </c>
      <c r="L100" s="1">
        <v>17</v>
      </c>
      <c r="M100" s="60">
        <v>18</v>
      </c>
      <c r="N100" s="1">
        <v>19</v>
      </c>
      <c r="O100" s="1">
        <v>20</v>
      </c>
      <c r="P100" s="1">
        <v>21</v>
      </c>
      <c r="Q100" s="1">
        <v>22</v>
      </c>
      <c r="R100" s="1">
        <v>23</v>
      </c>
      <c r="S100" s="12">
        <v>24</v>
      </c>
    </row>
    <row r="101" spans="2:19" x14ac:dyDescent="0.35">
      <c r="B101" s="49"/>
      <c r="C101" s="11">
        <v>9</v>
      </c>
      <c r="D101" s="16">
        <v>10</v>
      </c>
      <c r="E101" s="16">
        <v>11</v>
      </c>
      <c r="F101" s="58">
        <v>12</v>
      </c>
      <c r="G101" s="58">
        <v>13</v>
      </c>
      <c r="H101" s="58">
        <v>14</v>
      </c>
      <c r="I101" s="58">
        <v>15</v>
      </c>
      <c r="J101" s="1">
        <v>16</v>
      </c>
      <c r="K101" s="1">
        <v>17</v>
      </c>
      <c r="L101" s="1">
        <v>18</v>
      </c>
      <c r="M101" s="1">
        <v>19</v>
      </c>
      <c r="N101" s="1">
        <v>20</v>
      </c>
      <c r="O101" s="1">
        <v>21</v>
      </c>
      <c r="P101" s="1">
        <v>22</v>
      </c>
      <c r="Q101" s="1">
        <v>23</v>
      </c>
      <c r="R101" s="1">
        <v>24</v>
      </c>
      <c r="S101" s="12">
        <v>25</v>
      </c>
    </row>
    <row r="102" spans="2:19" x14ac:dyDescent="0.35">
      <c r="B102" s="49"/>
      <c r="C102" s="11">
        <v>10</v>
      </c>
      <c r="D102" s="16">
        <v>11</v>
      </c>
      <c r="E102" s="16">
        <v>12</v>
      </c>
      <c r="F102" s="58">
        <v>13</v>
      </c>
      <c r="G102" s="58">
        <v>14</v>
      </c>
      <c r="H102" s="58">
        <v>15</v>
      </c>
      <c r="I102" s="1">
        <v>16</v>
      </c>
      <c r="J102" s="1">
        <v>17</v>
      </c>
      <c r="K102" s="1">
        <v>18</v>
      </c>
      <c r="L102" s="1">
        <v>19</v>
      </c>
      <c r="M102" s="1">
        <v>20</v>
      </c>
      <c r="N102" s="1">
        <v>21</v>
      </c>
      <c r="O102" s="1">
        <v>22</v>
      </c>
      <c r="P102" s="1">
        <v>23</v>
      </c>
      <c r="Q102" s="1">
        <v>24</v>
      </c>
      <c r="R102" s="1">
        <v>25</v>
      </c>
      <c r="S102" s="12">
        <v>26</v>
      </c>
    </row>
    <row r="103" spans="2:19" x14ac:dyDescent="0.35">
      <c r="B103" s="49"/>
      <c r="C103" s="11">
        <v>11</v>
      </c>
      <c r="D103" s="16">
        <v>12</v>
      </c>
      <c r="E103" s="16">
        <v>13</v>
      </c>
      <c r="F103" s="58">
        <v>14</v>
      </c>
      <c r="G103" s="58">
        <v>15</v>
      </c>
      <c r="H103" s="1">
        <v>16</v>
      </c>
      <c r="I103" s="1">
        <v>17</v>
      </c>
      <c r="J103" s="1">
        <v>18</v>
      </c>
      <c r="K103" s="1">
        <v>19</v>
      </c>
      <c r="L103" s="1">
        <v>20</v>
      </c>
      <c r="M103" s="1">
        <v>21</v>
      </c>
      <c r="N103" s="1">
        <v>22</v>
      </c>
      <c r="O103" s="1">
        <v>23</v>
      </c>
      <c r="P103" s="1">
        <v>24</v>
      </c>
      <c r="Q103" s="1">
        <v>25</v>
      </c>
      <c r="R103" s="1">
        <v>26</v>
      </c>
      <c r="S103" s="12">
        <v>27</v>
      </c>
    </row>
    <row r="104" spans="2:19" x14ac:dyDescent="0.35">
      <c r="B104" s="49"/>
      <c r="C104" s="11">
        <v>12</v>
      </c>
      <c r="D104" s="16">
        <v>13</v>
      </c>
      <c r="E104" s="16">
        <v>14</v>
      </c>
      <c r="F104" s="58">
        <v>15</v>
      </c>
      <c r="G104" s="1">
        <v>16</v>
      </c>
      <c r="H104" s="1">
        <v>17</v>
      </c>
      <c r="I104" s="1">
        <v>18</v>
      </c>
      <c r="J104" s="1">
        <v>19</v>
      </c>
      <c r="K104" s="1">
        <v>20</v>
      </c>
      <c r="L104" s="1">
        <v>21</v>
      </c>
      <c r="M104" s="1">
        <v>22</v>
      </c>
      <c r="N104" s="1">
        <v>23</v>
      </c>
      <c r="O104" s="1">
        <v>24</v>
      </c>
      <c r="P104" s="1">
        <v>25</v>
      </c>
      <c r="Q104" s="1">
        <v>26</v>
      </c>
      <c r="R104" s="1">
        <v>27</v>
      </c>
      <c r="S104" s="12">
        <v>28</v>
      </c>
    </row>
    <row r="105" spans="2:19" x14ac:dyDescent="0.35">
      <c r="B105" s="49"/>
      <c r="C105" s="11">
        <v>13</v>
      </c>
      <c r="D105" s="16">
        <v>14</v>
      </c>
      <c r="E105" s="16">
        <v>15</v>
      </c>
      <c r="F105" s="1">
        <v>16</v>
      </c>
      <c r="G105" s="1">
        <v>17</v>
      </c>
      <c r="H105" s="1">
        <v>18</v>
      </c>
      <c r="I105" s="1">
        <v>19</v>
      </c>
      <c r="J105" s="1">
        <v>20</v>
      </c>
      <c r="K105" s="1">
        <v>21</v>
      </c>
      <c r="L105" s="1">
        <v>22</v>
      </c>
      <c r="M105" s="1">
        <v>23</v>
      </c>
      <c r="N105" s="1">
        <v>24</v>
      </c>
      <c r="O105" s="1">
        <v>25</v>
      </c>
      <c r="P105" s="1">
        <v>26</v>
      </c>
      <c r="Q105" s="1">
        <v>27</v>
      </c>
      <c r="R105" s="1">
        <v>28</v>
      </c>
      <c r="S105" s="12">
        <v>29</v>
      </c>
    </row>
    <row r="106" spans="2:19" x14ac:dyDescent="0.35">
      <c r="B106" s="49"/>
      <c r="C106" s="11">
        <v>14</v>
      </c>
      <c r="D106" s="16">
        <v>15</v>
      </c>
      <c r="E106" s="16">
        <v>16</v>
      </c>
      <c r="F106" s="1">
        <v>17</v>
      </c>
      <c r="G106" s="1">
        <v>18</v>
      </c>
      <c r="H106" s="1">
        <v>19</v>
      </c>
      <c r="I106" s="1">
        <v>20</v>
      </c>
      <c r="J106" s="1">
        <v>21</v>
      </c>
      <c r="K106" s="1">
        <v>22</v>
      </c>
      <c r="L106" s="1">
        <v>23</v>
      </c>
      <c r="M106" s="1">
        <v>24</v>
      </c>
      <c r="N106" s="1">
        <v>25</v>
      </c>
      <c r="O106" s="1">
        <v>26</v>
      </c>
      <c r="P106" s="1">
        <v>27</v>
      </c>
      <c r="Q106" s="1">
        <v>28</v>
      </c>
      <c r="R106" s="1">
        <v>29</v>
      </c>
      <c r="S106" s="12">
        <v>30</v>
      </c>
    </row>
    <row r="107" spans="2:19" x14ac:dyDescent="0.35">
      <c r="B107" s="34"/>
      <c r="C107" s="11">
        <v>15</v>
      </c>
      <c r="D107" s="16">
        <v>16</v>
      </c>
      <c r="E107" s="16">
        <v>17</v>
      </c>
      <c r="F107" s="1">
        <v>18</v>
      </c>
      <c r="G107" s="1">
        <v>19</v>
      </c>
      <c r="H107" s="1">
        <v>20</v>
      </c>
      <c r="I107" s="1">
        <v>21</v>
      </c>
      <c r="J107" s="1">
        <v>22</v>
      </c>
      <c r="K107" s="1">
        <v>23</v>
      </c>
      <c r="L107" s="1">
        <v>24</v>
      </c>
      <c r="M107" s="1">
        <v>25</v>
      </c>
      <c r="N107" s="1">
        <v>26</v>
      </c>
      <c r="O107" s="1">
        <v>27</v>
      </c>
      <c r="P107" s="1">
        <v>28</v>
      </c>
      <c r="Q107" s="1">
        <v>29</v>
      </c>
      <c r="R107" s="1">
        <v>30</v>
      </c>
      <c r="S107" s="12">
        <v>31</v>
      </c>
    </row>
    <row r="108" spans="2:19" x14ac:dyDescent="0.35">
      <c r="B108" s="34"/>
      <c r="C108" s="13">
        <v>16</v>
      </c>
      <c r="D108" s="18">
        <v>17</v>
      </c>
      <c r="E108" s="18">
        <v>18</v>
      </c>
      <c r="F108" s="14">
        <v>19</v>
      </c>
      <c r="G108" s="14">
        <v>20</v>
      </c>
      <c r="H108" s="14">
        <v>21</v>
      </c>
      <c r="I108" s="14">
        <v>22</v>
      </c>
      <c r="J108" s="14">
        <v>23</v>
      </c>
      <c r="K108" s="14">
        <v>24</v>
      </c>
      <c r="L108" s="14">
        <v>25</v>
      </c>
      <c r="M108" s="14">
        <v>26</v>
      </c>
      <c r="N108" s="14">
        <v>27</v>
      </c>
      <c r="O108" s="14">
        <v>28</v>
      </c>
      <c r="P108" s="14">
        <v>29</v>
      </c>
      <c r="Q108" s="14">
        <v>30</v>
      </c>
      <c r="R108" s="14">
        <v>31</v>
      </c>
      <c r="S108" s="15">
        <v>32</v>
      </c>
    </row>
  </sheetData>
  <mergeCells count="10">
    <mergeCell ref="C71:Q71"/>
    <mergeCell ref="B72:B86"/>
    <mergeCell ref="C91:Q91"/>
    <mergeCell ref="B92:B106"/>
    <mergeCell ref="B50:B64"/>
    <mergeCell ref="C25:Q25"/>
    <mergeCell ref="B26:B40"/>
    <mergeCell ref="B5:B21"/>
    <mergeCell ref="C4:S4"/>
    <mergeCell ref="C49:Q49"/>
  </mergeCells>
  <conditionalFormatting sqref="D11:F12 D10 H12:I12 D13:H1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H12 D10 I12 D13:J13 D14:K14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I14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J1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L1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K1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:M1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L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N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M1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8:O1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N1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P1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0:O2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0:Q2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S2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O1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S42">
    <cfRule type="cellIs" dxfId="60" priority="17" operator="greaterThan">
      <formula>15</formula>
    </cfRule>
    <cfRule type="cellIs" dxfId="59" priority="18" operator="greaterThan">
      <formula>16</formula>
    </cfRule>
    <cfRule type="cellIs" dxfId="58" priority="19" operator="greaterThan">
      <formula>17</formula>
    </cfRule>
    <cfRule type="cellIs" dxfId="57" priority="20" operator="greaterThan">
      <formula>16</formula>
    </cfRule>
  </conditionalFormatting>
  <conditionalFormatting sqref="D51:S66">
    <cfRule type="cellIs" dxfId="56" priority="9" operator="greaterThan">
      <formula>15</formula>
    </cfRule>
    <cfRule type="cellIs" dxfId="55" priority="10" operator="greaterThan">
      <formula>16</formula>
    </cfRule>
    <cfRule type="cellIs" dxfId="54" priority="11" operator="greaterThan">
      <formula>17</formula>
    </cfRule>
    <cfRule type="cellIs" dxfId="53" priority="12" operator="greaterThan">
      <formula>16</formula>
    </cfRule>
  </conditionalFormatting>
  <conditionalFormatting sqref="D73:Q86">
    <cfRule type="cellIs" dxfId="29" priority="5" operator="greaterThan">
      <formula>15</formula>
    </cfRule>
    <cfRule type="cellIs" dxfId="28" priority="6" operator="greaterThan">
      <formula>16</formula>
    </cfRule>
    <cfRule type="cellIs" dxfId="27" priority="7" operator="greaterThan">
      <formula>17</formula>
    </cfRule>
    <cfRule type="cellIs" dxfId="26" priority="8" operator="greaterThan">
      <formula>16</formula>
    </cfRule>
  </conditionalFormatting>
  <conditionalFormatting sqref="D93:S108">
    <cfRule type="cellIs" dxfId="3" priority="1" operator="greaterThan">
      <formula>15</formula>
    </cfRule>
    <cfRule type="cellIs" dxfId="2" priority="2" operator="greaterThan">
      <formula>16</formula>
    </cfRule>
    <cfRule type="cellIs" dxfId="1" priority="3" operator="greaterThan">
      <formula>17</formula>
    </cfRule>
    <cfRule type="cellIs" dxfId="0" priority="4" operator="greaterThan">
      <formula>16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525D-C385-4191-B223-B50658692DAC}">
  <dimension ref="A1:AE57"/>
  <sheetViews>
    <sheetView topLeftCell="B18" zoomScale="55" workbookViewId="0">
      <selection activeCell="C57" sqref="C57"/>
    </sheetView>
  </sheetViews>
  <sheetFormatPr defaultRowHeight="14.5" x14ac:dyDescent="0.35"/>
  <cols>
    <col min="2" max="2" width="32" customWidth="1"/>
    <col min="3" max="3" width="13.6328125" customWidth="1"/>
  </cols>
  <sheetData>
    <row r="1" spans="1:31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x14ac:dyDescent="0.35">
      <c r="A2">
        <v>0</v>
      </c>
      <c r="B2" t="s">
        <v>48</v>
      </c>
      <c r="D2">
        <v>9445.0300000000007</v>
      </c>
      <c r="E2">
        <v>6611.52</v>
      </c>
      <c r="F2">
        <v>42.51</v>
      </c>
      <c r="G2">
        <v>9445.0300000000007</v>
      </c>
      <c r="H2">
        <v>0</v>
      </c>
      <c r="I2">
        <v>0</v>
      </c>
      <c r="J2">
        <v>12678</v>
      </c>
      <c r="K2">
        <v>0</v>
      </c>
      <c r="L2">
        <v>0</v>
      </c>
      <c r="M2">
        <v>0</v>
      </c>
      <c r="N2">
        <v>26.64</v>
      </c>
      <c r="O2">
        <v>4142.38</v>
      </c>
      <c r="P2">
        <v>10368</v>
      </c>
      <c r="Q2">
        <v>15.88</v>
      </c>
      <c r="R2">
        <v>2469.14</v>
      </c>
      <c r="S2">
        <v>2310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112.18</v>
      </c>
      <c r="AA2">
        <v>968</v>
      </c>
      <c r="AB2">
        <v>7.64</v>
      </c>
      <c r="AC2">
        <v>0</v>
      </c>
      <c r="AD2">
        <v>0</v>
      </c>
      <c r="AE2">
        <v>3.8219999999999997E-2</v>
      </c>
    </row>
    <row r="3" spans="1:31" x14ac:dyDescent="0.35">
      <c r="A3">
        <v>1</v>
      </c>
      <c r="B3" t="s">
        <v>49</v>
      </c>
      <c r="C3" t="s">
        <v>50</v>
      </c>
      <c r="D3">
        <v>35.47</v>
      </c>
      <c r="E3">
        <v>24.83</v>
      </c>
      <c r="F3">
        <v>0.16</v>
      </c>
      <c r="G3">
        <v>35.47</v>
      </c>
      <c r="H3">
        <v>0</v>
      </c>
      <c r="I3">
        <v>0</v>
      </c>
      <c r="J3">
        <v>70</v>
      </c>
      <c r="K3">
        <v>0</v>
      </c>
      <c r="L3">
        <v>0</v>
      </c>
      <c r="M3">
        <v>0</v>
      </c>
      <c r="N3">
        <v>0.16</v>
      </c>
      <c r="O3">
        <v>24.83</v>
      </c>
      <c r="P3">
        <v>70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0.62</v>
      </c>
      <c r="AA3">
        <v>6</v>
      </c>
      <c r="AB3">
        <v>8.57</v>
      </c>
      <c r="AC3">
        <v>0</v>
      </c>
      <c r="AD3">
        <v>0</v>
      </c>
      <c r="AE3">
        <v>1.3999999999999999E-4</v>
      </c>
    </row>
    <row r="4" spans="1:31" x14ac:dyDescent="0.35">
      <c r="A4">
        <v>1</v>
      </c>
      <c r="B4" t="s">
        <v>51</v>
      </c>
      <c r="C4" t="s">
        <v>52</v>
      </c>
      <c r="D4">
        <v>50.59</v>
      </c>
      <c r="E4">
        <v>35.409999999999997</v>
      </c>
      <c r="F4">
        <v>0.23</v>
      </c>
      <c r="G4">
        <v>50.59</v>
      </c>
      <c r="H4">
        <v>0</v>
      </c>
      <c r="I4">
        <v>0</v>
      </c>
      <c r="J4">
        <v>87</v>
      </c>
      <c r="K4">
        <v>0</v>
      </c>
      <c r="L4">
        <v>0</v>
      </c>
      <c r="M4">
        <v>0</v>
      </c>
      <c r="N4">
        <v>0.23</v>
      </c>
      <c r="O4">
        <v>35.409999999999997</v>
      </c>
      <c r="P4">
        <v>87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0.21</v>
      </c>
      <c r="AA4">
        <v>2</v>
      </c>
      <c r="AB4">
        <v>2.2999999999999998</v>
      </c>
      <c r="AC4">
        <v>0</v>
      </c>
      <c r="AD4">
        <v>0</v>
      </c>
      <c r="AE4">
        <v>1.9000000000000001E-4</v>
      </c>
    </row>
    <row r="5" spans="1:31" x14ac:dyDescent="0.35">
      <c r="A5">
        <v>1</v>
      </c>
      <c r="B5" t="s">
        <v>53</v>
      </c>
      <c r="C5" t="s">
        <v>54</v>
      </c>
      <c r="D5">
        <v>67.39</v>
      </c>
      <c r="E5">
        <v>47.17</v>
      </c>
      <c r="F5">
        <v>0.3</v>
      </c>
      <c r="G5">
        <v>67.39</v>
      </c>
      <c r="H5">
        <v>0</v>
      </c>
      <c r="I5">
        <v>0</v>
      </c>
      <c r="J5">
        <v>118</v>
      </c>
      <c r="K5">
        <v>0</v>
      </c>
      <c r="L5">
        <v>0</v>
      </c>
      <c r="M5">
        <v>0</v>
      </c>
      <c r="N5">
        <v>0.3</v>
      </c>
      <c r="O5">
        <v>47.17</v>
      </c>
      <c r="P5">
        <v>118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0.93</v>
      </c>
      <c r="AA5">
        <v>9</v>
      </c>
      <c r="AB5">
        <v>7.63</v>
      </c>
      <c r="AC5">
        <v>0</v>
      </c>
      <c r="AD5">
        <v>0</v>
      </c>
      <c r="AE5">
        <v>2.5999999999999998E-4</v>
      </c>
    </row>
    <row r="6" spans="1:31" x14ac:dyDescent="0.35">
      <c r="A6">
        <v>1</v>
      </c>
      <c r="B6" t="s">
        <v>55</v>
      </c>
      <c r="C6" t="s">
        <v>56</v>
      </c>
      <c r="D6">
        <v>87.99</v>
      </c>
      <c r="E6">
        <v>61.59</v>
      </c>
      <c r="F6">
        <v>0.4</v>
      </c>
      <c r="G6">
        <v>87.99</v>
      </c>
      <c r="H6">
        <v>0</v>
      </c>
      <c r="I6">
        <v>0</v>
      </c>
      <c r="J6">
        <v>157</v>
      </c>
      <c r="K6">
        <v>0</v>
      </c>
      <c r="L6">
        <v>0</v>
      </c>
      <c r="M6">
        <v>0</v>
      </c>
      <c r="N6">
        <v>0.4</v>
      </c>
      <c r="O6">
        <v>61.59</v>
      </c>
      <c r="P6">
        <v>157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1.56</v>
      </c>
      <c r="AA6">
        <v>15</v>
      </c>
      <c r="AB6">
        <v>9.5500000000000007</v>
      </c>
      <c r="AC6">
        <v>0</v>
      </c>
      <c r="AD6">
        <v>0</v>
      </c>
      <c r="AE6">
        <v>3.5E-4</v>
      </c>
    </row>
    <row r="7" spans="1:31" x14ac:dyDescent="0.35">
      <c r="A7">
        <v>1</v>
      </c>
      <c r="B7" t="s">
        <v>57</v>
      </c>
      <c r="C7" t="s">
        <v>58</v>
      </c>
      <c r="D7">
        <v>110.27</v>
      </c>
      <c r="E7">
        <v>77.19</v>
      </c>
      <c r="F7">
        <v>0.5</v>
      </c>
      <c r="G7">
        <v>110.27</v>
      </c>
      <c r="H7">
        <v>0</v>
      </c>
      <c r="I7">
        <v>0</v>
      </c>
      <c r="J7">
        <v>197</v>
      </c>
      <c r="K7">
        <v>0</v>
      </c>
      <c r="L7">
        <v>0</v>
      </c>
      <c r="M7">
        <v>0</v>
      </c>
      <c r="N7">
        <v>0.5</v>
      </c>
      <c r="O7">
        <v>77.19</v>
      </c>
      <c r="P7">
        <v>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2.38</v>
      </c>
      <c r="AA7">
        <v>23</v>
      </c>
      <c r="AB7">
        <v>11.68</v>
      </c>
      <c r="AC7">
        <v>0</v>
      </c>
      <c r="AD7">
        <v>0</v>
      </c>
      <c r="AE7">
        <v>4.4000000000000002E-4</v>
      </c>
    </row>
    <row r="8" spans="1:31" x14ac:dyDescent="0.35">
      <c r="A8">
        <v>1</v>
      </c>
      <c r="B8" t="s">
        <v>59</v>
      </c>
      <c r="C8" t="s">
        <v>60</v>
      </c>
      <c r="D8">
        <v>136.71</v>
      </c>
      <c r="E8">
        <v>95.7</v>
      </c>
      <c r="F8">
        <v>0.62</v>
      </c>
      <c r="G8">
        <v>136.71</v>
      </c>
      <c r="H8">
        <v>0</v>
      </c>
      <c r="I8">
        <v>0</v>
      </c>
      <c r="J8">
        <v>239</v>
      </c>
      <c r="K8">
        <v>0</v>
      </c>
      <c r="L8">
        <v>0</v>
      </c>
      <c r="M8">
        <v>0</v>
      </c>
      <c r="N8">
        <v>0.62</v>
      </c>
      <c r="O8">
        <v>95.7</v>
      </c>
      <c r="P8">
        <v>239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3.01</v>
      </c>
      <c r="AA8">
        <v>29</v>
      </c>
      <c r="AB8">
        <v>12.13</v>
      </c>
      <c r="AC8">
        <v>0</v>
      </c>
      <c r="AD8">
        <v>0</v>
      </c>
      <c r="AE8">
        <v>5.5000000000000003E-4</v>
      </c>
    </row>
    <row r="9" spans="1:31" x14ac:dyDescent="0.35">
      <c r="A9">
        <v>1</v>
      </c>
      <c r="B9" t="s">
        <v>61</v>
      </c>
      <c r="C9" t="s">
        <v>62</v>
      </c>
      <c r="D9">
        <v>166.11</v>
      </c>
      <c r="E9">
        <v>116.28</v>
      </c>
      <c r="F9">
        <v>0.75</v>
      </c>
      <c r="G9">
        <v>166.11</v>
      </c>
      <c r="H9">
        <v>0</v>
      </c>
      <c r="I9">
        <v>0</v>
      </c>
      <c r="J9">
        <v>293</v>
      </c>
      <c r="K9">
        <v>0</v>
      </c>
      <c r="L9">
        <v>0</v>
      </c>
      <c r="M9">
        <v>0</v>
      </c>
      <c r="N9">
        <v>0.75</v>
      </c>
      <c r="O9">
        <v>116.28</v>
      </c>
      <c r="P9">
        <v>293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4.25</v>
      </c>
      <c r="AA9">
        <v>40</v>
      </c>
      <c r="AB9">
        <v>13.65</v>
      </c>
      <c r="AC9">
        <v>0</v>
      </c>
      <c r="AD9">
        <v>0</v>
      </c>
      <c r="AE9">
        <v>6.8999999999999997E-4</v>
      </c>
    </row>
    <row r="10" spans="1:31" x14ac:dyDescent="0.35">
      <c r="A10">
        <v>1</v>
      </c>
      <c r="B10" t="s">
        <v>63</v>
      </c>
      <c r="C10" t="s">
        <v>64</v>
      </c>
      <c r="D10">
        <v>199.73</v>
      </c>
      <c r="E10">
        <v>139.81</v>
      </c>
      <c r="F10">
        <v>0.9</v>
      </c>
      <c r="G10">
        <v>199.73</v>
      </c>
      <c r="H10">
        <v>0</v>
      </c>
      <c r="I10">
        <v>0</v>
      </c>
      <c r="J10">
        <v>327</v>
      </c>
      <c r="K10">
        <v>0</v>
      </c>
      <c r="L10">
        <v>0</v>
      </c>
      <c r="M10">
        <v>0</v>
      </c>
      <c r="N10">
        <v>0.9</v>
      </c>
      <c r="O10">
        <v>139.81</v>
      </c>
      <c r="P10">
        <v>327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3.21</v>
      </c>
      <c r="AA10">
        <v>31</v>
      </c>
      <c r="AB10">
        <v>9.48</v>
      </c>
      <c r="AC10">
        <v>0</v>
      </c>
      <c r="AD10">
        <v>0</v>
      </c>
      <c r="AE10">
        <v>8.4000000000000003E-4</v>
      </c>
    </row>
    <row r="11" spans="1:31" x14ac:dyDescent="0.35">
      <c r="A11">
        <v>1</v>
      </c>
      <c r="B11" t="s">
        <v>65</v>
      </c>
      <c r="C11" t="s">
        <v>66</v>
      </c>
      <c r="D11">
        <v>241.13</v>
      </c>
      <c r="E11">
        <v>168.79</v>
      </c>
      <c r="F11">
        <v>1.0900000000000001</v>
      </c>
      <c r="G11">
        <v>241.13</v>
      </c>
      <c r="H11">
        <v>0</v>
      </c>
      <c r="I11">
        <v>0</v>
      </c>
      <c r="J11">
        <v>380</v>
      </c>
      <c r="K11">
        <v>0</v>
      </c>
      <c r="L11">
        <v>0</v>
      </c>
      <c r="M11">
        <v>0</v>
      </c>
      <c r="N11">
        <v>1.0900000000000001</v>
      </c>
      <c r="O11">
        <v>168.79</v>
      </c>
      <c r="P11">
        <v>380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3.78</v>
      </c>
      <c r="AA11">
        <v>35</v>
      </c>
      <c r="AB11">
        <v>9.2100000000000009</v>
      </c>
      <c r="AC11">
        <v>0</v>
      </c>
      <c r="AD11">
        <v>0</v>
      </c>
      <c r="AE11">
        <v>1.01E-3</v>
      </c>
    </row>
    <row r="12" spans="1:31" x14ac:dyDescent="0.35">
      <c r="A12">
        <v>1</v>
      </c>
      <c r="B12" t="s">
        <v>67</v>
      </c>
      <c r="C12" t="s">
        <v>68</v>
      </c>
      <c r="D12">
        <v>265.94</v>
      </c>
      <c r="E12">
        <v>186.16</v>
      </c>
      <c r="F12">
        <v>1.2</v>
      </c>
      <c r="G12">
        <v>265.94</v>
      </c>
      <c r="H12">
        <v>0</v>
      </c>
      <c r="I12">
        <v>0</v>
      </c>
      <c r="J12">
        <v>426</v>
      </c>
      <c r="K12">
        <v>0</v>
      </c>
      <c r="L12">
        <v>0</v>
      </c>
      <c r="M12">
        <v>0</v>
      </c>
      <c r="N12">
        <v>1.2</v>
      </c>
      <c r="O12">
        <v>186.16</v>
      </c>
      <c r="P12">
        <v>426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4.41</v>
      </c>
      <c r="AA12">
        <v>40</v>
      </c>
      <c r="AB12">
        <v>9.39</v>
      </c>
      <c r="AC12">
        <v>0</v>
      </c>
      <c r="AD12">
        <v>0</v>
      </c>
      <c r="AE12">
        <v>1.1199999999999999E-3</v>
      </c>
    </row>
    <row r="13" spans="1:31" x14ac:dyDescent="0.35">
      <c r="A13">
        <v>1</v>
      </c>
      <c r="B13" t="s">
        <v>69</v>
      </c>
      <c r="C13" t="s">
        <v>70</v>
      </c>
      <c r="D13">
        <v>38.14</v>
      </c>
      <c r="E13">
        <v>26.7</v>
      </c>
      <c r="F13">
        <v>0.17</v>
      </c>
      <c r="G13">
        <v>38.14</v>
      </c>
      <c r="H13">
        <v>0</v>
      </c>
      <c r="I13">
        <v>0</v>
      </c>
      <c r="J13">
        <v>73</v>
      </c>
      <c r="K13">
        <v>0</v>
      </c>
      <c r="L13">
        <v>0</v>
      </c>
      <c r="M13">
        <v>0</v>
      </c>
      <c r="N13">
        <v>0.17</v>
      </c>
      <c r="O13">
        <v>26.7</v>
      </c>
      <c r="P13">
        <v>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</v>
      </c>
      <c r="AA13">
        <v>3</v>
      </c>
      <c r="AB13">
        <v>4.1100000000000003</v>
      </c>
      <c r="AC13">
        <v>0</v>
      </c>
      <c r="AD13">
        <v>0</v>
      </c>
      <c r="AE13">
        <v>1.6000000000000001E-4</v>
      </c>
    </row>
    <row r="14" spans="1:31" x14ac:dyDescent="0.35">
      <c r="A14">
        <v>1</v>
      </c>
      <c r="B14" t="s">
        <v>71</v>
      </c>
      <c r="C14" t="s">
        <v>72</v>
      </c>
      <c r="D14">
        <v>53.91</v>
      </c>
      <c r="E14">
        <v>37.74</v>
      </c>
      <c r="F14">
        <v>0.24</v>
      </c>
      <c r="G14">
        <v>53.91</v>
      </c>
      <c r="H14">
        <v>0</v>
      </c>
      <c r="I14">
        <v>0</v>
      </c>
      <c r="J14">
        <v>95</v>
      </c>
      <c r="K14">
        <v>0</v>
      </c>
      <c r="L14">
        <v>0</v>
      </c>
      <c r="M14">
        <v>0</v>
      </c>
      <c r="N14">
        <v>0.24</v>
      </c>
      <c r="O14">
        <v>37.74</v>
      </c>
      <c r="P14">
        <v>95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0.52</v>
      </c>
      <c r="AA14">
        <v>5</v>
      </c>
      <c r="AB14">
        <v>5.26</v>
      </c>
      <c r="AC14">
        <v>0</v>
      </c>
      <c r="AD14">
        <v>0</v>
      </c>
      <c r="AE14">
        <v>2.1000000000000001E-4</v>
      </c>
    </row>
    <row r="15" spans="1:31" x14ac:dyDescent="0.35">
      <c r="A15">
        <v>1</v>
      </c>
      <c r="B15" t="s">
        <v>73</v>
      </c>
      <c r="C15" t="s">
        <v>74</v>
      </c>
      <c r="D15">
        <v>70.94</v>
      </c>
      <c r="E15">
        <v>49.66</v>
      </c>
      <c r="F15">
        <v>0.32</v>
      </c>
      <c r="G15">
        <v>70.94</v>
      </c>
      <c r="H15">
        <v>0</v>
      </c>
      <c r="I15">
        <v>0</v>
      </c>
      <c r="J15">
        <v>126</v>
      </c>
      <c r="K15">
        <v>0</v>
      </c>
      <c r="L15">
        <v>0</v>
      </c>
      <c r="M15">
        <v>0</v>
      </c>
      <c r="N15">
        <v>0.32</v>
      </c>
      <c r="O15">
        <v>49.66</v>
      </c>
      <c r="P15">
        <v>126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1.24</v>
      </c>
      <c r="AA15">
        <v>12</v>
      </c>
      <c r="AB15">
        <v>9.52</v>
      </c>
      <c r="AC15">
        <v>0</v>
      </c>
      <c r="AD15">
        <v>0</v>
      </c>
      <c r="AE15">
        <v>2.7999999999999998E-4</v>
      </c>
    </row>
    <row r="16" spans="1:31" x14ac:dyDescent="0.35">
      <c r="A16">
        <v>1</v>
      </c>
      <c r="B16" t="s">
        <v>75</v>
      </c>
      <c r="C16" t="s">
        <v>76</v>
      </c>
      <c r="D16">
        <v>91.83</v>
      </c>
      <c r="E16">
        <v>64.28</v>
      </c>
      <c r="F16">
        <v>0.41</v>
      </c>
      <c r="G16">
        <v>91.83</v>
      </c>
      <c r="H16">
        <v>0</v>
      </c>
      <c r="I16">
        <v>0</v>
      </c>
      <c r="J16">
        <v>164</v>
      </c>
      <c r="K16">
        <v>0</v>
      </c>
      <c r="L16">
        <v>0</v>
      </c>
      <c r="M16">
        <v>0</v>
      </c>
      <c r="N16">
        <v>0.41</v>
      </c>
      <c r="O16">
        <v>64.28</v>
      </c>
      <c r="P16">
        <v>164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1.66</v>
      </c>
      <c r="AA16">
        <v>16</v>
      </c>
      <c r="AB16">
        <v>9.76</v>
      </c>
      <c r="AC16">
        <v>0</v>
      </c>
      <c r="AD16">
        <v>0</v>
      </c>
      <c r="AE16">
        <v>3.6999999999999999E-4</v>
      </c>
    </row>
    <row r="17" spans="1:31" x14ac:dyDescent="0.35">
      <c r="A17">
        <v>1</v>
      </c>
      <c r="B17" t="s">
        <v>77</v>
      </c>
      <c r="C17" t="s">
        <v>78</v>
      </c>
      <c r="D17">
        <v>113.53</v>
      </c>
      <c r="E17">
        <v>79.47</v>
      </c>
      <c r="F17">
        <v>0.51</v>
      </c>
      <c r="G17">
        <v>113.53</v>
      </c>
      <c r="H17">
        <v>0</v>
      </c>
      <c r="I17">
        <v>0</v>
      </c>
      <c r="J17">
        <v>203</v>
      </c>
      <c r="K17">
        <v>0</v>
      </c>
      <c r="L17">
        <v>0</v>
      </c>
      <c r="M17">
        <v>0</v>
      </c>
      <c r="N17">
        <v>0.51</v>
      </c>
      <c r="O17">
        <v>79.47</v>
      </c>
      <c r="P17">
        <v>203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2.59</v>
      </c>
      <c r="AA17">
        <v>25</v>
      </c>
      <c r="AB17">
        <v>12.32</v>
      </c>
      <c r="AC17">
        <v>0</v>
      </c>
      <c r="AD17">
        <v>0</v>
      </c>
      <c r="AE17">
        <v>4.6000000000000001E-4</v>
      </c>
    </row>
    <row r="18" spans="1:31" x14ac:dyDescent="0.35">
      <c r="A18">
        <v>1</v>
      </c>
      <c r="B18" t="s">
        <v>79</v>
      </c>
      <c r="C18" t="s">
        <v>80</v>
      </c>
      <c r="D18">
        <v>140.34</v>
      </c>
      <c r="E18">
        <v>98.24</v>
      </c>
      <c r="F18">
        <v>0.63</v>
      </c>
      <c r="G18">
        <v>140.34</v>
      </c>
      <c r="H18">
        <v>0</v>
      </c>
      <c r="I18">
        <v>0</v>
      </c>
      <c r="J18">
        <v>245</v>
      </c>
      <c r="K18">
        <v>0</v>
      </c>
      <c r="L18">
        <v>0</v>
      </c>
      <c r="M18">
        <v>0</v>
      </c>
      <c r="N18">
        <v>0.63</v>
      </c>
      <c r="O18">
        <v>98.24</v>
      </c>
      <c r="P18">
        <v>245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3.21</v>
      </c>
      <c r="AA18">
        <v>31</v>
      </c>
      <c r="AB18">
        <v>12.65</v>
      </c>
      <c r="AC18">
        <v>0</v>
      </c>
      <c r="AD18">
        <v>0</v>
      </c>
      <c r="AE18">
        <v>5.6999999999999998E-4</v>
      </c>
    </row>
    <row r="19" spans="1:31" x14ac:dyDescent="0.35">
      <c r="A19">
        <v>1</v>
      </c>
      <c r="B19" t="s">
        <v>81</v>
      </c>
      <c r="C19" t="s">
        <v>82</v>
      </c>
      <c r="D19">
        <v>169.81</v>
      </c>
      <c r="E19">
        <v>118.87</v>
      </c>
      <c r="F19">
        <v>0.76</v>
      </c>
      <c r="G19">
        <v>169.81</v>
      </c>
      <c r="H19">
        <v>0</v>
      </c>
      <c r="I19">
        <v>0</v>
      </c>
      <c r="J19">
        <v>297</v>
      </c>
      <c r="K19">
        <v>0</v>
      </c>
      <c r="L19">
        <v>0</v>
      </c>
      <c r="M19">
        <v>0</v>
      </c>
      <c r="N19">
        <v>0.76</v>
      </c>
      <c r="O19">
        <v>118.87</v>
      </c>
      <c r="P19">
        <v>297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4.04</v>
      </c>
      <c r="AA19">
        <v>38</v>
      </c>
      <c r="AB19">
        <v>12.79</v>
      </c>
      <c r="AC19">
        <v>0</v>
      </c>
      <c r="AD19">
        <v>0</v>
      </c>
      <c r="AE19">
        <v>7.1000000000000002E-4</v>
      </c>
    </row>
    <row r="20" spans="1:31" x14ac:dyDescent="0.35">
      <c r="A20">
        <v>1</v>
      </c>
      <c r="B20" t="s">
        <v>83</v>
      </c>
      <c r="C20" t="s">
        <v>84</v>
      </c>
      <c r="D20">
        <v>202.4</v>
      </c>
      <c r="E20">
        <v>141.68</v>
      </c>
      <c r="F20">
        <v>0.91</v>
      </c>
      <c r="G20">
        <v>202.4</v>
      </c>
      <c r="H20">
        <v>0</v>
      </c>
      <c r="I20">
        <v>0</v>
      </c>
      <c r="J20">
        <v>336</v>
      </c>
      <c r="K20">
        <v>0</v>
      </c>
      <c r="L20">
        <v>0</v>
      </c>
      <c r="M20">
        <v>0</v>
      </c>
      <c r="N20">
        <v>0.91</v>
      </c>
      <c r="O20">
        <v>141.68</v>
      </c>
      <c r="P20">
        <v>336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3.32</v>
      </c>
      <c r="AA20">
        <v>32</v>
      </c>
      <c r="AB20">
        <v>9.52</v>
      </c>
      <c r="AC20">
        <v>0</v>
      </c>
      <c r="AD20">
        <v>0</v>
      </c>
      <c r="AE20">
        <v>8.4999999999999995E-4</v>
      </c>
    </row>
    <row r="21" spans="1:31" x14ac:dyDescent="0.35">
      <c r="A21">
        <v>1</v>
      </c>
      <c r="B21" t="s">
        <v>85</v>
      </c>
      <c r="C21" t="s">
        <v>86</v>
      </c>
      <c r="D21">
        <v>244.01</v>
      </c>
      <c r="E21">
        <v>170.81</v>
      </c>
      <c r="F21">
        <v>1.1000000000000001</v>
      </c>
      <c r="G21">
        <v>244.01</v>
      </c>
      <c r="H21">
        <v>0</v>
      </c>
      <c r="I21">
        <v>0</v>
      </c>
      <c r="J21">
        <v>390</v>
      </c>
      <c r="K21">
        <v>0</v>
      </c>
      <c r="L21">
        <v>0</v>
      </c>
      <c r="M21">
        <v>0</v>
      </c>
      <c r="N21">
        <v>1.1000000000000001</v>
      </c>
      <c r="O21">
        <v>170.81</v>
      </c>
      <c r="P21">
        <v>390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3.99</v>
      </c>
      <c r="AA21">
        <v>37</v>
      </c>
      <c r="AB21">
        <v>9.49</v>
      </c>
      <c r="AC21">
        <v>0</v>
      </c>
      <c r="AD21">
        <v>0</v>
      </c>
      <c r="AE21">
        <v>1.0200000000000001E-3</v>
      </c>
    </row>
    <row r="22" spans="1:31" x14ac:dyDescent="0.35">
      <c r="A22">
        <v>1</v>
      </c>
      <c r="B22" t="s">
        <v>87</v>
      </c>
      <c r="C22" t="s">
        <v>88</v>
      </c>
      <c r="D22">
        <v>41.84</v>
      </c>
      <c r="E22">
        <v>29.29</v>
      </c>
      <c r="F22">
        <v>0.19</v>
      </c>
      <c r="G22">
        <v>41.84</v>
      </c>
      <c r="H22">
        <v>0</v>
      </c>
      <c r="I22">
        <v>0</v>
      </c>
      <c r="J22">
        <v>81</v>
      </c>
      <c r="K22">
        <v>0</v>
      </c>
      <c r="L22">
        <v>0</v>
      </c>
      <c r="M22">
        <v>0</v>
      </c>
      <c r="N22">
        <v>0.19</v>
      </c>
      <c r="O22">
        <v>29.29</v>
      </c>
      <c r="P22">
        <v>81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0.41</v>
      </c>
      <c r="AA22">
        <v>4</v>
      </c>
      <c r="AB22">
        <v>4.9400000000000004</v>
      </c>
      <c r="AC22">
        <v>0</v>
      </c>
      <c r="AD22">
        <v>0</v>
      </c>
      <c r="AE22">
        <v>1.7000000000000001E-4</v>
      </c>
    </row>
    <row r="23" spans="1:31" x14ac:dyDescent="0.35">
      <c r="A23">
        <v>1</v>
      </c>
      <c r="B23" t="s">
        <v>89</v>
      </c>
      <c r="C23" t="s">
        <v>90</v>
      </c>
      <c r="D23">
        <v>57.31</v>
      </c>
      <c r="E23">
        <v>40.119999999999997</v>
      </c>
      <c r="F23">
        <v>0.26</v>
      </c>
      <c r="G23">
        <v>57.31</v>
      </c>
      <c r="H23">
        <v>0</v>
      </c>
      <c r="I23">
        <v>0</v>
      </c>
      <c r="J23">
        <v>99</v>
      </c>
      <c r="K23">
        <v>0</v>
      </c>
      <c r="L23">
        <v>0</v>
      </c>
      <c r="M23">
        <v>0</v>
      </c>
      <c r="N23">
        <v>0.26</v>
      </c>
      <c r="O23">
        <v>40.119999999999997</v>
      </c>
      <c r="P23">
        <v>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0.31</v>
      </c>
      <c r="AA23">
        <v>3</v>
      </c>
      <c r="AB23">
        <v>3.03</v>
      </c>
      <c r="AC23">
        <v>0</v>
      </c>
      <c r="AD23">
        <v>0</v>
      </c>
      <c r="AE23">
        <v>2.2000000000000001E-4</v>
      </c>
    </row>
    <row r="24" spans="1:31" x14ac:dyDescent="0.35">
      <c r="A24">
        <v>1</v>
      </c>
      <c r="B24" t="s">
        <v>91</v>
      </c>
      <c r="C24" t="s">
        <v>92</v>
      </c>
      <c r="D24">
        <v>74.06</v>
      </c>
      <c r="E24">
        <v>51.84</v>
      </c>
      <c r="F24">
        <v>0.33</v>
      </c>
      <c r="G24">
        <v>74.06</v>
      </c>
      <c r="H24">
        <v>0</v>
      </c>
      <c r="I24">
        <v>0</v>
      </c>
      <c r="J24">
        <v>129</v>
      </c>
      <c r="K24">
        <v>0</v>
      </c>
      <c r="L24">
        <v>0</v>
      </c>
      <c r="M24">
        <v>0</v>
      </c>
      <c r="N24">
        <v>0.33</v>
      </c>
      <c r="O24">
        <v>51.84</v>
      </c>
      <c r="P24">
        <v>129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1.04</v>
      </c>
      <c r="AA24">
        <v>10</v>
      </c>
      <c r="AB24">
        <v>7.75</v>
      </c>
      <c r="AC24">
        <v>0</v>
      </c>
      <c r="AD24">
        <v>0</v>
      </c>
      <c r="AE24">
        <v>2.9E-4</v>
      </c>
    </row>
    <row r="25" spans="1:31" x14ac:dyDescent="0.35">
      <c r="A25">
        <v>1</v>
      </c>
      <c r="B25" t="s">
        <v>93</v>
      </c>
      <c r="C25" t="s">
        <v>94</v>
      </c>
      <c r="D25">
        <v>94.43</v>
      </c>
      <c r="E25">
        <v>66.099999999999994</v>
      </c>
      <c r="F25">
        <v>0.43</v>
      </c>
      <c r="G25">
        <v>94.43</v>
      </c>
      <c r="H25">
        <v>0</v>
      </c>
      <c r="I25">
        <v>0</v>
      </c>
      <c r="J25">
        <v>167</v>
      </c>
      <c r="K25">
        <v>0</v>
      </c>
      <c r="L25">
        <v>0</v>
      </c>
      <c r="M25">
        <v>0</v>
      </c>
      <c r="N25">
        <v>0.43</v>
      </c>
      <c r="O25">
        <v>66.099999999999994</v>
      </c>
      <c r="P25">
        <v>167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1.45</v>
      </c>
      <c r="AA25">
        <v>14</v>
      </c>
      <c r="AB25">
        <v>8.3800000000000008</v>
      </c>
      <c r="AC25">
        <v>0</v>
      </c>
      <c r="AD25">
        <v>0</v>
      </c>
      <c r="AE25">
        <v>3.8000000000000002E-4</v>
      </c>
    </row>
    <row r="26" spans="1:31" x14ac:dyDescent="0.35">
      <c r="A26">
        <v>1</v>
      </c>
      <c r="B26" t="s">
        <v>95</v>
      </c>
      <c r="C26" t="s">
        <v>96</v>
      </c>
      <c r="D26">
        <v>117.23</v>
      </c>
      <c r="E26">
        <v>82.06</v>
      </c>
      <c r="F26">
        <v>0.53</v>
      </c>
      <c r="G26">
        <v>117.23</v>
      </c>
      <c r="H26">
        <v>0</v>
      </c>
      <c r="I26">
        <v>0</v>
      </c>
      <c r="J26">
        <v>208</v>
      </c>
      <c r="K26">
        <v>0</v>
      </c>
      <c r="L26">
        <v>0</v>
      </c>
      <c r="M26">
        <v>0</v>
      </c>
      <c r="N26">
        <v>0.53</v>
      </c>
      <c r="O26">
        <v>82.06</v>
      </c>
      <c r="P26">
        <v>208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2.2799999999999998</v>
      </c>
      <c r="AA26">
        <v>22</v>
      </c>
      <c r="AB26">
        <v>10.58</v>
      </c>
      <c r="AC26">
        <v>0</v>
      </c>
      <c r="AD26">
        <v>0</v>
      </c>
      <c r="AE26">
        <v>4.6999999999999999E-4</v>
      </c>
    </row>
    <row r="27" spans="1:31" x14ac:dyDescent="0.35">
      <c r="A27">
        <v>1</v>
      </c>
      <c r="B27" t="s">
        <v>97</v>
      </c>
      <c r="C27" t="s">
        <v>98</v>
      </c>
      <c r="D27">
        <v>143.97</v>
      </c>
      <c r="E27">
        <v>100.78</v>
      </c>
      <c r="F27">
        <v>0.65</v>
      </c>
      <c r="G27">
        <v>143.97</v>
      </c>
      <c r="H27">
        <v>0</v>
      </c>
      <c r="I27">
        <v>0</v>
      </c>
      <c r="J27">
        <v>252</v>
      </c>
      <c r="K27">
        <v>0</v>
      </c>
      <c r="L27">
        <v>0</v>
      </c>
      <c r="M27">
        <v>0</v>
      </c>
      <c r="N27">
        <v>0.65</v>
      </c>
      <c r="O27">
        <v>100.78</v>
      </c>
      <c r="P27">
        <v>252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2.9</v>
      </c>
      <c r="AA27">
        <v>28</v>
      </c>
      <c r="AB27">
        <v>11.11</v>
      </c>
      <c r="AC27">
        <v>0</v>
      </c>
      <c r="AD27">
        <v>0</v>
      </c>
      <c r="AE27">
        <v>5.8E-4</v>
      </c>
    </row>
    <row r="28" spans="1:31" x14ac:dyDescent="0.35">
      <c r="A28">
        <v>1</v>
      </c>
      <c r="B28" t="s">
        <v>99</v>
      </c>
      <c r="C28" t="s">
        <v>100</v>
      </c>
      <c r="D28">
        <v>172.93</v>
      </c>
      <c r="E28">
        <v>121.05</v>
      </c>
      <c r="F28">
        <v>0.78</v>
      </c>
      <c r="G28">
        <v>172.93</v>
      </c>
      <c r="H28">
        <v>0</v>
      </c>
      <c r="I28">
        <v>0</v>
      </c>
      <c r="J28">
        <v>302</v>
      </c>
      <c r="K28">
        <v>0</v>
      </c>
      <c r="L28">
        <v>0</v>
      </c>
      <c r="M28">
        <v>0</v>
      </c>
      <c r="N28">
        <v>0.78</v>
      </c>
      <c r="O28">
        <v>121.05</v>
      </c>
      <c r="P28">
        <v>302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3.94</v>
      </c>
      <c r="AA28">
        <v>37</v>
      </c>
      <c r="AB28">
        <v>12.25</v>
      </c>
      <c r="AC28">
        <v>0</v>
      </c>
      <c r="AD28">
        <v>0</v>
      </c>
      <c r="AE28">
        <v>7.2000000000000005E-4</v>
      </c>
    </row>
    <row r="29" spans="1:31" x14ac:dyDescent="0.35">
      <c r="A29">
        <v>1</v>
      </c>
      <c r="B29" t="s">
        <v>101</v>
      </c>
      <c r="C29" t="s">
        <v>102</v>
      </c>
      <c r="D29">
        <v>205.96</v>
      </c>
      <c r="E29">
        <v>144.16999999999999</v>
      </c>
      <c r="F29">
        <v>0.93</v>
      </c>
      <c r="G29">
        <v>205.96</v>
      </c>
      <c r="H29">
        <v>0</v>
      </c>
      <c r="I29">
        <v>0</v>
      </c>
      <c r="J29">
        <v>340</v>
      </c>
      <c r="K29">
        <v>0</v>
      </c>
      <c r="L29">
        <v>0</v>
      </c>
      <c r="M29">
        <v>0</v>
      </c>
      <c r="N29">
        <v>0.93</v>
      </c>
      <c r="O29">
        <v>144.16999999999999</v>
      </c>
      <c r="P29">
        <v>340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3.01</v>
      </c>
      <c r="AA29">
        <v>29</v>
      </c>
      <c r="AB29">
        <v>8.5299999999999994</v>
      </c>
      <c r="AC29">
        <v>0</v>
      </c>
      <c r="AD29">
        <v>0</v>
      </c>
      <c r="AE29">
        <v>8.5999999999999998E-4</v>
      </c>
    </row>
    <row r="30" spans="1:31" x14ac:dyDescent="0.35">
      <c r="A30">
        <v>1</v>
      </c>
      <c r="B30" t="s">
        <v>103</v>
      </c>
      <c r="C30" t="s">
        <v>104</v>
      </c>
      <c r="D30">
        <v>44.14</v>
      </c>
      <c r="E30">
        <v>30.9</v>
      </c>
      <c r="F30">
        <v>0.2</v>
      </c>
      <c r="G30">
        <v>44.14</v>
      </c>
      <c r="H30">
        <v>0</v>
      </c>
      <c r="I30">
        <v>0</v>
      </c>
      <c r="J30">
        <v>82</v>
      </c>
      <c r="K30">
        <v>0</v>
      </c>
      <c r="L30">
        <v>0</v>
      </c>
      <c r="M30">
        <v>0</v>
      </c>
      <c r="N30">
        <v>0.2</v>
      </c>
      <c r="O30">
        <v>30.9</v>
      </c>
      <c r="P30">
        <v>82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0.52</v>
      </c>
      <c r="AA30">
        <v>5</v>
      </c>
      <c r="AB30">
        <v>6.1</v>
      </c>
      <c r="AC30">
        <v>0</v>
      </c>
      <c r="AD30">
        <v>0</v>
      </c>
      <c r="AE30">
        <v>1.8000000000000001E-4</v>
      </c>
    </row>
    <row r="31" spans="1:31" x14ac:dyDescent="0.35">
      <c r="A31">
        <v>1</v>
      </c>
      <c r="B31" t="s">
        <v>105</v>
      </c>
      <c r="C31" t="s">
        <v>106</v>
      </c>
      <c r="D31">
        <v>59.99</v>
      </c>
      <c r="E31">
        <v>41.99</v>
      </c>
      <c r="F31">
        <v>0.27</v>
      </c>
      <c r="G31">
        <v>59.99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0.27</v>
      </c>
      <c r="O31">
        <v>41.99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</v>
      </c>
      <c r="AA31">
        <v>2</v>
      </c>
      <c r="AB31">
        <v>2</v>
      </c>
      <c r="AC31">
        <v>0</v>
      </c>
      <c r="AD31">
        <v>0</v>
      </c>
      <c r="AE31">
        <v>2.3000000000000001E-4</v>
      </c>
    </row>
    <row r="32" spans="1:31" x14ac:dyDescent="0.35">
      <c r="A32">
        <v>1</v>
      </c>
      <c r="B32" t="s">
        <v>107</v>
      </c>
      <c r="C32" t="s">
        <v>108</v>
      </c>
      <c r="D32">
        <v>76.8</v>
      </c>
      <c r="E32">
        <v>53.76</v>
      </c>
      <c r="F32">
        <v>0.35</v>
      </c>
      <c r="G32">
        <v>76.8</v>
      </c>
      <c r="H32">
        <v>0</v>
      </c>
      <c r="I32">
        <v>0</v>
      </c>
      <c r="J32">
        <v>132</v>
      </c>
      <c r="K32">
        <v>0</v>
      </c>
      <c r="L32">
        <v>0</v>
      </c>
      <c r="M32">
        <v>0</v>
      </c>
      <c r="N32">
        <v>0.35</v>
      </c>
      <c r="O32">
        <v>53.76</v>
      </c>
      <c r="P32">
        <v>132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1.04</v>
      </c>
      <c r="AA32">
        <v>10</v>
      </c>
      <c r="AB32">
        <v>7.58</v>
      </c>
      <c r="AC32">
        <v>0</v>
      </c>
      <c r="AD32">
        <v>0</v>
      </c>
      <c r="AE32">
        <v>2.9999999999999997E-4</v>
      </c>
    </row>
    <row r="33" spans="1:31" x14ac:dyDescent="0.35">
      <c r="A33">
        <v>1</v>
      </c>
      <c r="B33" t="s">
        <v>109</v>
      </c>
      <c r="C33" t="s">
        <v>110</v>
      </c>
      <c r="D33">
        <v>97.97</v>
      </c>
      <c r="E33">
        <v>68.58</v>
      </c>
      <c r="F33">
        <v>0.44</v>
      </c>
      <c r="G33">
        <v>97.97</v>
      </c>
      <c r="H33">
        <v>0</v>
      </c>
      <c r="I33">
        <v>0</v>
      </c>
      <c r="J33">
        <v>174</v>
      </c>
      <c r="K33">
        <v>0</v>
      </c>
      <c r="L33">
        <v>0</v>
      </c>
      <c r="M33">
        <v>0</v>
      </c>
      <c r="N33">
        <v>0.44</v>
      </c>
      <c r="O33">
        <v>68.58</v>
      </c>
      <c r="P33">
        <v>174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1.97</v>
      </c>
      <c r="AA33">
        <v>19</v>
      </c>
      <c r="AB33">
        <v>10.92</v>
      </c>
      <c r="AC33">
        <v>0</v>
      </c>
      <c r="AD33">
        <v>0</v>
      </c>
      <c r="AE33">
        <v>3.8999999999999999E-4</v>
      </c>
    </row>
    <row r="34" spans="1:31" x14ac:dyDescent="0.35">
      <c r="A34">
        <v>1</v>
      </c>
      <c r="B34" t="s">
        <v>111</v>
      </c>
      <c r="C34" t="s">
        <v>112</v>
      </c>
      <c r="D34">
        <v>120.04</v>
      </c>
      <c r="E34">
        <v>84.03</v>
      </c>
      <c r="F34">
        <v>0.54</v>
      </c>
      <c r="G34">
        <v>120.04</v>
      </c>
      <c r="H34">
        <v>0</v>
      </c>
      <c r="I34">
        <v>0</v>
      </c>
      <c r="J34">
        <v>209</v>
      </c>
      <c r="K34">
        <v>0</v>
      </c>
      <c r="L34">
        <v>0</v>
      </c>
      <c r="M34">
        <v>0</v>
      </c>
      <c r="N34">
        <v>0.54</v>
      </c>
      <c r="O34">
        <v>84.03</v>
      </c>
      <c r="P34">
        <v>209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2.1800000000000002</v>
      </c>
      <c r="AA34">
        <v>21</v>
      </c>
      <c r="AB34">
        <v>10.050000000000001</v>
      </c>
      <c r="AC34">
        <v>0</v>
      </c>
      <c r="AD34">
        <v>0</v>
      </c>
      <c r="AE34">
        <v>4.8000000000000001E-4</v>
      </c>
    </row>
    <row r="35" spans="1:31" x14ac:dyDescent="0.35">
      <c r="A35">
        <v>1</v>
      </c>
      <c r="B35" t="s">
        <v>113</v>
      </c>
      <c r="C35" t="s">
        <v>114</v>
      </c>
      <c r="D35">
        <v>146.93</v>
      </c>
      <c r="E35">
        <v>102.85</v>
      </c>
      <c r="F35">
        <v>0.66</v>
      </c>
      <c r="G35">
        <v>146.93</v>
      </c>
      <c r="H35">
        <v>0</v>
      </c>
      <c r="I35">
        <v>0</v>
      </c>
      <c r="J35">
        <v>256</v>
      </c>
      <c r="K35">
        <v>0</v>
      </c>
      <c r="L35">
        <v>0</v>
      </c>
      <c r="M35">
        <v>0</v>
      </c>
      <c r="N35">
        <v>0.66</v>
      </c>
      <c r="O35">
        <v>102.85</v>
      </c>
      <c r="P35">
        <v>256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3.01</v>
      </c>
      <c r="AA35">
        <v>29</v>
      </c>
      <c r="AB35">
        <v>11.33</v>
      </c>
      <c r="AC35">
        <v>0</v>
      </c>
      <c r="AD35">
        <v>0</v>
      </c>
      <c r="AE35">
        <v>5.9000000000000003E-4</v>
      </c>
    </row>
    <row r="36" spans="1:31" x14ac:dyDescent="0.35">
      <c r="A36">
        <v>1</v>
      </c>
      <c r="B36" t="s">
        <v>115</v>
      </c>
      <c r="C36" t="s">
        <v>116</v>
      </c>
      <c r="D36">
        <v>175.81</v>
      </c>
      <c r="E36">
        <v>123.07</v>
      </c>
      <c r="F36">
        <v>0.79</v>
      </c>
      <c r="G36">
        <v>175.81</v>
      </c>
      <c r="H36">
        <v>0</v>
      </c>
      <c r="I36">
        <v>0</v>
      </c>
      <c r="J36">
        <v>305</v>
      </c>
      <c r="K36">
        <v>0</v>
      </c>
      <c r="L36">
        <v>0</v>
      </c>
      <c r="M36">
        <v>0</v>
      </c>
      <c r="N36">
        <v>0.79</v>
      </c>
      <c r="O36">
        <v>123.07</v>
      </c>
      <c r="P36">
        <v>305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3.84</v>
      </c>
      <c r="AA36">
        <v>37</v>
      </c>
      <c r="AB36">
        <v>12.13</v>
      </c>
      <c r="AC36">
        <v>0</v>
      </c>
      <c r="AD36">
        <v>0</v>
      </c>
      <c r="AE36">
        <v>7.2999999999999996E-4</v>
      </c>
    </row>
    <row r="37" spans="1:31" x14ac:dyDescent="0.35">
      <c r="A37">
        <v>1</v>
      </c>
      <c r="B37" t="s">
        <v>117</v>
      </c>
      <c r="C37" t="s">
        <v>118</v>
      </c>
      <c r="D37">
        <v>48.29</v>
      </c>
      <c r="E37">
        <v>33.799999999999997</v>
      </c>
      <c r="F37">
        <v>0.22</v>
      </c>
      <c r="G37">
        <v>48.29</v>
      </c>
      <c r="H37">
        <v>0</v>
      </c>
      <c r="I37">
        <v>0</v>
      </c>
      <c r="J37">
        <v>88</v>
      </c>
      <c r="K37">
        <v>0</v>
      </c>
      <c r="L37">
        <v>0</v>
      </c>
      <c r="M37">
        <v>0</v>
      </c>
      <c r="N37">
        <v>0.22</v>
      </c>
      <c r="O37">
        <v>33.799999999999997</v>
      </c>
      <c r="P37">
        <v>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0.52</v>
      </c>
      <c r="AA37">
        <v>4</v>
      </c>
      <c r="AB37">
        <v>4.55</v>
      </c>
      <c r="AC37">
        <v>0</v>
      </c>
      <c r="AD37">
        <v>0</v>
      </c>
      <c r="AE37">
        <v>2.0000000000000001E-4</v>
      </c>
    </row>
    <row r="38" spans="1:31" x14ac:dyDescent="0.35">
      <c r="A38">
        <v>1</v>
      </c>
      <c r="B38" t="s">
        <v>119</v>
      </c>
      <c r="C38" t="s">
        <v>120</v>
      </c>
      <c r="D38">
        <v>63.31</v>
      </c>
      <c r="E38">
        <v>44.32</v>
      </c>
      <c r="F38">
        <v>0.28000000000000003</v>
      </c>
      <c r="G38">
        <v>63.31</v>
      </c>
      <c r="H38">
        <v>0</v>
      </c>
      <c r="I38">
        <v>0</v>
      </c>
      <c r="J38">
        <v>108</v>
      </c>
      <c r="K38">
        <v>0</v>
      </c>
      <c r="L38">
        <v>0</v>
      </c>
      <c r="M38">
        <v>0</v>
      </c>
      <c r="N38">
        <v>0.28000000000000003</v>
      </c>
      <c r="O38">
        <v>44.32</v>
      </c>
      <c r="P38">
        <v>108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0.52</v>
      </c>
      <c r="AA38">
        <v>4</v>
      </c>
      <c r="AB38">
        <v>3.7</v>
      </c>
      <c r="AC38">
        <v>0</v>
      </c>
      <c r="AD38">
        <v>0</v>
      </c>
      <c r="AE38">
        <v>2.5000000000000001E-4</v>
      </c>
    </row>
    <row r="39" spans="1:31" x14ac:dyDescent="0.35">
      <c r="A39">
        <v>1</v>
      </c>
      <c r="B39" t="s">
        <v>121</v>
      </c>
      <c r="C39" t="s">
        <v>122</v>
      </c>
      <c r="D39">
        <v>79.91</v>
      </c>
      <c r="E39">
        <v>55.94</v>
      </c>
      <c r="F39">
        <v>0.36</v>
      </c>
      <c r="G39">
        <v>79.91</v>
      </c>
      <c r="H39">
        <v>0</v>
      </c>
      <c r="I39">
        <v>0</v>
      </c>
      <c r="J39">
        <v>135</v>
      </c>
      <c r="K39">
        <v>0</v>
      </c>
      <c r="L39">
        <v>0</v>
      </c>
      <c r="M39">
        <v>0</v>
      </c>
      <c r="N39">
        <v>0.36</v>
      </c>
      <c r="O39">
        <v>55.94</v>
      </c>
      <c r="P39">
        <v>135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0.73</v>
      </c>
      <c r="AA39">
        <v>7</v>
      </c>
      <c r="AB39">
        <v>5.19</v>
      </c>
      <c r="AC39">
        <v>0</v>
      </c>
      <c r="AD39">
        <v>0</v>
      </c>
      <c r="AE39">
        <v>3.1E-4</v>
      </c>
    </row>
    <row r="40" spans="1:31" x14ac:dyDescent="0.35">
      <c r="A40">
        <v>1</v>
      </c>
      <c r="B40" t="s">
        <v>123</v>
      </c>
      <c r="C40" t="s">
        <v>124</v>
      </c>
      <c r="D40">
        <v>101.53</v>
      </c>
      <c r="E40">
        <v>71.069999999999993</v>
      </c>
      <c r="F40">
        <v>0.46</v>
      </c>
      <c r="G40">
        <v>101.53</v>
      </c>
      <c r="H40">
        <v>0</v>
      </c>
      <c r="I40">
        <v>0</v>
      </c>
      <c r="J40">
        <v>177</v>
      </c>
      <c r="K40">
        <v>0</v>
      </c>
      <c r="L40">
        <v>0</v>
      </c>
      <c r="M40">
        <v>0</v>
      </c>
      <c r="N40">
        <v>0.46</v>
      </c>
      <c r="O40">
        <v>71.069999999999993</v>
      </c>
      <c r="P40">
        <v>177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1.76</v>
      </c>
      <c r="AA40">
        <v>16</v>
      </c>
      <c r="AB40">
        <v>9.0399999999999991</v>
      </c>
      <c r="AC40">
        <v>0</v>
      </c>
      <c r="AD40">
        <v>0</v>
      </c>
      <c r="AE40">
        <v>4.0000000000000002E-4</v>
      </c>
    </row>
    <row r="41" spans="1:31" x14ac:dyDescent="0.35">
      <c r="A41">
        <v>1</v>
      </c>
      <c r="B41" t="s">
        <v>125</v>
      </c>
      <c r="C41" t="s">
        <v>126</v>
      </c>
      <c r="D41">
        <v>123.09</v>
      </c>
      <c r="E41">
        <v>86.16</v>
      </c>
      <c r="F41">
        <v>0.55000000000000004</v>
      </c>
      <c r="G41">
        <v>123.09</v>
      </c>
      <c r="H41">
        <v>0</v>
      </c>
      <c r="I41">
        <v>0</v>
      </c>
      <c r="J41">
        <v>216</v>
      </c>
      <c r="K41">
        <v>0</v>
      </c>
      <c r="L41">
        <v>0</v>
      </c>
      <c r="M41">
        <v>0</v>
      </c>
      <c r="N41">
        <v>0.55000000000000004</v>
      </c>
      <c r="O41">
        <v>86.16</v>
      </c>
      <c r="P41">
        <v>216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2.1800000000000002</v>
      </c>
      <c r="AA41">
        <v>21</v>
      </c>
      <c r="AB41">
        <v>9.7200000000000006</v>
      </c>
      <c r="AC41">
        <v>0</v>
      </c>
      <c r="AD41">
        <v>0</v>
      </c>
      <c r="AE41">
        <v>5.0000000000000001E-4</v>
      </c>
    </row>
    <row r="42" spans="1:31" x14ac:dyDescent="0.35">
      <c r="A42">
        <v>1</v>
      </c>
      <c r="B42" t="s">
        <v>127</v>
      </c>
      <c r="C42" t="s">
        <v>128</v>
      </c>
      <c r="D42">
        <v>149.88999999999999</v>
      </c>
      <c r="E42">
        <v>104.92</v>
      </c>
      <c r="F42">
        <v>0.67</v>
      </c>
      <c r="G42">
        <v>149.88999999999999</v>
      </c>
      <c r="H42">
        <v>0</v>
      </c>
      <c r="I42">
        <v>0</v>
      </c>
      <c r="J42">
        <v>261</v>
      </c>
      <c r="K42">
        <v>0</v>
      </c>
      <c r="L42">
        <v>0</v>
      </c>
      <c r="M42">
        <v>0</v>
      </c>
      <c r="N42">
        <v>0.67</v>
      </c>
      <c r="O42">
        <v>104.92</v>
      </c>
      <c r="P42">
        <v>261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3.21</v>
      </c>
      <c r="AA42">
        <v>30</v>
      </c>
      <c r="AB42">
        <v>11.49</v>
      </c>
      <c r="AC42">
        <v>0</v>
      </c>
      <c r="AD42">
        <v>0</v>
      </c>
      <c r="AE42">
        <v>6.0999999999999997E-4</v>
      </c>
    </row>
    <row r="43" spans="1:31" x14ac:dyDescent="0.35">
      <c r="A43">
        <v>1</v>
      </c>
      <c r="B43" t="s">
        <v>129</v>
      </c>
      <c r="C43" t="s">
        <v>130</v>
      </c>
      <c r="D43">
        <v>55.03</v>
      </c>
      <c r="E43">
        <v>38.520000000000003</v>
      </c>
      <c r="F43">
        <v>0.25</v>
      </c>
      <c r="G43">
        <v>55.03</v>
      </c>
      <c r="H43">
        <v>0</v>
      </c>
      <c r="I43">
        <v>0</v>
      </c>
      <c r="J43">
        <v>113</v>
      </c>
      <c r="K43">
        <v>0</v>
      </c>
      <c r="L43">
        <v>0</v>
      </c>
      <c r="M43">
        <v>0</v>
      </c>
      <c r="N43">
        <v>0.25</v>
      </c>
      <c r="O43">
        <v>38.520000000000003</v>
      </c>
      <c r="P43">
        <v>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0.52</v>
      </c>
      <c r="AA43">
        <v>5</v>
      </c>
      <c r="AB43">
        <v>4.42</v>
      </c>
      <c r="AC43">
        <v>0</v>
      </c>
      <c r="AD43">
        <v>0</v>
      </c>
      <c r="AE43">
        <v>2.4000000000000001E-4</v>
      </c>
    </row>
    <row r="44" spans="1:31" x14ac:dyDescent="0.35">
      <c r="A44">
        <v>1</v>
      </c>
      <c r="B44" t="s">
        <v>131</v>
      </c>
      <c r="C44" t="s">
        <v>132</v>
      </c>
      <c r="D44">
        <v>70.06</v>
      </c>
      <c r="E44">
        <v>49.04</v>
      </c>
      <c r="F44">
        <v>0.32</v>
      </c>
      <c r="G44">
        <v>70.06</v>
      </c>
      <c r="H44">
        <v>0</v>
      </c>
      <c r="I44">
        <v>0</v>
      </c>
      <c r="J44">
        <v>131</v>
      </c>
      <c r="K44">
        <v>0</v>
      </c>
      <c r="L44">
        <v>0</v>
      </c>
      <c r="M44">
        <v>0</v>
      </c>
      <c r="N44">
        <v>0.32</v>
      </c>
      <c r="O44">
        <v>49.04</v>
      </c>
      <c r="P44">
        <v>131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0.31</v>
      </c>
      <c r="AA44">
        <v>3</v>
      </c>
      <c r="AB44">
        <v>2.29</v>
      </c>
      <c r="AC44">
        <v>0</v>
      </c>
      <c r="AD44">
        <v>0</v>
      </c>
      <c r="AE44">
        <v>2.9E-4</v>
      </c>
    </row>
    <row r="45" spans="1:31" x14ac:dyDescent="0.35">
      <c r="A45">
        <v>1</v>
      </c>
      <c r="B45" t="s">
        <v>133</v>
      </c>
      <c r="C45" t="s">
        <v>134</v>
      </c>
      <c r="D45">
        <v>87.17</v>
      </c>
      <c r="E45">
        <v>61.02</v>
      </c>
      <c r="F45">
        <v>0.39</v>
      </c>
      <c r="G45">
        <v>87.17</v>
      </c>
      <c r="H45">
        <v>0</v>
      </c>
      <c r="I45">
        <v>0</v>
      </c>
      <c r="J45">
        <v>161</v>
      </c>
      <c r="K45">
        <v>0</v>
      </c>
      <c r="L45">
        <v>0</v>
      </c>
      <c r="M45">
        <v>0</v>
      </c>
      <c r="N45">
        <v>0.39</v>
      </c>
      <c r="O45">
        <v>61.02</v>
      </c>
      <c r="P45">
        <v>161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1.04</v>
      </c>
      <c r="AA45">
        <v>10</v>
      </c>
      <c r="AB45">
        <v>6.21</v>
      </c>
      <c r="AC45">
        <v>0</v>
      </c>
      <c r="AD45">
        <v>0</v>
      </c>
      <c r="AE45">
        <v>3.5E-4</v>
      </c>
    </row>
    <row r="46" spans="1:31" x14ac:dyDescent="0.35">
      <c r="A46">
        <v>1</v>
      </c>
      <c r="B46" t="s">
        <v>135</v>
      </c>
      <c r="C46" t="s">
        <v>136</v>
      </c>
      <c r="D46">
        <v>108.79</v>
      </c>
      <c r="E46">
        <v>76.150000000000006</v>
      </c>
      <c r="F46">
        <v>0.49</v>
      </c>
      <c r="G46">
        <v>108.79</v>
      </c>
      <c r="H46">
        <v>0</v>
      </c>
      <c r="I46">
        <v>0</v>
      </c>
      <c r="J46">
        <v>203</v>
      </c>
      <c r="K46">
        <v>0</v>
      </c>
      <c r="L46">
        <v>0</v>
      </c>
      <c r="M46">
        <v>0</v>
      </c>
      <c r="N46">
        <v>0.49</v>
      </c>
      <c r="O46">
        <v>76.150000000000006</v>
      </c>
      <c r="P46">
        <v>203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1.87</v>
      </c>
      <c r="AA46">
        <v>17</v>
      </c>
      <c r="AB46">
        <v>8.3699999999999992</v>
      </c>
      <c r="AC46">
        <v>0</v>
      </c>
      <c r="AD46">
        <v>0</v>
      </c>
      <c r="AE46">
        <v>4.4000000000000002E-4</v>
      </c>
    </row>
    <row r="47" spans="1:31" x14ac:dyDescent="0.35">
      <c r="A47">
        <v>1</v>
      </c>
      <c r="B47" t="s">
        <v>137</v>
      </c>
      <c r="C47" t="s">
        <v>138</v>
      </c>
      <c r="D47">
        <v>130.71</v>
      </c>
      <c r="E47">
        <v>91.5</v>
      </c>
      <c r="F47">
        <v>0.59</v>
      </c>
      <c r="G47">
        <v>130.71</v>
      </c>
      <c r="H47">
        <v>0</v>
      </c>
      <c r="I47">
        <v>0</v>
      </c>
      <c r="J47">
        <v>245</v>
      </c>
      <c r="K47">
        <v>0</v>
      </c>
      <c r="L47">
        <v>0</v>
      </c>
      <c r="M47">
        <v>0</v>
      </c>
      <c r="N47">
        <v>0.59</v>
      </c>
      <c r="O47">
        <v>91.5</v>
      </c>
      <c r="P47">
        <v>245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2.4900000000000002</v>
      </c>
      <c r="AA47">
        <v>24</v>
      </c>
      <c r="AB47">
        <v>9.8000000000000007</v>
      </c>
      <c r="AC47">
        <v>0</v>
      </c>
      <c r="AD47">
        <v>0</v>
      </c>
      <c r="AE47">
        <v>5.4000000000000001E-4</v>
      </c>
    </row>
    <row r="48" spans="1:31" x14ac:dyDescent="0.35">
      <c r="A48">
        <v>1</v>
      </c>
      <c r="B48" t="s">
        <v>139</v>
      </c>
      <c r="C48" t="s">
        <v>140</v>
      </c>
      <c r="D48">
        <v>58.13</v>
      </c>
      <c r="E48">
        <v>40.69</v>
      </c>
      <c r="F48">
        <v>0.26</v>
      </c>
      <c r="G48">
        <v>58.13</v>
      </c>
      <c r="H48">
        <v>0</v>
      </c>
      <c r="I48">
        <v>0</v>
      </c>
      <c r="J48">
        <v>122</v>
      </c>
      <c r="K48">
        <v>0</v>
      </c>
      <c r="L48">
        <v>0</v>
      </c>
      <c r="M48">
        <v>0</v>
      </c>
      <c r="N48">
        <v>0.26</v>
      </c>
      <c r="O48">
        <v>40.69</v>
      </c>
      <c r="P48">
        <v>122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0.83</v>
      </c>
      <c r="AA48">
        <v>7</v>
      </c>
      <c r="AB48">
        <v>5.74</v>
      </c>
      <c r="AC48">
        <v>0</v>
      </c>
      <c r="AD48">
        <v>0</v>
      </c>
      <c r="AE48">
        <v>2.5000000000000001E-4</v>
      </c>
    </row>
    <row r="49" spans="1:31" x14ac:dyDescent="0.35">
      <c r="A49">
        <v>1</v>
      </c>
      <c r="B49" t="s">
        <v>141</v>
      </c>
      <c r="C49" t="s">
        <v>142</v>
      </c>
      <c r="D49">
        <v>73.010000000000005</v>
      </c>
      <c r="E49">
        <v>51.11</v>
      </c>
      <c r="F49">
        <v>0.33</v>
      </c>
      <c r="G49">
        <v>73.010000000000005</v>
      </c>
      <c r="H49">
        <v>0</v>
      </c>
      <c r="I49">
        <v>0</v>
      </c>
      <c r="J49">
        <v>136</v>
      </c>
      <c r="K49">
        <v>0</v>
      </c>
      <c r="L49">
        <v>0</v>
      </c>
      <c r="M49">
        <v>0</v>
      </c>
      <c r="N49">
        <v>0.33</v>
      </c>
      <c r="O49">
        <v>51.11</v>
      </c>
      <c r="P49">
        <v>136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0.31</v>
      </c>
      <c r="AA49">
        <v>3</v>
      </c>
      <c r="AB49">
        <v>2.21</v>
      </c>
      <c r="AC49">
        <v>0</v>
      </c>
      <c r="AD49">
        <v>0</v>
      </c>
      <c r="AE49">
        <v>2.9999999999999997E-4</v>
      </c>
    </row>
    <row r="50" spans="1:31" x14ac:dyDescent="0.35">
      <c r="A50">
        <v>1</v>
      </c>
      <c r="B50" t="s">
        <v>143</v>
      </c>
      <c r="C50" t="s">
        <v>144</v>
      </c>
      <c r="D50">
        <v>89.9</v>
      </c>
      <c r="E50">
        <v>62.93</v>
      </c>
      <c r="F50">
        <v>0.4</v>
      </c>
      <c r="G50">
        <v>89.9</v>
      </c>
      <c r="H50">
        <v>0</v>
      </c>
      <c r="I50">
        <v>0</v>
      </c>
      <c r="J50">
        <v>166</v>
      </c>
      <c r="K50">
        <v>0</v>
      </c>
      <c r="L50">
        <v>0</v>
      </c>
      <c r="M50">
        <v>0</v>
      </c>
      <c r="N50">
        <v>0.4</v>
      </c>
      <c r="O50">
        <v>62.93</v>
      </c>
      <c r="P50">
        <v>166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0.93</v>
      </c>
      <c r="AA50">
        <v>9</v>
      </c>
      <c r="AB50">
        <v>5.42</v>
      </c>
      <c r="AC50">
        <v>0</v>
      </c>
      <c r="AD50">
        <v>0</v>
      </c>
      <c r="AE50">
        <v>3.6000000000000002E-4</v>
      </c>
    </row>
    <row r="51" spans="1:31" x14ac:dyDescent="0.35">
      <c r="A51">
        <v>1</v>
      </c>
      <c r="B51" t="s">
        <v>145</v>
      </c>
      <c r="C51" t="s">
        <v>146</v>
      </c>
      <c r="D51">
        <v>111.83</v>
      </c>
      <c r="E51">
        <v>78.28</v>
      </c>
      <c r="F51">
        <v>0.5</v>
      </c>
      <c r="G51">
        <v>111.83</v>
      </c>
      <c r="H51">
        <v>0</v>
      </c>
      <c r="I51">
        <v>0</v>
      </c>
      <c r="J51">
        <v>206</v>
      </c>
      <c r="K51">
        <v>0</v>
      </c>
      <c r="L51">
        <v>0</v>
      </c>
      <c r="M51">
        <v>0</v>
      </c>
      <c r="N51">
        <v>0.5</v>
      </c>
      <c r="O51">
        <v>78.28</v>
      </c>
      <c r="P51">
        <v>206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1.56</v>
      </c>
      <c r="AA51">
        <v>14</v>
      </c>
      <c r="AB51">
        <v>6.8</v>
      </c>
      <c r="AC51">
        <v>0</v>
      </c>
      <c r="AD51">
        <v>0</v>
      </c>
      <c r="AE51">
        <v>4.6000000000000001E-4</v>
      </c>
    </row>
    <row r="52" spans="1:31" x14ac:dyDescent="0.35">
      <c r="A52">
        <v>1</v>
      </c>
      <c r="B52" t="s">
        <v>147</v>
      </c>
      <c r="C52" t="s">
        <v>148</v>
      </c>
      <c r="D52">
        <v>59.84</v>
      </c>
      <c r="E52">
        <v>41.89</v>
      </c>
      <c r="F52">
        <v>0.27</v>
      </c>
      <c r="G52">
        <v>59.84</v>
      </c>
      <c r="H52">
        <v>0</v>
      </c>
      <c r="I52">
        <v>0</v>
      </c>
      <c r="J52">
        <v>122</v>
      </c>
      <c r="K52">
        <v>0</v>
      </c>
      <c r="L52">
        <v>0</v>
      </c>
      <c r="M52">
        <v>0</v>
      </c>
      <c r="N52">
        <v>0.27</v>
      </c>
      <c r="O52">
        <v>41.89</v>
      </c>
      <c r="P52">
        <v>122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0.31</v>
      </c>
      <c r="AA52">
        <v>3</v>
      </c>
      <c r="AB52">
        <v>2.46</v>
      </c>
      <c r="AC52">
        <v>0</v>
      </c>
      <c r="AD52">
        <v>0</v>
      </c>
      <c r="AE52">
        <v>2.5000000000000001E-4</v>
      </c>
    </row>
    <row r="53" spans="1:31" x14ac:dyDescent="0.35">
      <c r="A53">
        <v>1</v>
      </c>
      <c r="B53" t="s">
        <v>149</v>
      </c>
      <c r="C53" t="s">
        <v>150</v>
      </c>
      <c r="D53">
        <v>75.83</v>
      </c>
      <c r="E53">
        <v>53.08</v>
      </c>
      <c r="F53">
        <v>0.34</v>
      </c>
      <c r="G53">
        <v>75.83</v>
      </c>
      <c r="H53">
        <v>0</v>
      </c>
      <c r="I53">
        <v>0</v>
      </c>
      <c r="J53">
        <v>142</v>
      </c>
      <c r="K53">
        <v>0</v>
      </c>
      <c r="L53">
        <v>0</v>
      </c>
      <c r="M53">
        <v>0</v>
      </c>
      <c r="N53">
        <v>0.34</v>
      </c>
      <c r="O53">
        <v>53.08</v>
      </c>
      <c r="P53">
        <v>142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0.21</v>
      </c>
      <c r="AA53">
        <v>2</v>
      </c>
      <c r="AB53">
        <v>1.41</v>
      </c>
      <c r="AC53">
        <v>0</v>
      </c>
      <c r="AD53">
        <v>0</v>
      </c>
      <c r="AE53">
        <v>3.1E-4</v>
      </c>
    </row>
    <row r="54" spans="1:31" x14ac:dyDescent="0.35">
      <c r="A54">
        <v>1</v>
      </c>
      <c r="B54" t="s">
        <v>151</v>
      </c>
      <c r="C54" t="s">
        <v>152</v>
      </c>
      <c r="D54">
        <v>93.01</v>
      </c>
      <c r="E54">
        <v>65.11</v>
      </c>
      <c r="F54">
        <v>0.42</v>
      </c>
      <c r="G54">
        <v>93.01</v>
      </c>
      <c r="H54">
        <v>0</v>
      </c>
      <c r="I54">
        <v>0</v>
      </c>
      <c r="J54">
        <v>173</v>
      </c>
      <c r="K54">
        <v>0</v>
      </c>
      <c r="L54">
        <v>0</v>
      </c>
      <c r="M54">
        <v>0</v>
      </c>
      <c r="N54">
        <v>0.42</v>
      </c>
      <c r="O54">
        <v>65.11</v>
      </c>
      <c r="P54">
        <v>173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0.93</v>
      </c>
      <c r="AA54">
        <v>9</v>
      </c>
      <c r="AB54">
        <v>5.2</v>
      </c>
      <c r="AC54">
        <v>0</v>
      </c>
      <c r="AD54">
        <v>0</v>
      </c>
      <c r="AE54">
        <v>3.6999999999999999E-4</v>
      </c>
    </row>
    <row r="55" spans="1:31" x14ac:dyDescent="0.35">
      <c r="A55">
        <v>1</v>
      </c>
      <c r="B55" t="s">
        <v>153</v>
      </c>
      <c r="C55" t="s">
        <v>154</v>
      </c>
      <c r="D55">
        <v>59.47</v>
      </c>
      <c r="E55">
        <v>41.63</v>
      </c>
      <c r="F55">
        <v>0.27</v>
      </c>
      <c r="G55">
        <v>59.47</v>
      </c>
      <c r="H55">
        <v>0</v>
      </c>
      <c r="I55">
        <v>0</v>
      </c>
      <c r="J55">
        <v>101</v>
      </c>
      <c r="K55">
        <v>0</v>
      </c>
      <c r="L55">
        <v>0</v>
      </c>
      <c r="M55">
        <v>0</v>
      </c>
      <c r="N55">
        <v>0.27</v>
      </c>
      <c r="O55">
        <v>41.63</v>
      </c>
      <c r="P55">
        <v>101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0.21</v>
      </c>
      <c r="AA55">
        <v>2</v>
      </c>
      <c r="AB55">
        <v>1.98</v>
      </c>
      <c r="AC55">
        <v>0</v>
      </c>
      <c r="AD55">
        <v>0</v>
      </c>
      <c r="AE55">
        <v>2.4000000000000001E-4</v>
      </c>
    </row>
    <row r="56" spans="1:31" x14ac:dyDescent="0.35">
      <c r="A56">
        <v>1</v>
      </c>
      <c r="B56" t="s">
        <v>155</v>
      </c>
      <c r="C56" t="s">
        <v>156</v>
      </c>
      <c r="D56">
        <v>75.459999999999994</v>
      </c>
      <c r="E56">
        <v>52.82</v>
      </c>
      <c r="F56">
        <v>0.34</v>
      </c>
      <c r="G56">
        <v>75.459999999999994</v>
      </c>
      <c r="H56">
        <v>0</v>
      </c>
      <c r="I56">
        <v>0</v>
      </c>
      <c r="J56">
        <v>123</v>
      </c>
      <c r="K56">
        <v>0</v>
      </c>
      <c r="L56">
        <v>0</v>
      </c>
      <c r="M56">
        <v>0</v>
      </c>
      <c r="N56">
        <v>0.34</v>
      </c>
      <c r="O56">
        <v>52.82</v>
      </c>
      <c r="P56">
        <v>123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0.52</v>
      </c>
      <c r="AA56">
        <v>4</v>
      </c>
      <c r="AB56">
        <v>3.25</v>
      </c>
      <c r="AC56">
        <v>0</v>
      </c>
      <c r="AD56">
        <v>0</v>
      </c>
      <c r="AE56">
        <v>2.9999999999999997E-4</v>
      </c>
    </row>
    <row r="57" spans="1:31" x14ac:dyDescent="0.35">
      <c r="A57">
        <v>1</v>
      </c>
      <c r="B57" t="s">
        <v>157</v>
      </c>
      <c r="C57" t="s">
        <v>158</v>
      </c>
      <c r="D57">
        <v>62.66</v>
      </c>
      <c r="E57">
        <v>43.86</v>
      </c>
      <c r="F57">
        <v>0.28000000000000003</v>
      </c>
      <c r="G57">
        <v>62.66</v>
      </c>
      <c r="H57">
        <v>0</v>
      </c>
      <c r="I57">
        <v>0</v>
      </c>
      <c r="J57">
        <v>108</v>
      </c>
      <c r="K57">
        <v>0</v>
      </c>
      <c r="L57">
        <v>0</v>
      </c>
      <c r="M57">
        <v>0</v>
      </c>
      <c r="N57">
        <v>0.28000000000000003</v>
      </c>
      <c r="O57">
        <v>43.86</v>
      </c>
      <c r="P57">
        <v>108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0.31</v>
      </c>
      <c r="AA57">
        <v>3</v>
      </c>
      <c r="AB57">
        <v>2.78</v>
      </c>
      <c r="AC57">
        <v>0</v>
      </c>
      <c r="AD57">
        <v>0</v>
      </c>
      <c r="AE57">
        <v>2.5000000000000001E-4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D1E6-FEC6-443B-A883-54360081DC1C}">
  <dimension ref="B4:Z173"/>
  <sheetViews>
    <sheetView topLeftCell="B157" zoomScale="83" zoomScaleNormal="100" workbookViewId="0">
      <selection activeCell="K164" sqref="K164"/>
    </sheetView>
  </sheetViews>
  <sheetFormatPr defaultRowHeight="14.5" x14ac:dyDescent="0.35"/>
  <cols>
    <col min="1" max="1" width="13" customWidth="1"/>
    <col min="3" max="18" width="4.6328125" customWidth="1"/>
    <col min="19" max="19" width="5.6328125" customWidth="1"/>
    <col min="22" max="23" width="9.81640625" style="1" customWidth="1"/>
    <col min="24" max="25" width="12.81640625" style="1" customWidth="1"/>
    <col min="26" max="26" width="12.36328125" customWidth="1"/>
  </cols>
  <sheetData>
    <row r="4" spans="2:26" x14ac:dyDescent="0.35">
      <c r="V4" s="1" t="s">
        <v>1</v>
      </c>
      <c r="W4" s="1" t="s">
        <v>159</v>
      </c>
      <c r="X4" s="1" t="s">
        <v>164</v>
      </c>
      <c r="Y4" s="1" t="s">
        <v>165</v>
      </c>
      <c r="Z4" s="1" t="s">
        <v>166</v>
      </c>
    </row>
    <row r="5" spans="2:26" x14ac:dyDescent="0.35">
      <c r="B5" s="47" t="s">
        <v>16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V5" s="1">
        <v>3</v>
      </c>
      <c r="W5" s="1">
        <v>3</v>
      </c>
      <c r="X5" s="1">
        <v>0.16</v>
      </c>
      <c r="Y5" s="1">
        <v>1.3999999999999999E-4</v>
      </c>
      <c r="Z5">
        <f>Y5*1000</f>
        <v>0.13999999999999999</v>
      </c>
    </row>
    <row r="6" spans="2:26" x14ac:dyDescent="0.35">
      <c r="B6" s="1"/>
      <c r="C6" s="48" t="s">
        <v>14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V6" s="1">
        <v>3</v>
      </c>
      <c r="W6" s="1">
        <v>4</v>
      </c>
      <c r="X6" s="1">
        <v>0.23</v>
      </c>
      <c r="Y6" s="1">
        <v>1.9000000000000001E-4</v>
      </c>
      <c r="Z6">
        <f t="shared" ref="Z6:Z59" si="0">Y6*1000</f>
        <v>0.19</v>
      </c>
    </row>
    <row r="7" spans="2:26" x14ac:dyDescent="0.35">
      <c r="B7" s="51" t="s">
        <v>1</v>
      </c>
      <c r="C7" s="8"/>
      <c r="D7" s="9">
        <v>1</v>
      </c>
      <c r="E7" s="9">
        <v>2</v>
      </c>
      <c r="F7" s="9">
        <v>3</v>
      </c>
      <c r="G7" s="9">
        <v>4</v>
      </c>
      <c r="H7" s="9">
        <v>5</v>
      </c>
      <c r="I7" s="9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9">
        <v>12</v>
      </c>
      <c r="P7" s="9">
        <v>13</v>
      </c>
      <c r="Q7" s="9">
        <v>14</v>
      </c>
      <c r="R7" s="9">
        <v>15</v>
      </c>
      <c r="S7" s="10">
        <v>16</v>
      </c>
      <c r="V7" s="1">
        <v>3</v>
      </c>
      <c r="W7" s="1">
        <v>5</v>
      </c>
      <c r="X7" s="1">
        <v>0.3</v>
      </c>
      <c r="Y7" s="1">
        <v>2.5999999999999998E-4</v>
      </c>
      <c r="Z7">
        <f t="shared" si="0"/>
        <v>0.25999999999999995</v>
      </c>
    </row>
    <row r="8" spans="2:26" x14ac:dyDescent="0.35">
      <c r="B8" s="51"/>
      <c r="C8" s="11">
        <v>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30"/>
      <c r="V8" s="1">
        <v>3</v>
      </c>
      <c r="W8" s="1">
        <v>6</v>
      </c>
      <c r="X8" s="1">
        <v>0.4</v>
      </c>
      <c r="Y8" s="1">
        <v>3.5E-4</v>
      </c>
      <c r="Z8">
        <f t="shared" si="0"/>
        <v>0.35</v>
      </c>
    </row>
    <row r="9" spans="2:26" x14ac:dyDescent="0.35">
      <c r="B9" s="51"/>
      <c r="C9" s="11">
        <v>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0"/>
      <c r="V9" s="1">
        <v>3</v>
      </c>
      <c r="W9" s="1">
        <v>7</v>
      </c>
      <c r="X9" s="1">
        <v>0.5</v>
      </c>
      <c r="Y9" s="1">
        <v>4.4000000000000002E-4</v>
      </c>
      <c r="Z9">
        <f t="shared" si="0"/>
        <v>0.44</v>
      </c>
    </row>
    <row r="10" spans="2:26" x14ac:dyDescent="0.35">
      <c r="B10" s="51"/>
      <c r="C10" s="11">
        <v>3</v>
      </c>
      <c r="D10" s="29"/>
      <c r="E10" s="29"/>
      <c r="F10">
        <v>0.16</v>
      </c>
      <c r="G10">
        <v>0.23</v>
      </c>
      <c r="H10">
        <v>0.3</v>
      </c>
      <c r="I10">
        <v>0.4</v>
      </c>
      <c r="J10">
        <v>0.5</v>
      </c>
      <c r="K10">
        <v>0.62</v>
      </c>
      <c r="L10">
        <v>0.75</v>
      </c>
      <c r="M10">
        <v>0.9</v>
      </c>
      <c r="N10">
        <v>1.0900000000000001</v>
      </c>
      <c r="O10">
        <v>1.2</v>
      </c>
      <c r="P10" s="29"/>
      <c r="Q10" s="29"/>
      <c r="R10" s="29"/>
      <c r="S10" s="29"/>
      <c r="V10" s="1">
        <v>3</v>
      </c>
      <c r="W10" s="1">
        <v>8</v>
      </c>
      <c r="X10" s="1">
        <v>0.62</v>
      </c>
      <c r="Y10" s="1">
        <v>5.5000000000000003E-4</v>
      </c>
      <c r="Z10">
        <f t="shared" si="0"/>
        <v>0.55000000000000004</v>
      </c>
    </row>
    <row r="11" spans="2:26" x14ac:dyDescent="0.35">
      <c r="B11" s="51"/>
      <c r="C11" s="11">
        <v>4</v>
      </c>
      <c r="D11" s="29"/>
      <c r="E11" s="29"/>
      <c r="F11">
        <v>0.17</v>
      </c>
      <c r="G11">
        <v>0.24</v>
      </c>
      <c r="H11">
        <v>0.32</v>
      </c>
      <c r="I11">
        <v>0.41</v>
      </c>
      <c r="J11">
        <v>0.51</v>
      </c>
      <c r="K11">
        <v>0.63</v>
      </c>
      <c r="L11">
        <v>0.76</v>
      </c>
      <c r="M11">
        <v>0.91</v>
      </c>
      <c r="N11">
        <v>1.1000000000000001</v>
      </c>
      <c r="O11" s="29"/>
      <c r="P11" s="29"/>
      <c r="Q11" s="29"/>
      <c r="R11" s="29"/>
      <c r="S11" s="29"/>
      <c r="V11" s="1">
        <v>3</v>
      </c>
      <c r="W11" s="1">
        <v>9</v>
      </c>
      <c r="X11" s="1">
        <v>0.75</v>
      </c>
      <c r="Y11" s="1">
        <v>6.8999999999999997E-4</v>
      </c>
      <c r="Z11">
        <f t="shared" si="0"/>
        <v>0.69</v>
      </c>
    </row>
    <row r="12" spans="2:26" x14ac:dyDescent="0.35">
      <c r="B12" s="51"/>
      <c r="C12" s="11">
        <v>5</v>
      </c>
      <c r="D12" s="29"/>
      <c r="E12" s="29"/>
      <c r="F12">
        <v>0.19</v>
      </c>
      <c r="G12">
        <v>0.26</v>
      </c>
      <c r="H12">
        <v>0.33</v>
      </c>
      <c r="I12">
        <v>0.43</v>
      </c>
      <c r="J12">
        <v>0.53</v>
      </c>
      <c r="K12">
        <v>0.65</v>
      </c>
      <c r="L12">
        <v>0.78</v>
      </c>
      <c r="M12">
        <v>0.93</v>
      </c>
      <c r="N12" s="29"/>
      <c r="O12" s="29"/>
      <c r="P12" s="29"/>
      <c r="Q12" s="29"/>
      <c r="R12" s="29"/>
      <c r="S12" s="29"/>
      <c r="V12" s="1">
        <v>3</v>
      </c>
      <c r="W12" s="1">
        <v>10</v>
      </c>
      <c r="X12" s="1">
        <v>0.9</v>
      </c>
      <c r="Y12" s="1">
        <v>8.4000000000000003E-4</v>
      </c>
      <c r="Z12">
        <f t="shared" si="0"/>
        <v>0.84000000000000008</v>
      </c>
    </row>
    <row r="13" spans="2:26" x14ac:dyDescent="0.35">
      <c r="B13" s="51"/>
      <c r="C13" s="11">
        <v>6</v>
      </c>
      <c r="D13" s="29"/>
      <c r="E13" s="29"/>
      <c r="F13">
        <v>0.2</v>
      </c>
      <c r="G13">
        <v>0.27</v>
      </c>
      <c r="H13">
        <v>0.35</v>
      </c>
      <c r="I13">
        <v>0.44</v>
      </c>
      <c r="J13">
        <v>0.54</v>
      </c>
      <c r="K13">
        <v>0.66</v>
      </c>
      <c r="L13">
        <v>0.79</v>
      </c>
      <c r="M13" s="29"/>
      <c r="N13" s="29"/>
      <c r="O13" s="29"/>
      <c r="P13" s="29"/>
      <c r="Q13" s="29"/>
      <c r="R13" s="29"/>
      <c r="S13" s="29"/>
      <c r="V13" s="1">
        <v>3</v>
      </c>
      <c r="W13" s="1">
        <v>11</v>
      </c>
      <c r="X13" s="1">
        <v>1.0900000000000001</v>
      </c>
      <c r="Y13" s="1">
        <v>1.01E-3</v>
      </c>
      <c r="Z13">
        <f t="shared" si="0"/>
        <v>1.01</v>
      </c>
    </row>
    <row r="14" spans="2:26" x14ac:dyDescent="0.35">
      <c r="B14" s="51"/>
      <c r="C14" s="11">
        <v>7</v>
      </c>
      <c r="D14" s="29"/>
      <c r="E14" s="29"/>
      <c r="F14">
        <v>0.22</v>
      </c>
      <c r="G14">
        <v>0.28000000000000003</v>
      </c>
      <c r="H14">
        <v>0.36</v>
      </c>
      <c r="I14">
        <v>0.46</v>
      </c>
      <c r="J14">
        <v>0.55000000000000004</v>
      </c>
      <c r="K14">
        <v>0.67</v>
      </c>
      <c r="L14" s="29"/>
      <c r="M14" s="29"/>
      <c r="N14" s="29"/>
      <c r="O14" s="29"/>
      <c r="P14" s="29"/>
      <c r="Q14" s="29"/>
      <c r="R14" s="29"/>
      <c r="S14" s="29"/>
      <c r="V14" s="1">
        <v>3</v>
      </c>
      <c r="W14" s="1">
        <v>12</v>
      </c>
      <c r="X14" s="1">
        <v>1.2</v>
      </c>
      <c r="Y14" s="1">
        <v>1.1199999999999999E-3</v>
      </c>
      <c r="Z14">
        <f t="shared" si="0"/>
        <v>1.1199999999999999</v>
      </c>
    </row>
    <row r="15" spans="2:26" x14ac:dyDescent="0.35">
      <c r="B15" s="51"/>
      <c r="C15" s="11">
        <v>8</v>
      </c>
      <c r="D15" s="29"/>
      <c r="E15" s="29"/>
      <c r="F15">
        <v>0.25</v>
      </c>
      <c r="G15">
        <v>0.32</v>
      </c>
      <c r="H15">
        <v>0.39</v>
      </c>
      <c r="I15">
        <v>0.49</v>
      </c>
      <c r="J15">
        <v>0.59</v>
      </c>
      <c r="K15" s="29"/>
      <c r="L15" s="29"/>
      <c r="M15" s="29"/>
      <c r="N15" s="29"/>
      <c r="O15" s="29"/>
      <c r="P15" s="29"/>
      <c r="Q15" s="29"/>
      <c r="R15" s="29"/>
      <c r="S15" s="29"/>
      <c r="V15" s="1">
        <v>4</v>
      </c>
      <c r="W15" s="1">
        <v>3</v>
      </c>
      <c r="X15" s="1">
        <v>0.17</v>
      </c>
      <c r="Y15" s="1">
        <v>1.6000000000000001E-4</v>
      </c>
      <c r="Z15">
        <f t="shared" si="0"/>
        <v>0.16</v>
      </c>
    </row>
    <row r="16" spans="2:26" x14ac:dyDescent="0.35">
      <c r="B16" s="51"/>
      <c r="C16" s="11">
        <v>9</v>
      </c>
      <c r="D16" s="29"/>
      <c r="E16" s="29"/>
      <c r="F16">
        <v>0.26</v>
      </c>
      <c r="G16">
        <v>0.33</v>
      </c>
      <c r="H16">
        <v>0.4</v>
      </c>
      <c r="I16">
        <v>0.5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V16" s="1">
        <v>4</v>
      </c>
      <c r="W16" s="1">
        <v>4</v>
      </c>
      <c r="X16" s="1">
        <v>0.24</v>
      </c>
      <c r="Y16" s="1">
        <v>2.1000000000000001E-4</v>
      </c>
      <c r="Z16">
        <f t="shared" si="0"/>
        <v>0.21000000000000002</v>
      </c>
    </row>
    <row r="17" spans="2:26" x14ac:dyDescent="0.35">
      <c r="B17" s="51"/>
      <c r="C17" s="11">
        <v>10</v>
      </c>
      <c r="D17" s="29"/>
      <c r="E17" s="29"/>
      <c r="F17">
        <v>0.27</v>
      </c>
      <c r="G17">
        <v>0.34</v>
      </c>
      <c r="H17">
        <v>0.42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V17" s="1">
        <v>4</v>
      </c>
      <c r="W17" s="1">
        <v>5</v>
      </c>
      <c r="X17" s="1">
        <v>0.32</v>
      </c>
      <c r="Y17" s="1">
        <v>2.7999999999999998E-4</v>
      </c>
      <c r="Z17">
        <f t="shared" si="0"/>
        <v>0.27999999999999997</v>
      </c>
    </row>
    <row r="18" spans="2:26" x14ac:dyDescent="0.35">
      <c r="B18" s="51"/>
      <c r="C18" s="11">
        <v>11</v>
      </c>
      <c r="D18" s="29"/>
      <c r="E18" s="29"/>
      <c r="F18">
        <v>0.27</v>
      </c>
      <c r="G18">
        <v>0.34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V18" s="1">
        <v>4</v>
      </c>
      <c r="W18" s="1">
        <v>6</v>
      </c>
      <c r="X18" s="1">
        <v>0.41</v>
      </c>
      <c r="Y18" s="1">
        <v>3.6999999999999999E-4</v>
      </c>
      <c r="Z18">
        <f t="shared" si="0"/>
        <v>0.37</v>
      </c>
    </row>
    <row r="19" spans="2:26" x14ac:dyDescent="0.35">
      <c r="B19" s="51"/>
      <c r="C19" s="11">
        <v>12</v>
      </c>
      <c r="D19" s="29"/>
      <c r="E19" s="29"/>
      <c r="F19">
        <v>0.28000000000000003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V19" s="1">
        <v>4</v>
      </c>
      <c r="W19" s="1">
        <v>7</v>
      </c>
      <c r="X19" s="1">
        <v>0.51</v>
      </c>
      <c r="Y19" s="1">
        <v>4.6000000000000001E-4</v>
      </c>
      <c r="Z19">
        <f t="shared" si="0"/>
        <v>0.46</v>
      </c>
    </row>
    <row r="20" spans="2:26" x14ac:dyDescent="0.35">
      <c r="B20" s="51"/>
      <c r="C20" s="11">
        <v>13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V20" s="1">
        <v>4</v>
      </c>
      <c r="W20" s="1">
        <v>8</v>
      </c>
      <c r="X20" s="1">
        <v>0.63</v>
      </c>
      <c r="Y20" s="1">
        <v>5.6999999999999998E-4</v>
      </c>
      <c r="Z20">
        <f t="shared" si="0"/>
        <v>0.56999999999999995</v>
      </c>
    </row>
    <row r="21" spans="2:26" x14ac:dyDescent="0.35">
      <c r="B21" s="51"/>
      <c r="C21" s="11">
        <v>14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V21" s="1">
        <v>4</v>
      </c>
      <c r="W21" s="1">
        <v>9</v>
      </c>
      <c r="X21" s="1">
        <v>0.76</v>
      </c>
      <c r="Y21" s="1">
        <v>7.1000000000000002E-4</v>
      </c>
      <c r="Z21">
        <f t="shared" si="0"/>
        <v>0.71</v>
      </c>
    </row>
    <row r="22" spans="2:26" x14ac:dyDescent="0.35">
      <c r="B22" s="51"/>
      <c r="C22" s="11">
        <v>15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V22" s="1">
        <v>4</v>
      </c>
      <c r="W22" s="1">
        <v>10</v>
      </c>
      <c r="X22" s="1">
        <v>0.91</v>
      </c>
      <c r="Y22" s="1">
        <v>8.4999999999999995E-4</v>
      </c>
      <c r="Z22">
        <f t="shared" si="0"/>
        <v>0.85</v>
      </c>
    </row>
    <row r="23" spans="2:26" x14ac:dyDescent="0.35">
      <c r="B23" s="51"/>
      <c r="C23" s="13">
        <v>16</v>
      </c>
      <c r="D23" s="32"/>
      <c r="E23" s="32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V23" s="1">
        <v>4</v>
      </c>
      <c r="W23" s="1">
        <v>11</v>
      </c>
      <c r="X23" s="1">
        <v>1.1000000000000001</v>
      </c>
      <c r="Y23" s="1">
        <v>1.0200000000000001E-3</v>
      </c>
      <c r="Z23">
        <f t="shared" si="0"/>
        <v>1.02</v>
      </c>
    </row>
    <row r="24" spans="2:26" x14ac:dyDescent="0.35">
      <c r="V24" s="1">
        <v>5</v>
      </c>
      <c r="W24" s="1">
        <v>3</v>
      </c>
      <c r="X24" s="1">
        <v>0.19</v>
      </c>
      <c r="Y24" s="1">
        <v>1.7000000000000001E-4</v>
      </c>
      <c r="Z24">
        <f t="shared" si="0"/>
        <v>0.17</v>
      </c>
    </row>
    <row r="25" spans="2:26" x14ac:dyDescent="0.35">
      <c r="V25" s="1">
        <v>5</v>
      </c>
      <c r="W25" s="1">
        <v>4</v>
      </c>
      <c r="X25" s="1">
        <v>0.26</v>
      </c>
      <c r="Y25" s="1">
        <v>2.2000000000000001E-4</v>
      </c>
      <c r="Z25">
        <f t="shared" si="0"/>
        <v>0.22</v>
      </c>
    </row>
    <row r="26" spans="2:26" x14ac:dyDescent="0.35">
      <c r="V26" s="1">
        <v>5</v>
      </c>
      <c r="W26" s="1">
        <v>5</v>
      </c>
      <c r="X26" s="1">
        <v>0.33</v>
      </c>
      <c r="Y26" s="1">
        <v>2.9E-4</v>
      </c>
      <c r="Z26">
        <f t="shared" si="0"/>
        <v>0.28999999999999998</v>
      </c>
    </row>
    <row r="27" spans="2:26" x14ac:dyDescent="0.35">
      <c r="V27" s="1">
        <v>5</v>
      </c>
      <c r="W27" s="1">
        <v>6</v>
      </c>
      <c r="X27" s="1">
        <v>0.43</v>
      </c>
      <c r="Y27" s="1">
        <v>3.8000000000000002E-4</v>
      </c>
      <c r="Z27">
        <f t="shared" si="0"/>
        <v>0.38</v>
      </c>
    </row>
    <row r="28" spans="2:26" x14ac:dyDescent="0.35">
      <c r="V28" s="1">
        <v>5</v>
      </c>
      <c r="W28" s="1">
        <v>7</v>
      </c>
      <c r="X28" s="1">
        <v>0.53</v>
      </c>
      <c r="Y28" s="1">
        <v>4.6999999999999999E-4</v>
      </c>
      <c r="Z28">
        <f t="shared" si="0"/>
        <v>0.47</v>
      </c>
    </row>
    <row r="29" spans="2:26" x14ac:dyDescent="0.35">
      <c r="V29" s="1">
        <v>5</v>
      </c>
      <c r="W29" s="1">
        <v>8</v>
      </c>
      <c r="X29" s="1">
        <v>0.65</v>
      </c>
      <c r="Y29" s="1">
        <v>5.8E-4</v>
      </c>
      <c r="Z29">
        <f t="shared" si="0"/>
        <v>0.57999999999999996</v>
      </c>
    </row>
    <row r="30" spans="2:26" x14ac:dyDescent="0.35">
      <c r="V30" s="1">
        <v>5</v>
      </c>
      <c r="W30" s="1">
        <v>9</v>
      </c>
      <c r="X30" s="1">
        <v>0.78</v>
      </c>
      <c r="Y30" s="1">
        <v>7.2000000000000005E-4</v>
      </c>
      <c r="Z30">
        <f t="shared" si="0"/>
        <v>0.72000000000000008</v>
      </c>
    </row>
    <row r="31" spans="2:26" x14ac:dyDescent="0.35">
      <c r="V31" s="1">
        <v>5</v>
      </c>
      <c r="W31" s="1">
        <v>10</v>
      </c>
      <c r="X31" s="1">
        <v>0.93</v>
      </c>
      <c r="Y31" s="1">
        <v>8.5999999999999998E-4</v>
      </c>
      <c r="Z31">
        <f t="shared" si="0"/>
        <v>0.86</v>
      </c>
    </row>
    <row r="32" spans="2:26" x14ac:dyDescent="0.35">
      <c r="V32" s="1">
        <v>6</v>
      </c>
      <c r="W32" s="1">
        <v>3</v>
      </c>
      <c r="X32" s="1">
        <v>0.2</v>
      </c>
      <c r="Y32" s="1">
        <v>1.8000000000000001E-4</v>
      </c>
      <c r="Z32">
        <f t="shared" si="0"/>
        <v>0.18000000000000002</v>
      </c>
    </row>
    <row r="33" spans="20:26" x14ac:dyDescent="0.35">
      <c r="V33" s="1">
        <v>6</v>
      </c>
      <c r="W33" s="1">
        <v>4</v>
      </c>
      <c r="X33" s="1">
        <v>0.27</v>
      </c>
      <c r="Y33" s="1">
        <v>2.3000000000000001E-4</v>
      </c>
      <c r="Z33">
        <f t="shared" si="0"/>
        <v>0.23</v>
      </c>
    </row>
    <row r="34" spans="20:26" x14ac:dyDescent="0.35">
      <c r="V34" s="1">
        <v>6</v>
      </c>
      <c r="W34" s="1">
        <v>5</v>
      </c>
      <c r="X34" s="1">
        <v>0.35</v>
      </c>
      <c r="Y34" s="1">
        <v>2.9999999999999997E-4</v>
      </c>
      <c r="Z34">
        <f t="shared" si="0"/>
        <v>0.3</v>
      </c>
    </row>
    <row r="35" spans="20:26" x14ac:dyDescent="0.35">
      <c r="V35" s="1">
        <v>6</v>
      </c>
      <c r="W35" s="1">
        <v>6</v>
      </c>
      <c r="X35" s="1">
        <v>0.44</v>
      </c>
      <c r="Y35" s="1">
        <v>3.8999999999999999E-4</v>
      </c>
      <c r="Z35">
        <f t="shared" si="0"/>
        <v>0.39</v>
      </c>
    </row>
    <row r="36" spans="20:26" x14ac:dyDescent="0.35">
      <c r="V36" s="1">
        <v>6</v>
      </c>
      <c r="W36" s="1">
        <v>7</v>
      </c>
      <c r="X36" s="1">
        <v>0.54</v>
      </c>
      <c r="Y36" s="1">
        <v>4.8000000000000001E-4</v>
      </c>
      <c r="Z36">
        <f t="shared" si="0"/>
        <v>0.48000000000000004</v>
      </c>
    </row>
    <row r="37" spans="20:26" x14ac:dyDescent="0.35">
      <c r="V37" s="1">
        <v>6</v>
      </c>
      <c r="W37" s="1">
        <v>8</v>
      </c>
      <c r="X37" s="1">
        <v>0.66</v>
      </c>
      <c r="Y37" s="1">
        <v>5.9000000000000003E-4</v>
      </c>
      <c r="Z37">
        <f t="shared" si="0"/>
        <v>0.59000000000000008</v>
      </c>
    </row>
    <row r="38" spans="20:26" x14ac:dyDescent="0.35">
      <c r="V38" s="1">
        <v>6</v>
      </c>
      <c r="W38" s="1">
        <v>9</v>
      </c>
      <c r="X38" s="1">
        <v>0.79</v>
      </c>
      <c r="Y38" s="1">
        <v>7.2999999999999996E-4</v>
      </c>
      <c r="Z38">
        <f t="shared" si="0"/>
        <v>0.73</v>
      </c>
    </row>
    <row r="39" spans="20:26" x14ac:dyDescent="0.35">
      <c r="T39" t="s">
        <v>160</v>
      </c>
      <c r="U39">
        <v>1</v>
      </c>
      <c r="V39" s="1">
        <v>7</v>
      </c>
      <c r="W39" s="1">
        <v>3</v>
      </c>
      <c r="X39" s="1">
        <v>0.22</v>
      </c>
      <c r="Y39" s="1">
        <v>2.0000000000000001E-4</v>
      </c>
      <c r="Z39">
        <f t="shared" si="0"/>
        <v>0.2</v>
      </c>
    </row>
    <row r="40" spans="20:26" x14ac:dyDescent="0.35">
      <c r="T40" t="s">
        <v>161</v>
      </c>
      <c r="U40">
        <v>5</v>
      </c>
      <c r="V40" s="1">
        <v>7</v>
      </c>
      <c r="W40" s="1">
        <v>4</v>
      </c>
      <c r="X40" s="1">
        <v>0.28000000000000003</v>
      </c>
      <c r="Y40" s="1">
        <v>2.5000000000000001E-4</v>
      </c>
      <c r="Z40">
        <f t="shared" si="0"/>
        <v>0.25</v>
      </c>
    </row>
    <row r="41" spans="20:26" x14ac:dyDescent="0.35">
      <c r="T41" t="s">
        <v>162</v>
      </c>
      <c r="U41">
        <v>3</v>
      </c>
      <c r="V41" s="1">
        <v>7</v>
      </c>
      <c r="W41" s="1">
        <v>5</v>
      </c>
      <c r="X41" s="1">
        <v>0.36</v>
      </c>
      <c r="Y41" s="1">
        <v>3.1E-4</v>
      </c>
      <c r="Z41">
        <f t="shared" si="0"/>
        <v>0.31</v>
      </c>
    </row>
    <row r="42" spans="20:26" x14ac:dyDescent="0.35">
      <c r="T42" t="s">
        <v>163</v>
      </c>
      <c r="U42">
        <v>2</v>
      </c>
      <c r="V42" s="1">
        <v>7</v>
      </c>
      <c r="W42" s="1">
        <v>6</v>
      </c>
      <c r="X42" s="1">
        <v>0.46</v>
      </c>
      <c r="Y42" s="1">
        <v>4.0000000000000002E-4</v>
      </c>
      <c r="Z42">
        <f t="shared" si="0"/>
        <v>0.4</v>
      </c>
    </row>
    <row r="43" spans="20:26" x14ac:dyDescent="0.35">
      <c r="V43" s="1">
        <v>7</v>
      </c>
      <c r="W43" s="1">
        <v>7</v>
      </c>
      <c r="X43" s="1">
        <v>0.55000000000000004</v>
      </c>
      <c r="Y43" s="1">
        <v>5.0000000000000001E-4</v>
      </c>
      <c r="Z43">
        <f t="shared" si="0"/>
        <v>0.5</v>
      </c>
    </row>
    <row r="44" spans="20:26" x14ac:dyDescent="0.35">
      <c r="V44" s="1">
        <v>7</v>
      </c>
      <c r="W44" s="1">
        <v>8</v>
      </c>
      <c r="X44" s="1">
        <v>0.67</v>
      </c>
      <c r="Y44" s="1">
        <v>6.0999999999999997E-4</v>
      </c>
      <c r="Z44">
        <f t="shared" si="0"/>
        <v>0.61</v>
      </c>
    </row>
    <row r="45" spans="20:26" x14ac:dyDescent="0.35">
      <c r="V45" s="1">
        <v>8</v>
      </c>
      <c r="W45" s="1">
        <v>3</v>
      </c>
      <c r="X45" s="1">
        <v>0.25</v>
      </c>
      <c r="Y45" s="1">
        <v>2.4000000000000001E-4</v>
      </c>
      <c r="Z45">
        <f t="shared" si="0"/>
        <v>0.24000000000000002</v>
      </c>
    </row>
    <row r="46" spans="20:26" x14ac:dyDescent="0.35">
      <c r="V46" s="1">
        <v>8</v>
      </c>
      <c r="W46" s="1">
        <v>4</v>
      </c>
      <c r="X46" s="1">
        <v>0.32</v>
      </c>
      <c r="Y46" s="1">
        <v>2.9E-4</v>
      </c>
      <c r="Z46">
        <f t="shared" si="0"/>
        <v>0.28999999999999998</v>
      </c>
    </row>
    <row r="47" spans="20:26" x14ac:dyDescent="0.35">
      <c r="V47" s="1">
        <v>8</v>
      </c>
      <c r="W47" s="1">
        <v>5</v>
      </c>
      <c r="X47" s="1">
        <v>0.39</v>
      </c>
      <c r="Y47" s="1">
        <v>3.5E-4</v>
      </c>
      <c r="Z47">
        <f t="shared" si="0"/>
        <v>0.35</v>
      </c>
    </row>
    <row r="48" spans="20:26" x14ac:dyDescent="0.35">
      <c r="V48" s="1">
        <v>8</v>
      </c>
      <c r="W48" s="1">
        <v>6</v>
      </c>
      <c r="X48" s="1">
        <v>0.49</v>
      </c>
      <c r="Y48" s="1">
        <v>4.4000000000000002E-4</v>
      </c>
      <c r="Z48">
        <f t="shared" si="0"/>
        <v>0.44</v>
      </c>
    </row>
    <row r="49" spans="2:26" x14ac:dyDescent="0.35">
      <c r="V49" s="1">
        <v>8</v>
      </c>
      <c r="W49" s="1">
        <v>7</v>
      </c>
      <c r="X49" s="1">
        <v>0.59</v>
      </c>
      <c r="Y49" s="1">
        <v>5.4000000000000001E-4</v>
      </c>
      <c r="Z49">
        <f t="shared" si="0"/>
        <v>0.54</v>
      </c>
    </row>
    <row r="50" spans="2:26" x14ac:dyDescent="0.35">
      <c r="V50" s="1">
        <v>9</v>
      </c>
      <c r="W50" s="1">
        <v>3</v>
      </c>
      <c r="X50" s="1">
        <v>0.26</v>
      </c>
      <c r="Y50" s="1">
        <v>2.5000000000000001E-4</v>
      </c>
      <c r="Z50">
        <f t="shared" si="0"/>
        <v>0.25</v>
      </c>
    </row>
    <row r="51" spans="2:26" x14ac:dyDescent="0.35">
      <c r="V51" s="1">
        <v>9</v>
      </c>
      <c r="W51" s="1">
        <v>4</v>
      </c>
      <c r="X51" s="1">
        <v>0.33</v>
      </c>
      <c r="Y51" s="1">
        <v>2.9999999999999997E-4</v>
      </c>
      <c r="Z51">
        <f t="shared" si="0"/>
        <v>0.3</v>
      </c>
    </row>
    <row r="52" spans="2:26" x14ac:dyDescent="0.35">
      <c r="B52" s="47" t="s">
        <v>16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V52" s="1">
        <v>9</v>
      </c>
      <c r="W52" s="1">
        <v>5</v>
      </c>
      <c r="X52" s="1">
        <v>0.4</v>
      </c>
      <c r="Y52" s="1">
        <v>3.6000000000000002E-4</v>
      </c>
      <c r="Z52">
        <f t="shared" si="0"/>
        <v>0.36000000000000004</v>
      </c>
    </row>
    <row r="53" spans="2:26" x14ac:dyDescent="0.35">
      <c r="B53" s="1"/>
      <c r="C53" s="48" t="s">
        <v>1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V53" s="1">
        <v>9</v>
      </c>
      <c r="W53" s="1">
        <v>6</v>
      </c>
      <c r="X53" s="1">
        <v>0.5</v>
      </c>
      <c r="Y53" s="1">
        <v>4.6000000000000001E-4</v>
      </c>
      <c r="Z53">
        <f t="shared" si="0"/>
        <v>0.46</v>
      </c>
    </row>
    <row r="54" spans="2:26" x14ac:dyDescent="0.35">
      <c r="B54" s="51" t="s">
        <v>159</v>
      </c>
      <c r="C54" s="8"/>
      <c r="D54" s="9">
        <v>1</v>
      </c>
      <c r="E54" s="9">
        <v>2</v>
      </c>
      <c r="F54" s="9">
        <v>3</v>
      </c>
      <c r="G54" s="9">
        <v>4</v>
      </c>
      <c r="H54" s="9">
        <v>5</v>
      </c>
      <c r="I54" s="9">
        <v>6</v>
      </c>
      <c r="J54" s="9">
        <v>7</v>
      </c>
      <c r="K54" s="9">
        <v>8</v>
      </c>
      <c r="L54" s="9">
        <v>9</v>
      </c>
      <c r="M54" s="9">
        <v>10</v>
      </c>
      <c r="N54" s="9">
        <v>11</v>
      </c>
      <c r="O54" s="9">
        <v>12</v>
      </c>
      <c r="P54" s="9">
        <v>13</v>
      </c>
      <c r="Q54" s="9">
        <v>14</v>
      </c>
      <c r="R54" s="9">
        <v>15</v>
      </c>
      <c r="S54" s="10">
        <v>16</v>
      </c>
      <c r="V54" s="1">
        <v>10</v>
      </c>
      <c r="W54" s="1">
        <v>3</v>
      </c>
      <c r="X54" s="1">
        <v>0.27</v>
      </c>
      <c r="Y54" s="1">
        <v>2.5000000000000001E-4</v>
      </c>
      <c r="Z54">
        <f t="shared" si="0"/>
        <v>0.25</v>
      </c>
    </row>
    <row r="55" spans="2:26" x14ac:dyDescent="0.35">
      <c r="B55" s="51"/>
      <c r="C55" s="11">
        <v>1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0"/>
      <c r="V55" s="1">
        <v>10</v>
      </c>
      <c r="W55" s="1">
        <v>4</v>
      </c>
      <c r="X55" s="1">
        <v>0.34</v>
      </c>
      <c r="Y55" s="1">
        <v>3.1E-4</v>
      </c>
      <c r="Z55">
        <f t="shared" si="0"/>
        <v>0.31</v>
      </c>
    </row>
    <row r="56" spans="2:26" x14ac:dyDescent="0.35">
      <c r="B56" s="51"/>
      <c r="C56" s="11">
        <v>2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30"/>
      <c r="V56" s="1">
        <v>10</v>
      </c>
      <c r="W56" s="1">
        <v>5</v>
      </c>
      <c r="X56" s="1">
        <v>0.42</v>
      </c>
      <c r="Y56" s="1">
        <v>3.6999999999999999E-4</v>
      </c>
      <c r="Z56">
        <f t="shared" si="0"/>
        <v>0.37</v>
      </c>
    </row>
    <row r="57" spans="2:26" x14ac:dyDescent="0.35">
      <c r="B57" s="51"/>
      <c r="C57" s="11">
        <v>3</v>
      </c>
      <c r="D57" s="29"/>
      <c r="E57" s="29"/>
      <c r="F57" s="31">
        <f>Z5</f>
        <v>0.13999999999999999</v>
      </c>
      <c r="G57">
        <f>Z15</f>
        <v>0.16</v>
      </c>
      <c r="H57">
        <f>Z24</f>
        <v>0.17</v>
      </c>
      <c r="I57">
        <f>Z32</f>
        <v>0.18000000000000002</v>
      </c>
      <c r="J57">
        <f>Z39</f>
        <v>0.2</v>
      </c>
      <c r="K57">
        <f>Z45</f>
        <v>0.24000000000000002</v>
      </c>
      <c r="L57">
        <f>Z50</f>
        <v>0.25</v>
      </c>
      <c r="M57">
        <f>Z54</f>
        <v>0.25</v>
      </c>
      <c r="N57">
        <f>Z57</f>
        <v>0.24000000000000002</v>
      </c>
      <c r="O57">
        <f>Z59</f>
        <v>0.25</v>
      </c>
      <c r="P57" s="29"/>
      <c r="Q57" s="29"/>
      <c r="R57" s="29"/>
      <c r="S57" s="29"/>
      <c r="V57" s="1">
        <v>11</v>
      </c>
      <c r="W57" s="1">
        <v>3</v>
      </c>
      <c r="X57" s="1">
        <v>0.27</v>
      </c>
      <c r="Y57" s="1">
        <v>2.4000000000000001E-4</v>
      </c>
      <c r="Z57">
        <f t="shared" si="0"/>
        <v>0.24000000000000002</v>
      </c>
    </row>
    <row r="58" spans="2:26" x14ac:dyDescent="0.35">
      <c r="B58" s="51"/>
      <c r="C58" s="11">
        <v>4</v>
      </c>
      <c r="D58" s="29"/>
      <c r="E58" s="29"/>
      <c r="F58" s="31">
        <f t="shared" ref="F58:F66" si="1">Z6</f>
        <v>0.19</v>
      </c>
      <c r="G58">
        <f t="shared" ref="G58:G65" si="2">Z16</f>
        <v>0.21000000000000002</v>
      </c>
      <c r="H58">
        <f t="shared" ref="H58:H64" si="3">Z25</f>
        <v>0.22</v>
      </c>
      <c r="I58">
        <f t="shared" ref="I58:I63" si="4">Z33</f>
        <v>0.23</v>
      </c>
      <c r="J58">
        <f t="shared" ref="J58:J62" si="5">Z40</f>
        <v>0.25</v>
      </c>
      <c r="K58">
        <f t="shared" ref="K58:K61" si="6">Z46</f>
        <v>0.28999999999999998</v>
      </c>
      <c r="L58">
        <f t="shared" ref="L58:L60" si="7">Z51</f>
        <v>0.3</v>
      </c>
      <c r="M58">
        <f t="shared" ref="M58:M59" si="8">Z55</f>
        <v>0.31</v>
      </c>
      <c r="N58">
        <f>Z58</f>
        <v>0.3</v>
      </c>
      <c r="O58" s="29"/>
      <c r="P58" s="29"/>
      <c r="Q58" s="29"/>
      <c r="R58" s="29"/>
      <c r="S58" s="29"/>
      <c r="V58" s="1">
        <v>11</v>
      </c>
      <c r="W58" s="1">
        <v>4</v>
      </c>
      <c r="X58" s="1">
        <v>0.34</v>
      </c>
      <c r="Y58" s="1">
        <v>2.9999999999999997E-4</v>
      </c>
      <c r="Z58">
        <f t="shared" si="0"/>
        <v>0.3</v>
      </c>
    </row>
    <row r="59" spans="2:26" x14ac:dyDescent="0.35">
      <c r="B59" s="51"/>
      <c r="C59" s="11">
        <v>5</v>
      </c>
      <c r="D59" s="29"/>
      <c r="E59" s="29"/>
      <c r="F59" s="31">
        <f t="shared" si="1"/>
        <v>0.25999999999999995</v>
      </c>
      <c r="G59">
        <f t="shared" si="2"/>
        <v>0.27999999999999997</v>
      </c>
      <c r="H59">
        <f t="shared" si="3"/>
        <v>0.28999999999999998</v>
      </c>
      <c r="I59">
        <f t="shared" si="4"/>
        <v>0.3</v>
      </c>
      <c r="J59">
        <f t="shared" si="5"/>
        <v>0.31</v>
      </c>
      <c r="K59">
        <f t="shared" si="6"/>
        <v>0.35</v>
      </c>
      <c r="L59">
        <f t="shared" si="7"/>
        <v>0.36000000000000004</v>
      </c>
      <c r="M59">
        <f t="shared" si="8"/>
        <v>0.37</v>
      </c>
      <c r="N59" s="29"/>
      <c r="O59" s="29"/>
      <c r="P59" s="29"/>
      <c r="Q59" s="29"/>
      <c r="R59" s="29"/>
      <c r="S59" s="29"/>
      <c r="V59" s="1">
        <v>12</v>
      </c>
      <c r="W59" s="1">
        <v>3</v>
      </c>
      <c r="X59" s="1">
        <v>0.28000000000000003</v>
      </c>
      <c r="Y59" s="1">
        <v>2.5000000000000001E-4</v>
      </c>
      <c r="Z59">
        <f t="shared" si="0"/>
        <v>0.25</v>
      </c>
    </row>
    <row r="60" spans="2:26" x14ac:dyDescent="0.35">
      <c r="B60" s="51"/>
      <c r="C60" s="11">
        <v>6</v>
      </c>
      <c r="D60" s="29"/>
      <c r="E60" s="29"/>
      <c r="F60" s="31">
        <f t="shared" si="1"/>
        <v>0.35</v>
      </c>
      <c r="G60">
        <f t="shared" si="2"/>
        <v>0.37</v>
      </c>
      <c r="H60">
        <f t="shared" si="3"/>
        <v>0.38</v>
      </c>
      <c r="I60">
        <f t="shared" si="4"/>
        <v>0.39</v>
      </c>
      <c r="J60">
        <f t="shared" si="5"/>
        <v>0.4</v>
      </c>
      <c r="K60">
        <f t="shared" si="6"/>
        <v>0.44</v>
      </c>
      <c r="L60">
        <f t="shared" si="7"/>
        <v>0.46</v>
      </c>
      <c r="M60" s="29"/>
      <c r="N60" s="29"/>
      <c r="O60" s="29"/>
      <c r="P60" s="29"/>
      <c r="Q60" s="29"/>
      <c r="R60" s="29"/>
      <c r="S60" s="29"/>
    </row>
    <row r="61" spans="2:26" x14ac:dyDescent="0.35">
      <c r="B61" s="51"/>
      <c r="C61" s="11">
        <v>7</v>
      </c>
      <c r="D61" s="29"/>
      <c r="E61" s="29"/>
      <c r="F61" s="31">
        <f t="shared" si="1"/>
        <v>0.44</v>
      </c>
      <c r="G61">
        <f t="shared" si="2"/>
        <v>0.46</v>
      </c>
      <c r="H61">
        <f t="shared" si="3"/>
        <v>0.47</v>
      </c>
      <c r="I61">
        <f t="shared" si="4"/>
        <v>0.48000000000000004</v>
      </c>
      <c r="J61">
        <f t="shared" si="5"/>
        <v>0.5</v>
      </c>
      <c r="K61">
        <f t="shared" si="6"/>
        <v>0.54</v>
      </c>
      <c r="L61" s="29"/>
      <c r="M61" s="29"/>
      <c r="N61" s="29"/>
      <c r="O61" s="29"/>
      <c r="P61" s="29"/>
      <c r="Q61" s="29"/>
      <c r="R61" s="29"/>
      <c r="S61" s="29"/>
    </row>
    <row r="62" spans="2:26" x14ac:dyDescent="0.35">
      <c r="B62" s="51"/>
      <c r="C62" s="11">
        <v>8</v>
      </c>
      <c r="D62" s="29"/>
      <c r="E62" s="29"/>
      <c r="F62" s="31">
        <f t="shared" si="1"/>
        <v>0.55000000000000004</v>
      </c>
      <c r="G62">
        <f t="shared" si="2"/>
        <v>0.56999999999999995</v>
      </c>
      <c r="H62">
        <f t="shared" si="3"/>
        <v>0.57999999999999996</v>
      </c>
      <c r="I62">
        <f t="shared" si="4"/>
        <v>0.59000000000000008</v>
      </c>
      <c r="J62">
        <f t="shared" si="5"/>
        <v>0.61</v>
      </c>
      <c r="K62" s="29"/>
      <c r="L62" s="29"/>
      <c r="M62" s="29"/>
      <c r="N62" s="29"/>
      <c r="O62" s="29"/>
      <c r="P62" s="29"/>
      <c r="Q62" s="29"/>
      <c r="R62" s="29"/>
      <c r="S62" s="29"/>
    </row>
    <row r="63" spans="2:26" x14ac:dyDescent="0.35">
      <c r="B63" s="51"/>
      <c r="C63" s="11">
        <v>9</v>
      </c>
      <c r="D63" s="29"/>
      <c r="E63" s="29"/>
      <c r="F63" s="31">
        <f t="shared" si="1"/>
        <v>0.69</v>
      </c>
      <c r="G63">
        <f t="shared" si="2"/>
        <v>0.71</v>
      </c>
      <c r="H63">
        <f t="shared" si="3"/>
        <v>0.72000000000000008</v>
      </c>
      <c r="I63">
        <f t="shared" si="4"/>
        <v>0.73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</row>
    <row r="64" spans="2:26" x14ac:dyDescent="0.35">
      <c r="B64" s="51"/>
      <c r="C64" s="11">
        <v>10</v>
      </c>
      <c r="D64" s="29"/>
      <c r="E64" s="29"/>
      <c r="F64" s="31">
        <f t="shared" si="1"/>
        <v>0.84000000000000008</v>
      </c>
      <c r="G64">
        <f t="shared" si="2"/>
        <v>0.85</v>
      </c>
      <c r="H64">
        <f t="shared" si="3"/>
        <v>0.86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</row>
    <row r="65" spans="2:19" x14ac:dyDescent="0.35">
      <c r="B65" s="51"/>
      <c r="C65" s="11">
        <v>11</v>
      </c>
      <c r="D65" s="29"/>
      <c r="E65" s="29"/>
      <c r="F65" s="31">
        <f t="shared" si="1"/>
        <v>1.01</v>
      </c>
      <c r="G65">
        <f t="shared" si="2"/>
        <v>1.02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</row>
    <row r="66" spans="2:19" x14ac:dyDescent="0.35">
      <c r="B66" s="51"/>
      <c r="C66" s="11">
        <v>12</v>
      </c>
      <c r="D66" s="29"/>
      <c r="E66" s="29"/>
      <c r="F66" s="31">
        <f t="shared" si="1"/>
        <v>1.1199999999999999</v>
      </c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</row>
    <row r="67" spans="2:19" x14ac:dyDescent="0.35">
      <c r="B67" s="51"/>
      <c r="C67" s="11">
        <v>13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</row>
    <row r="68" spans="2:19" x14ac:dyDescent="0.35">
      <c r="B68" s="51"/>
      <c r="C68" s="11">
        <v>14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</row>
    <row r="69" spans="2:19" x14ac:dyDescent="0.35">
      <c r="B69" s="51"/>
      <c r="C69" s="11">
        <v>15</v>
      </c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</row>
    <row r="70" spans="2:19" x14ac:dyDescent="0.35">
      <c r="B70" s="51"/>
      <c r="C70" s="13">
        <v>16</v>
      </c>
      <c r="D70" s="32"/>
      <c r="E70" s="32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</row>
    <row r="95" spans="3:18" x14ac:dyDescent="0.35">
      <c r="C95" s="1"/>
      <c r="D95" s="48" t="s">
        <v>14</v>
      </c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</row>
    <row r="96" spans="3:18" x14ac:dyDescent="0.35">
      <c r="C96" s="49" t="s">
        <v>1</v>
      </c>
      <c r="D96" s="8"/>
      <c r="E96" s="9">
        <v>1</v>
      </c>
      <c r="F96" s="9">
        <v>2</v>
      </c>
      <c r="G96" s="9">
        <v>3</v>
      </c>
      <c r="H96" s="9">
        <v>4</v>
      </c>
      <c r="I96" s="9">
        <v>5</v>
      </c>
      <c r="J96" s="9">
        <v>6</v>
      </c>
      <c r="K96" s="9">
        <v>7</v>
      </c>
      <c r="L96" s="9">
        <v>8</v>
      </c>
      <c r="M96" s="9">
        <v>9</v>
      </c>
      <c r="N96" s="9">
        <v>10</v>
      </c>
      <c r="O96" s="9">
        <v>11</v>
      </c>
      <c r="P96" s="9">
        <v>12</v>
      </c>
      <c r="Q96" s="9">
        <v>13</v>
      </c>
      <c r="R96" s="9">
        <v>14</v>
      </c>
    </row>
    <row r="97" spans="3:18" x14ac:dyDescent="0.35">
      <c r="C97" s="49"/>
      <c r="D97" s="11">
        <v>1</v>
      </c>
      <c r="E97" s="16" cm="1">
        <f t="array" ref="E97:R110">IF(E96:R96&lt;3,E96:R96+D97:D110,IF(D97:D110&lt;3,E96:R96+D97:D110,IF(E96:R96+D97:D110&gt;15,E96:R96+D97:D110,D8:Q21)))</f>
        <v>2</v>
      </c>
      <c r="F97" s="16">
        <v>3</v>
      </c>
      <c r="G97" s="16">
        <v>4</v>
      </c>
      <c r="H97" s="16">
        <v>5</v>
      </c>
      <c r="I97" s="16">
        <v>6</v>
      </c>
      <c r="J97" s="16">
        <v>7</v>
      </c>
      <c r="K97" s="16">
        <v>8</v>
      </c>
      <c r="L97" s="16">
        <v>9</v>
      </c>
      <c r="M97" s="16">
        <v>10</v>
      </c>
      <c r="N97" s="16">
        <v>11</v>
      </c>
      <c r="O97" s="16">
        <v>12</v>
      </c>
      <c r="P97" s="16">
        <v>13</v>
      </c>
      <c r="Q97" s="16">
        <v>14</v>
      </c>
      <c r="R97" s="16">
        <v>15</v>
      </c>
    </row>
    <row r="98" spans="3:18" x14ac:dyDescent="0.35">
      <c r="C98" s="49"/>
      <c r="D98" s="11">
        <v>2</v>
      </c>
      <c r="E98" s="16">
        <v>3</v>
      </c>
      <c r="F98" s="16">
        <v>4</v>
      </c>
      <c r="G98" s="16">
        <v>5</v>
      </c>
      <c r="H98" s="16">
        <v>6</v>
      </c>
      <c r="I98" s="16">
        <v>7</v>
      </c>
      <c r="J98" s="16">
        <v>8</v>
      </c>
      <c r="K98" s="16">
        <v>9</v>
      </c>
      <c r="L98" s="16">
        <v>10</v>
      </c>
      <c r="M98" s="16">
        <v>11</v>
      </c>
      <c r="N98" s="16">
        <v>12</v>
      </c>
      <c r="O98" s="16">
        <v>13</v>
      </c>
      <c r="P98" s="16">
        <v>14</v>
      </c>
      <c r="Q98" s="16">
        <v>15</v>
      </c>
      <c r="R98" s="16">
        <v>16</v>
      </c>
    </row>
    <row r="99" spans="3:18" x14ac:dyDescent="0.35">
      <c r="C99" s="49"/>
      <c r="D99" s="11">
        <v>3</v>
      </c>
      <c r="E99" s="16">
        <v>4</v>
      </c>
      <c r="F99" s="16">
        <v>5</v>
      </c>
      <c r="G99" s="1">
        <v>0.16</v>
      </c>
      <c r="H99" s="1">
        <v>0.23</v>
      </c>
      <c r="I99" s="1">
        <v>0.3</v>
      </c>
      <c r="J99" s="1">
        <v>0.4</v>
      </c>
      <c r="K99" s="1">
        <v>0.5</v>
      </c>
      <c r="L99" s="1">
        <v>0.62</v>
      </c>
      <c r="M99" s="1">
        <v>0.75</v>
      </c>
      <c r="N99" s="1">
        <v>0.9</v>
      </c>
      <c r="O99" s="1">
        <v>1.0900000000000001</v>
      </c>
      <c r="P99" s="1">
        <v>1.2</v>
      </c>
      <c r="Q99" s="1">
        <v>16</v>
      </c>
      <c r="R99" s="1">
        <v>17</v>
      </c>
    </row>
    <row r="100" spans="3:18" x14ac:dyDescent="0.35">
      <c r="C100" s="49"/>
      <c r="D100" s="11">
        <v>4</v>
      </c>
      <c r="E100" s="16">
        <v>5</v>
      </c>
      <c r="F100" s="16">
        <v>6</v>
      </c>
      <c r="G100" s="1">
        <v>0.17</v>
      </c>
      <c r="H100" s="1">
        <v>0.24</v>
      </c>
      <c r="I100" s="1">
        <v>0.32</v>
      </c>
      <c r="J100" s="1">
        <v>0.41</v>
      </c>
      <c r="K100" s="1">
        <v>0.51</v>
      </c>
      <c r="L100" s="1">
        <v>0.63</v>
      </c>
      <c r="M100" s="1">
        <v>0.76</v>
      </c>
      <c r="N100" s="1">
        <v>0.91</v>
      </c>
      <c r="O100" s="1">
        <v>1.1000000000000001</v>
      </c>
      <c r="P100" s="1">
        <v>16</v>
      </c>
      <c r="Q100" s="1">
        <v>17</v>
      </c>
      <c r="R100" s="1">
        <v>18</v>
      </c>
    </row>
    <row r="101" spans="3:18" x14ac:dyDescent="0.35">
      <c r="C101" s="49"/>
      <c r="D101" s="11">
        <v>5</v>
      </c>
      <c r="E101" s="16">
        <v>6</v>
      </c>
      <c r="F101" s="16">
        <v>7</v>
      </c>
      <c r="G101" s="1">
        <v>0.19</v>
      </c>
      <c r="H101" s="1">
        <v>0.26</v>
      </c>
      <c r="I101" s="1">
        <v>0.33</v>
      </c>
      <c r="J101" s="1">
        <v>0.43</v>
      </c>
      <c r="K101" s="1">
        <v>0.53</v>
      </c>
      <c r="L101" s="1">
        <v>0.65</v>
      </c>
      <c r="M101" s="1">
        <v>0.78</v>
      </c>
      <c r="N101" s="26">
        <v>0.93</v>
      </c>
      <c r="O101" s="1">
        <v>16</v>
      </c>
      <c r="P101" s="1">
        <v>17</v>
      </c>
      <c r="Q101" s="1">
        <v>18</v>
      </c>
      <c r="R101" s="1">
        <v>19</v>
      </c>
    </row>
    <row r="102" spans="3:18" x14ac:dyDescent="0.35">
      <c r="C102" s="49"/>
      <c r="D102" s="11">
        <v>6</v>
      </c>
      <c r="E102" s="16">
        <v>7</v>
      </c>
      <c r="F102" s="16">
        <v>8</v>
      </c>
      <c r="G102" s="1">
        <v>0.2</v>
      </c>
      <c r="H102" s="1">
        <v>0.27</v>
      </c>
      <c r="I102" s="1">
        <v>0.35</v>
      </c>
      <c r="J102" s="1">
        <v>0.44</v>
      </c>
      <c r="K102" s="1">
        <v>0.54</v>
      </c>
      <c r="L102" s="1">
        <v>0.66</v>
      </c>
      <c r="M102" s="1">
        <v>0.79</v>
      </c>
      <c r="N102" s="1">
        <v>16</v>
      </c>
      <c r="O102" s="1">
        <v>17</v>
      </c>
      <c r="P102" s="1">
        <v>18</v>
      </c>
      <c r="Q102" s="1">
        <v>19</v>
      </c>
      <c r="R102" s="1">
        <v>20</v>
      </c>
    </row>
    <row r="103" spans="3:18" x14ac:dyDescent="0.35">
      <c r="C103" s="49"/>
      <c r="D103" s="11">
        <v>7</v>
      </c>
      <c r="E103" s="16">
        <v>8</v>
      </c>
      <c r="F103" s="16">
        <v>9</v>
      </c>
      <c r="G103" s="1">
        <v>0.22</v>
      </c>
      <c r="H103" s="1">
        <v>0.28000000000000003</v>
      </c>
      <c r="I103" s="1">
        <v>0.36</v>
      </c>
      <c r="J103" s="1">
        <v>0.46</v>
      </c>
      <c r="K103" s="1">
        <v>0.55000000000000004</v>
      </c>
      <c r="L103" s="1">
        <v>0.67</v>
      </c>
      <c r="M103" s="1">
        <v>16</v>
      </c>
      <c r="N103" s="1">
        <v>17</v>
      </c>
      <c r="O103" s="1">
        <v>18</v>
      </c>
      <c r="P103" s="1">
        <v>19</v>
      </c>
      <c r="Q103" s="1">
        <v>20</v>
      </c>
      <c r="R103" s="1">
        <v>21</v>
      </c>
    </row>
    <row r="104" spans="3:18" x14ac:dyDescent="0.35">
      <c r="C104" s="49"/>
      <c r="D104" s="11">
        <v>8</v>
      </c>
      <c r="E104" s="16">
        <v>9</v>
      </c>
      <c r="F104" s="16">
        <v>10</v>
      </c>
      <c r="G104" s="1">
        <v>0.25</v>
      </c>
      <c r="H104" s="1">
        <v>0.32</v>
      </c>
      <c r="I104" s="1">
        <v>0.39</v>
      </c>
      <c r="J104" s="1">
        <v>0.49</v>
      </c>
      <c r="K104" s="27">
        <v>0.59</v>
      </c>
      <c r="L104" s="1">
        <v>16</v>
      </c>
      <c r="M104" s="1">
        <v>17</v>
      </c>
      <c r="N104" s="28">
        <v>18</v>
      </c>
      <c r="O104" s="1">
        <v>19</v>
      </c>
      <c r="P104" s="1">
        <v>20</v>
      </c>
      <c r="Q104" s="1">
        <v>21</v>
      </c>
      <c r="R104" s="1">
        <v>22</v>
      </c>
    </row>
    <row r="105" spans="3:18" x14ac:dyDescent="0.35">
      <c r="C105" s="49"/>
      <c r="D105" s="11">
        <v>9</v>
      </c>
      <c r="E105" s="16">
        <v>10</v>
      </c>
      <c r="F105" s="16">
        <v>11</v>
      </c>
      <c r="G105" s="1">
        <v>0.26</v>
      </c>
      <c r="H105" s="1">
        <v>0.33</v>
      </c>
      <c r="I105" s="1">
        <v>0.4</v>
      </c>
      <c r="J105" s="1">
        <v>0.5</v>
      </c>
      <c r="K105" s="1">
        <v>16</v>
      </c>
      <c r="L105" s="1">
        <v>17</v>
      </c>
      <c r="M105" s="1">
        <v>18</v>
      </c>
      <c r="N105" s="1">
        <v>19</v>
      </c>
      <c r="O105" s="1">
        <v>20</v>
      </c>
      <c r="P105" s="1">
        <v>21</v>
      </c>
      <c r="Q105" s="1">
        <v>22</v>
      </c>
      <c r="R105" s="1">
        <v>23</v>
      </c>
    </row>
    <row r="106" spans="3:18" x14ac:dyDescent="0.35">
      <c r="C106" s="49"/>
      <c r="D106" s="11">
        <v>10</v>
      </c>
      <c r="E106" s="16">
        <v>11</v>
      </c>
      <c r="F106" s="16">
        <v>12</v>
      </c>
      <c r="G106" s="1">
        <v>0.27</v>
      </c>
      <c r="H106" s="1">
        <v>0.34</v>
      </c>
      <c r="I106" s="1">
        <v>0.42</v>
      </c>
      <c r="J106" s="1">
        <v>16</v>
      </c>
      <c r="K106" s="1">
        <v>17</v>
      </c>
      <c r="L106" s="1">
        <v>18</v>
      </c>
      <c r="M106" s="1">
        <v>19</v>
      </c>
      <c r="N106" s="1">
        <v>20</v>
      </c>
      <c r="O106" s="1">
        <v>21</v>
      </c>
      <c r="P106" s="1">
        <v>22</v>
      </c>
      <c r="Q106" s="1">
        <v>23</v>
      </c>
      <c r="R106" s="1">
        <v>24</v>
      </c>
    </row>
    <row r="107" spans="3:18" x14ac:dyDescent="0.35">
      <c r="C107" s="49"/>
      <c r="D107" s="11">
        <v>11</v>
      </c>
      <c r="E107" s="16">
        <v>12</v>
      </c>
      <c r="F107" s="16">
        <v>13</v>
      </c>
      <c r="G107" s="1">
        <v>0.27</v>
      </c>
      <c r="H107" s="1">
        <v>0.34</v>
      </c>
      <c r="I107" s="1">
        <v>16</v>
      </c>
      <c r="J107" s="1">
        <v>17</v>
      </c>
      <c r="K107" s="1">
        <v>18</v>
      </c>
      <c r="L107" s="1">
        <v>19</v>
      </c>
      <c r="M107" s="1">
        <v>20</v>
      </c>
      <c r="N107" s="1">
        <v>21</v>
      </c>
      <c r="O107" s="1">
        <v>22</v>
      </c>
      <c r="P107" s="1">
        <v>23</v>
      </c>
      <c r="Q107" s="1">
        <v>24</v>
      </c>
      <c r="R107" s="1">
        <v>25</v>
      </c>
    </row>
    <row r="108" spans="3:18" x14ac:dyDescent="0.35">
      <c r="C108" s="49"/>
      <c r="D108" s="11">
        <v>12</v>
      </c>
      <c r="E108" s="16">
        <v>13</v>
      </c>
      <c r="F108" s="16">
        <v>14</v>
      </c>
      <c r="G108" s="1">
        <v>0.28000000000000003</v>
      </c>
      <c r="H108" s="1">
        <v>16</v>
      </c>
      <c r="I108" s="1">
        <v>17</v>
      </c>
      <c r="J108" s="1">
        <v>18</v>
      </c>
      <c r="K108" s="1">
        <v>19</v>
      </c>
      <c r="L108" s="1">
        <v>20</v>
      </c>
      <c r="M108" s="1">
        <v>21</v>
      </c>
      <c r="N108" s="1">
        <v>22</v>
      </c>
      <c r="O108" s="1">
        <v>23</v>
      </c>
      <c r="P108" s="1">
        <v>24</v>
      </c>
      <c r="Q108" s="1">
        <v>25</v>
      </c>
      <c r="R108" s="1">
        <v>26</v>
      </c>
    </row>
    <row r="109" spans="3:18" x14ac:dyDescent="0.35">
      <c r="C109" s="49"/>
      <c r="D109" s="11">
        <v>13</v>
      </c>
      <c r="E109" s="16">
        <v>14</v>
      </c>
      <c r="F109" s="16">
        <v>15</v>
      </c>
      <c r="G109" s="1">
        <v>16</v>
      </c>
      <c r="H109" s="1">
        <v>17</v>
      </c>
      <c r="I109" s="1">
        <v>18</v>
      </c>
      <c r="J109" s="1">
        <v>19</v>
      </c>
      <c r="K109" s="1">
        <v>20</v>
      </c>
      <c r="L109" s="1">
        <v>21</v>
      </c>
      <c r="M109" s="1">
        <v>22</v>
      </c>
      <c r="N109" s="1">
        <v>23</v>
      </c>
      <c r="O109" s="1">
        <v>24</v>
      </c>
      <c r="P109" s="1">
        <v>25</v>
      </c>
      <c r="Q109" s="1">
        <v>26</v>
      </c>
      <c r="R109" s="1">
        <v>27</v>
      </c>
    </row>
    <row r="110" spans="3:18" x14ac:dyDescent="0.35">
      <c r="C110" s="49"/>
      <c r="D110" s="11">
        <v>14</v>
      </c>
      <c r="E110" s="16">
        <v>15</v>
      </c>
      <c r="F110" s="16">
        <v>16</v>
      </c>
      <c r="G110" s="1">
        <v>17</v>
      </c>
      <c r="H110" s="1">
        <v>18</v>
      </c>
      <c r="I110" s="1">
        <v>19</v>
      </c>
      <c r="J110" s="1">
        <v>20</v>
      </c>
      <c r="K110" s="1">
        <v>21</v>
      </c>
      <c r="L110" s="1">
        <v>22</v>
      </c>
      <c r="M110" s="1">
        <v>23</v>
      </c>
      <c r="N110" s="1">
        <v>24</v>
      </c>
      <c r="O110" s="1">
        <v>25</v>
      </c>
      <c r="P110" s="1">
        <v>26</v>
      </c>
      <c r="Q110" s="1">
        <v>27</v>
      </c>
      <c r="R110" s="1">
        <v>28</v>
      </c>
    </row>
    <row r="117" spans="3:18" x14ac:dyDescent="0.35">
      <c r="C117" s="1"/>
      <c r="D117" s="48" t="s">
        <v>14</v>
      </c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</row>
    <row r="118" spans="3:18" x14ac:dyDescent="0.35">
      <c r="C118" s="49" t="s">
        <v>1</v>
      </c>
      <c r="D118" s="8"/>
      <c r="E118" s="9">
        <v>1</v>
      </c>
      <c r="F118" s="9">
        <v>2</v>
      </c>
      <c r="G118" s="9">
        <v>3</v>
      </c>
      <c r="H118" s="9">
        <v>4</v>
      </c>
      <c r="I118" s="9">
        <v>5</v>
      </c>
      <c r="J118" s="9">
        <v>6</v>
      </c>
      <c r="K118" s="9">
        <v>7</v>
      </c>
      <c r="L118" s="9">
        <v>8</v>
      </c>
      <c r="M118" s="9">
        <v>9</v>
      </c>
      <c r="N118" s="9">
        <v>10</v>
      </c>
      <c r="O118" s="9">
        <v>11</v>
      </c>
      <c r="P118" s="9">
        <v>12</v>
      </c>
      <c r="Q118" s="9">
        <v>13</v>
      </c>
      <c r="R118" s="9">
        <v>14</v>
      </c>
    </row>
    <row r="119" spans="3:18" x14ac:dyDescent="0.35">
      <c r="C119" s="49"/>
      <c r="D119" s="11">
        <v>1</v>
      </c>
      <c r="E119" s="16" cm="1">
        <f t="array" ref="E119:R132">IF(E118:R118&lt;3,0,IF(D119:D132&lt;3,0,IF(E118:R118+D119:D132&gt;15,0,D8:Q21)))</f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</row>
    <row r="120" spans="3:18" x14ac:dyDescent="0.35">
      <c r="C120" s="49"/>
      <c r="D120" s="11">
        <v>2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</row>
    <row r="121" spans="3:18" x14ac:dyDescent="0.35">
      <c r="C121" s="49"/>
      <c r="D121" s="11">
        <v>3</v>
      </c>
      <c r="E121" s="16">
        <v>0</v>
      </c>
      <c r="F121" s="16">
        <v>0</v>
      </c>
      <c r="G121" s="1">
        <v>0.16</v>
      </c>
      <c r="H121" s="1">
        <v>0.23</v>
      </c>
      <c r="I121" s="1">
        <v>0.3</v>
      </c>
      <c r="J121" s="1">
        <v>0.4</v>
      </c>
      <c r="K121" s="1">
        <v>0.5</v>
      </c>
      <c r="L121" s="1">
        <v>0.62</v>
      </c>
      <c r="M121" s="1">
        <v>0.75</v>
      </c>
      <c r="N121" s="1">
        <v>0.9</v>
      </c>
      <c r="O121" s="1">
        <v>1.0900000000000001</v>
      </c>
      <c r="P121" s="1">
        <v>1.2</v>
      </c>
      <c r="Q121" s="1">
        <v>0</v>
      </c>
      <c r="R121" s="1">
        <v>0</v>
      </c>
    </row>
    <row r="122" spans="3:18" x14ac:dyDescent="0.35">
      <c r="C122" s="49"/>
      <c r="D122" s="11">
        <v>4</v>
      </c>
      <c r="E122" s="16">
        <v>0</v>
      </c>
      <c r="F122" s="16">
        <v>0</v>
      </c>
      <c r="G122" s="1">
        <v>0.17</v>
      </c>
      <c r="H122" s="1">
        <v>0.24</v>
      </c>
      <c r="I122" s="1">
        <v>0.32</v>
      </c>
      <c r="J122" s="1">
        <v>0.41</v>
      </c>
      <c r="K122" s="1">
        <v>0.51</v>
      </c>
      <c r="L122" s="1">
        <v>0.63</v>
      </c>
      <c r="M122" s="1">
        <v>0.76</v>
      </c>
      <c r="N122" s="1">
        <v>0.91</v>
      </c>
      <c r="O122" s="1">
        <v>1.1000000000000001</v>
      </c>
      <c r="P122" s="1">
        <v>0</v>
      </c>
      <c r="Q122" s="1">
        <v>0</v>
      </c>
      <c r="R122" s="1">
        <v>0</v>
      </c>
    </row>
    <row r="123" spans="3:18" x14ac:dyDescent="0.35">
      <c r="C123" s="49"/>
      <c r="D123" s="11">
        <v>5</v>
      </c>
      <c r="E123" s="16">
        <v>0</v>
      </c>
      <c r="F123" s="16">
        <v>0</v>
      </c>
      <c r="G123" s="1">
        <v>0.19</v>
      </c>
      <c r="H123" s="1">
        <v>0.26</v>
      </c>
      <c r="I123" s="1">
        <v>0.33</v>
      </c>
      <c r="J123" s="1">
        <v>0.43</v>
      </c>
      <c r="K123" s="1">
        <v>0.53</v>
      </c>
      <c r="L123" s="1">
        <v>0.65</v>
      </c>
      <c r="M123" s="1">
        <v>0.78</v>
      </c>
      <c r="N123" s="26">
        <v>0.93</v>
      </c>
      <c r="O123" s="1">
        <v>0</v>
      </c>
      <c r="P123" s="1">
        <v>0</v>
      </c>
      <c r="Q123" s="1">
        <v>0</v>
      </c>
      <c r="R123" s="1">
        <v>0</v>
      </c>
    </row>
    <row r="124" spans="3:18" x14ac:dyDescent="0.35">
      <c r="C124" s="49"/>
      <c r="D124" s="11">
        <v>6</v>
      </c>
      <c r="E124" s="16">
        <v>0</v>
      </c>
      <c r="F124" s="16">
        <v>0</v>
      </c>
      <c r="G124" s="1">
        <v>0.2</v>
      </c>
      <c r="H124" s="1">
        <v>0.27</v>
      </c>
      <c r="I124" s="1">
        <v>0.35</v>
      </c>
      <c r="J124" s="1">
        <v>0.44</v>
      </c>
      <c r="K124" s="1">
        <v>0.54</v>
      </c>
      <c r="L124" s="1">
        <v>0.66</v>
      </c>
      <c r="M124" s="1">
        <v>0.79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3:18" x14ac:dyDescent="0.35">
      <c r="C125" s="49"/>
      <c r="D125" s="11">
        <v>7</v>
      </c>
      <c r="E125" s="16">
        <v>0</v>
      </c>
      <c r="F125" s="16">
        <v>0</v>
      </c>
      <c r="G125" s="1">
        <v>0.22</v>
      </c>
      <c r="H125" s="1">
        <v>0.28000000000000003</v>
      </c>
      <c r="I125" s="1">
        <v>0.36</v>
      </c>
      <c r="J125" s="1">
        <v>0.46</v>
      </c>
      <c r="K125" s="1">
        <v>0.55000000000000004</v>
      </c>
      <c r="L125" s="1">
        <v>0.67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3:18" x14ac:dyDescent="0.35">
      <c r="C126" s="49"/>
      <c r="D126" s="11">
        <v>8</v>
      </c>
      <c r="E126" s="16">
        <v>0</v>
      </c>
      <c r="F126" s="16">
        <v>0</v>
      </c>
      <c r="G126" s="1">
        <v>0.25</v>
      </c>
      <c r="H126" s="1">
        <v>0.32</v>
      </c>
      <c r="I126" s="1">
        <v>0.39</v>
      </c>
      <c r="J126" s="1">
        <v>0.49</v>
      </c>
      <c r="K126" s="27">
        <v>0.59</v>
      </c>
      <c r="L126" s="1">
        <v>0</v>
      </c>
      <c r="M126" s="1">
        <v>0</v>
      </c>
      <c r="N126" s="39">
        <v>0</v>
      </c>
      <c r="O126" s="1">
        <v>0</v>
      </c>
      <c r="P126" s="1">
        <v>0</v>
      </c>
      <c r="Q126" s="1">
        <v>0</v>
      </c>
      <c r="R126" s="1">
        <v>0</v>
      </c>
    </row>
    <row r="127" spans="3:18" x14ac:dyDescent="0.35">
      <c r="C127" s="49"/>
      <c r="D127" s="11">
        <v>9</v>
      </c>
      <c r="E127" s="16">
        <v>0</v>
      </c>
      <c r="F127" s="16">
        <v>0</v>
      </c>
      <c r="G127" s="1">
        <v>0.26</v>
      </c>
      <c r="H127" s="1">
        <v>0.33</v>
      </c>
      <c r="I127" s="1">
        <v>0.4</v>
      </c>
      <c r="J127" s="1">
        <v>0.5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3:18" x14ac:dyDescent="0.35">
      <c r="C128" s="49"/>
      <c r="D128" s="11">
        <v>10</v>
      </c>
      <c r="E128" s="16">
        <v>0</v>
      </c>
      <c r="F128" s="16">
        <v>0</v>
      </c>
      <c r="G128" s="1">
        <v>0.27</v>
      </c>
      <c r="H128" s="1">
        <v>0.34</v>
      </c>
      <c r="I128" s="1">
        <v>0.42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3:18" x14ac:dyDescent="0.35">
      <c r="C129" s="49"/>
      <c r="D129" s="11">
        <v>11</v>
      </c>
      <c r="E129" s="16">
        <v>0</v>
      </c>
      <c r="F129" s="16">
        <v>0</v>
      </c>
      <c r="G129" s="1">
        <v>0.27</v>
      </c>
      <c r="H129" s="1">
        <v>0.34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3:18" x14ac:dyDescent="0.35">
      <c r="C130" s="49"/>
      <c r="D130" s="11">
        <v>12</v>
      </c>
      <c r="E130" s="16">
        <v>0</v>
      </c>
      <c r="F130" s="16">
        <v>0</v>
      </c>
      <c r="G130" s="1">
        <v>0.28000000000000003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3:18" x14ac:dyDescent="0.35">
      <c r="C131" s="49"/>
      <c r="D131" s="11">
        <v>13</v>
      </c>
      <c r="E131" s="16">
        <v>0</v>
      </c>
      <c r="F131" s="16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3:18" x14ac:dyDescent="0.35">
      <c r="C132" s="49"/>
      <c r="D132" s="11">
        <v>14</v>
      </c>
      <c r="E132" s="16">
        <v>0</v>
      </c>
      <c r="F132" s="16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8" spans="3:18" x14ac:dyDescent="0.35">
      <c r="C138" s="1"/>
      <c r="D138" s="48" t="s">
        <v>14</v>
      </c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</row>
    <row r="139" spans="3:18" x14ac:dyDescent="0.35">
      <c r="C139" s="49" t="s">
        <v>1</v>
      </c>
      <c r="D139" s="8"/>
      <c r="E139" s="9">
        <v>1</v>
      </c>
      <c r="F139" s="9">
        <v>2</v>
      </c>
      <c r="G139" s="9">
        <v>3</v>
      </c>
      <c r="H139" s="9">
        <v>4</v>
      </c>
      <c r="I139" s="9">
        <v>5</v>
      </c>
      <c r="J139" s="9">
        <v>6</v>
      </c>
      <c r="K139" s="9">
        <v>7</v>
      </c>
      <c r="L139" s="9">
        <v>8</v>
      </c>
      <c r="M139" s="9">
        <v>9</v>
      </c>
      <c r="N139" s="9">
        <v>10</v>
      </c>
      <c r="O139" s="9">
        <v>11</v>
      </c>
      <c r="P139" s="9">
        <v>12</v>
      </c>
      <c r="Q139" s="9">
        <v>13</v>
      </c>
      <c r="R139" s="9">
        <v>14</v>
      </c>
    </row>
    <row r="140" spans="3:18" x14ac:dyDescent="0.35">
      <c r="C140" s="49"/>
      <c r="D140" s="11">
        <v>1</v>
      </c>
      <c r="E140" s="16" cm="1">
        <f t="array" ref="E140:R153">IF(E139:R139&lt;3,0,IF(D140:D153&lt;3,0,IF(E139:R139+D140:D153&gt;15,0,D8:Q21)))</f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</row>
    <row r="141" spans="3:18" x14ac:dyDescent="0.35">
      <c r="C141" s="49"/>
      <c r="D141" s="11">
        <v>2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</row>
    <row r="142" spans="3:18" x14ac:dyDescent="0.35">
      <c r="C142" s="49"/>
      <c r="D142" s="11">
        <v>3</v>
      </c>
      <c r="E142" s="16">
        <v>0</v>
      </c>
      <c r="F142" s="16">
        <v>0</v>
      </c>
      <c r="G142" s="40">
        <v>0.16</v>
      </c>
      <c r="H142" s="40">
        <v>0.23</v>
      </c>
      <c r="I142" s="40">
        <v>0.3</v>
      </c>
      <c r="J142" s="40">
        <v>0.4</v>
      </c>
      <c r="K142" s="40">
        <v>0.5</v>
      </c>
      <c r="L142" s="40">
        <v>0.62</v>
      </c>
      <c r="M142" s="40">
        <v>0.75</v>
      </c>
      <c r="N142" s="40">
        <v>0.9</v>
      </c>
      <c r="O142" s="40">
        <v>1.0900000000000001</v>
      </c>
      <c r="P142" s="40">
        <v>1.2</v>
      </c>
      <c r="Q142" s="41">
        <v>0</v>
      </c>
      <c r="R142" s="41">
        <v>0</v>
      </c>
    </row>
    <row r="143" spans="3:18" x14ac:dyDescent="0.35">
      <c r="C143" s="49"/>
      <c r="D143" s="11">
        <v>4</v>
      </c>
      <c r="E143" s="16">
        <v>0</v>
      </c>
      <c r="F143" s="16">
        <v>0</v>
      </c>
      <c r="G143" s="40">
        <v>0.17</v>
      </c>
      <c r="H143" s="40">
        <v>0.24</v>
      </c>
      <c r="I143" s="40">
        <v>0.32</v>
      </c>
      <c r="J143" s="40">
        <v>0.41</v>
      </c>
      <c r="K143" s="40">
        <v>0.51</v>
      </c>
      <c r="L143" s="40">
        <v>0.63</v>
      </c>
      <c r="M143" s="40">
        <v>0.76</v>
      </c>
      <c r="N143" s="40">
        <v>0.91</v>
      </c>
      <c r="O143" s="40">
        <v>1.1000000000000001</v>
      </c>
      <c r="P143" s="41">
        <v>0</v>
      </c>
      <c r="Q143" s="41">
        <v>0</v>
      </c>
      <c r="R143" s="41">
        <v>0</v>
      </c>
    </row>
    <row r="144" spans="3:18" x14ac:dyDescent="0.35">
      <c r="C144" s="49"/>
      <c r="D144" s="11">
        <v>5</v>
      </c>
      <c r="E144" s="16">
        <v>0</v>
      </c>
      <c r="F144" s="16">
        <v>0</v>
      </c>
      <c r="G144" s="40">
        <v>0.19</v>
      </c>
      <c r="H144" s="40">
        <v>0.26</v>
      </c>
      <c r="I144" s="40">
        <v>0.33</v>
      </c>
      <c r="J144" s="40">
        <v>0.43</v>
      </c>
      <c r="K144" s="40">
        <v>0.53</v>
      </c>
      <c r="L144" s="40">
        <v>0.65</v>
      </c>
      <c r="M144" s="40">
        <v>0.78</v>
      </c>
      <c r="N144" s="42">
        <v>0.93</v>
      </c>
      <c r="O144" s="41">
        <v>0</v>
      </c>
      <c r="P144" s="41">
        <v>0</v>
      </c>
      <c r="Q144" s="41">
        <v>0</v>
      </c>
      <c r="R144" s="41">
        <v>0</v>
      </c>
    </row>
    <row r="145" spans="3:18" x14ac:dyDescent="0.35">
      <c r="C145" s="49"/>
      <c r="D145" s="11">
        <v>6</v>
      </c>
      <c r="E145" s="16">
        <v>0</v>
      </c>
      <c r="F145" s="16">
        <v>0</v>
      </c>
      <c r="G145" s="40">
        <v>0.2</v>
      </c>
      <c r="H145" s="40">
        <v>0.27</v>
      </c>
      <c r="I145" s="40">
        <v>0.35</v>
      </c>
      <c r="J145" s="40">
        <v>0.44</v>
      </c>
      <c r="K145" s="40">
        <v>0.54</v>
      </c>
      <c r="L145" s="40">
        <v>0.66</v>
      </c>
      <c r="M145" s="40">
        <v>0.79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</row>
    <row r="146" spans="3:18" x14ac:dyDescent="0.35">
      <c r="C146" s="49"/>
      <c r="D146" s="11">
        <v>7</v>
      </c>
      <c r="E146" s="16">
        <v>0</v>
      </c>
      <c r="F146" s="16">
        <v>0</v>
      </c>
      <c r="G146" s="40">
        <v>0.22</v>
      </c>
      <c r="H146" s="40">
        <v>0.28000000000000003</v>
      </c>
      <c r="I146" s="40">
        <v>0.36</v>
      </c>
      <c r="J146" s="40">
        <v>0.46</v>
      </c>
      <c r="K146" s="40">
        <v>0.55000000000000004</v>
      </c>
      <c r="L146" s="40">
        <v>0.67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</row>
    <row r="147" spans="3:18" x14ac:dyDescent="0.35">
      <c r="C147" s="49"/>
      <c r="D147" s="11">
        <v>8</v>
      </c>
      <c r="E147" s="16">
        <v>0</v>
      </c>
      <c r="F147" s="16">
        <v>0</v>
      </c>
      <c r="G147" s="40">
        <v>0.25</v>
      </c>
      <c r="H147" s="40">
        <v>0.32</v>
      </c>
      <c r="I147" s="40">
        <v>0.39</v>
      </c>
      <c r="J147" s="40">
        <v>0.49</v>
      </c>
      <c r="K147" s="43">
        <v>0.59</v>
      </c>
      <c r="L147" s="41">
        <v>0</v>
      </c>
      <c r="M147" s="41">
        <v>0</v>
      </c>
      <c r="N147" s="41">
        <v>0</v>
      </c>
      <c r="O147" s="41">
        <v>0</v>
      </c>
      <c r="P147" s="41">
        <v>0</v>
      </c>
      <c r="Q147" s="41">
        <v>0</v>
      </c>
      <c r="R147" s="41">
        <v>0</v>
      </c>
    </row>
    <row r="148" spans="3:18" x14ac:dyDescent="0.35">
      <c r="C148" s="49"/>
      <c r="D148" s="11">
        <v>9</v>
      </c>
      <c r="E148" s="16">
        <v>0</v>
      </c>
      <c r="F148" s="16">
        <v>0</v>
      </c>
      <c r="G148" s="40">
        <v>0.26</v>
      </c>
      <c r="H148" s="40">
        <v>0.33</v>
      </c>
      <c r="I148" s="40">
        <v>0.4</v>
      </c>
      <c r="J148" s="40">
        <v>0.5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</row>
    <row r="149" spans="3:18" x14ac:dyDescent="0.35">
      <c r="C149" s="49"/>
      <c r="D149" s="11">
        <v>10</v>
      </c>
      <c r="E149" s="16">
        <v>0</v>
      </c>
      <c r="F149" s="16">
        <v>0</v>
      </c>
      <c r="G149" s="40">
        <v>0.27</v>
      </c>
      <c r="H149" s="40">
        <v>0.34</v>
      </c>
      <c r="I149" s="40">
        <v>0.42</v>
      </c>
      <c r="J149" s="41">
        <v>0</v>
      </c>
      <c r="K149" s="41">
        <v>0</v>
      </c>
      <c r="L149" s="41">
        <v>0</v>
      </c>
      <c r="M149" s="41">
        <v>0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</row>
    <row r="150" spans="3:18" x14ac:dyDescent="0.35">
      <c r="C150" s="49"/>
      <c r="D150" s="11">
        <v>11</v>
      </c>
      <c r="E150" s="16">
        <v>0</v>
      </c>
      <c r="F150" s="16">
        <v>0</v>
      </c>
      <c r="G150" s="40">
        <v>0.27</v>
      </c>
      <c r="H150" s="40">
        <v>0.34</v>
      </c>
      <c r="I150" s="41">
        <v>0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</row>
    <row r="151" spans="3:18" x14ac:dyDescent="0.35">
      <c r="C151" s="49"/>
      <c r="D151" s="11">
        <v>12</v>
      </c>
      <c r="E151" s="16">
        <v>0</v>
      </c>
      <c r="F151" s="16">
        <v>0</v>
      </c>
      <c r="G151" s="40">
        <v>0.28000000000000003</v>
      </c>
      <c r="H151" s="41">
        <v>0</v>
      </c>
      <c r="I151" s="41">
        <v>0</v>
      </c>
      <c r="J151" s="41">
        <v>0</v>
      </c>
      <c r="K151" s="41">
        <v>0</v>
      </c>
      <c r="L151" s="41">
        <v>0</v>
      </c>
      <c r="M151" s="41">
        <v>0</v>
      </c>
      <c r="N151" s="41">
        <v>0</v>
      </c>
      <c r="O151" s="41">
        <v>0</v>
      </c>
      <c r="P151" s="41">
        <v>0</v>
      </c>
      <c r="Q151" s="41">
        <v>0</v>
      </c>
      <c r="R151" s="41">
        <v>0</v>
      </c>
    </row>
    <row r="152" spans="3:18" x14ac:dyDescent="0.35">
      <c r="C152" s="49"/>
      <c r="D152" s="11">
        <v>13</v>
      </c>
      <c r="E152" s="16">
        <v>0</v>
      </c>
      <c r="F152" s="16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</row>
    <row r="153" spans="3:18" x14ac:dyDescent="0.35">
      <c r="C153" s="49"/>
      <c r="D153" s="11">
        <v>14</v>
      </c>
      <c r="E153" s="16">
        <v>0</v>
      </c>
      <c r="F153" s="16">
        <v>0</v>
      </c>
      <c r="G153" s="41">
        <v>0</v>
      </c>
      <c r="H153" s="41">
        <v>0</v>
      </c>
      <c r="I153" s="41">
        <v>0</v>
      </c>
      <c r="J153" s="41">
        <v>0</v>
      </c>
      <c r="K153" s="41">
        <v>0</v>
      </c>
      <c r="L153" s="41">
        <v>0</v>
      </c>
      <c r="M153" s="41">
        <v>0</v>
      </c>
      <c r="N153" s="41">
        <v>0</v>
      </c>
      <c r="O153" s="41">
        <v>0</v>
      </c>
      <c r="P153" s="41">
        <v>0</v>
      </c>
      <c r="Q153" s="41">
        <v>0</v>
      </c>
      <c r="R153" s="41">
        <v>0</v>
      </c>
    </row>
    <row r="158" spans="3:18" x14ac:dyDescent="0.35">
      <c r="C158" s="1"/>
      <c r="D158" s="48" t="s">
        <v>14</v>
      </c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</row>
    <row r="159" spans="3:18" x14ac:dyDescent="0.35">
      <c r="C159" s="49" t="s">
        <v>1</v>
      </c>
      <c r="D159" s="8"/>
      <c r="E159" s="9">
        <v>1</v>
      </c>
      <c r="F159" s="9">
        <v>2</v>
      </c>
      <c r="G159" s="9">
        <v>3</v>
      </c>
      <c r="H159" s="9">
        <v>4</v>
      </c>
      <c r="I159" s="9">
        <v>5</v>
      </c>
      <c r="J159" s="9">
        <v>6</v>
      </c>
      <c r="K159" s="9">
        <v>7</v>
      </c>
      <c r="L159" s="9">
        <v>8</v>
      </c>
      <c r="M159" s="9">
        <v>9</v>
      </c>
      <c r="N159" s="9">
        <v>10</v>
      </c>
      <c r="O159" s="9">
        <v>11</v>
      </c>
      <c r="P159" s="9">
        <v>12</v>
      </c>
      <c r="Q159" s="9">
        <v>13</v>
      </c>
      <c r="R159" s="9">
        <v>14</v>
      </c>
    </row>
    <row r="160" spans="3:18" x14ac:dyDescent="0.35">
      <c r="C160" s="49"/>
      <c r="D160" s="11">
        <v>1</v>
      </c>
      <c r="E160" s="16" cm="1">
        <f t="array" ref="E160:R173">IF(E159:R159&lt;3,0,IF(D160:D173&lt;3,0,IF(E159:R159+D160:D173&gt;15,0,D8:Q21)))</f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</row>
    <row r="161" spans="3:18" x14ac:dyDescent="0.35">
      <c r="C161" s="49"/>
      <c r="D161" s="11">
        <v>2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</row>
    <row r="162" spans="3:18" x14ac:dyDescent="0.35">
      <c r="C162" s="49"/>
      <c r="D162" s="11">
        <v>3</v>
      </c>
      <c r="E162" s="16">
        <v>0</v>
      </c>
      <c r="F162" s="16">
        <v>0</v>
      </c>
      <c r="G162" s="1">
        <v>0.16</v>
      </c>
      <c r="H162" s="1">
        <v>0.23</v>
      </c>
      <c r="I162" s="1">
        <v>0.3</v>
      </c>
      <c r="J162" s="1">
        <v>0.4</v>
      </c>
      <c r="K162" s="1">
        <v>0.5</v>
      </c>
      <c r="L162" s="1">
        <v>0.62</v>
      </c>
      <c r="M162" s="1">
        <v>0.75</v>
      </c>
      <c r="N162" s="1">
        <v>0.9</v>
      </c>
      <c r="O162" s="1">
        <v>1.0900000000000001</v>
      </c>
      <c r="P162" s="1">
        <v>1.2</v>
      </c>
      <c r="Q162" s="1">
        <v>0</v>
      </c>
      <c r="R162" s="1">
        <v>0</v>
      </c>
    </row>
    <row r="163" spans="3:18" x14ac:dyDescent="0.35">
      <c r="C163" s="49"/>
      <c r="D163" s="11">
        <v>4</v>
      </c>
      <c r="E163" s="16">
        <v>0</v>
      </c>
      <c r="F163" s="16">
        <v>0</v>
      </c>
      <c r="G163" s="1">
        <v>0.17</v>
      </c>
      <c r="H163" s="1">
        <v>0.24</v>
      </c>
      <c r="I163" s="1">
        <v>0.32</v>
      </c>
      <c r="J163" s="1">
        <v>0.41</v>
      </c>
      <c r="K163" s="1">
        <v>0.51</v>
      </c>
      <c r="L163" s="1">
        <v>0.63</v>
      </c>
      <c r="M163" s="1">
        <v>0.76</v>
      </c>
      <c r="N163" s="1">
        <v>0.91</v>
      </c>
      <c r="O163" s="1">
        <v>1.1000000000000001</v>
      </c>
      <c r="P163" s="1">
        <v>0</v>
      </c>
      <c r="Q163" s="1">
        <v>0</v>
      </c>
      <c r="R163" s="1">
        <v>0</v>
      </c>
    </row>
    <row r="164" spans="3:18" x14ac:dyDescent="0.35">
      <c r="C164" s="49"/>
      <c r="D164" s="11">
        <v>5</v>
      </c>
      <c r="E164" s="16">
        <v>0</v>
      </c>
      <c r="F164" s="16">
        <v>0</v>
      </c>
      <c r="G164" s="1">
        <v>0.19</v>
      </c>
      <c r="H164" s="1">
        <v>0.26</v>
      </c>
      <c r="I164" s="1">
        <v>0.33</v>
      </c>
      <c r="J164" s="1">
        <v>0.43</v>
      </c>
      <c r="K164" s="1">
        <v>0.53</v>
      </c>
      <c r="L164" s="1">
        <v>0.65</v>
      </c>
      <c r="M164" s="1">
        <v>0.78</v>
      </c>
      <c r="N164" s="26">
        <v>0.93</v>
      </c>
      <c r="O164" s="1">
        <v>0</v>
      </c>
      <c r="P164" s="1">
        <v>0</v>
      </c>
      <c r="Q164" s="1">
        <v>0</v>
      </c>
      <c r="R164" s="1">
        <v>0</v>
      </c>
    </row>
    <row r="165" spans="3:18" x14ac:dyDescent="0.35">
      <c r="C165" s="49"/>
      <c r="D165" s="11">
        <v>6</v>
      </c>
      <c r="E165" s="16">
        <v>0</v>
      </c>
      <c r="F165" s="16">
        <v>0</v>
      </c>
      <c r="G165" s="1">
        <v>0.2</v>
      </c>
      <c r="H165" s="1">
        <v>0.27</v>
      </c>
      <c r="I165" s="1">
        <v>0.35</v>
      </c>
      <c r="J165" s="1">
        <v>0.44</v>
      </c>
      <c r="K165" s="1">
        <v>0.54</v>
      </c>
      <c r="L165" s="1">
        <v>0.66</v>
      </c>
      <c r="M165" s="1">
        <v>0.79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3:18" x14ac:dyDescent="0.35">
      <c r="C166" s="49"/>
      <c r="D166" s="11">
        <v>7</v>
      </c>
      <c r="E166" s="16">
        <v>0</v>
      </c>
      <c r="F166" s="16">
        <v>0</v>
      </c>
      <c r="G166" s="1">
        <v>0.22</v>
      </c>
      <c r="H166" s="1">
        <v>0.28000000000000003</v>
      </c>
      <c r="I166" s="1">
        <v>0.36</v>
      </c>
      <c r="J166" s="1">
        <v>0.46</v>
      </c>
      <c r="K166" s="1">
        <v>0.55000000000000004</v>
      </c>
      <c r="L166" s="1">
        <v>0.67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3:18" x14ac:dyDescent="0.35">
      <c r="C167" s="49"/>
      <c r="D167" s="11">
        <v>8</v>
      </c>
      <c r="E167" s="16">
        <v>0</v>
      </c>
      <c r="F167" s="16">
        <v>0</v>
      </c>
      <c r="G167" s="1">
        <v>0.25</v>
      </c>
      <c r="H167" s="1">
        <v>0.32</v>
      </c>
      <c r="I167" s="1">
        <v>0.39</v>
      </c>
      <c r="J167" s="1">
        <v>0.49</v>
      </c>
      <c r="K167" s="27">
        <v>0.59</v>
      </c>
      <c r="L167" s="1">
        <v>0</v>
      </c>
      <c r="M167" s="1">
        <v>0</v>
      </c>
      <c r="N167" s="39">
        <v>0</v>
      </c>
      <c r="O167" s="1">
        <v>0</v>
      </c>
      <c r="P167" s="1">
        <v>0</v>
      </c>
      <c r="Q167" s="1">
        <v>0</v>
      </c>
      <c r="R167" s="1">
        <v>0</v>
      </c>
    </row>
    <row r="168" spans="3:18" x14ac:dyDescent="0.35">
      <c r="C168" s="49"/>
      <c r="D168" s="11">
        <v>9</v>
      </c>
      <c r="E168" s="16">
        <v>0</v>
      </c>
      <c r="F168" s="16">
        <v>0</v>
      </c>
      <c r="G168" s="1">
        <v>0.26</v>
      </c>
      <c r="H168" s="1">
        <v>0.33</v>
      </c>
      <c r="I168" s="1">
        <v>0.4</v>
      </c>
      <c r="J168" s="1">
        <v>0.5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3:18" x14ac:dyDescent="0.35">
      <c r="C169" s="49"/>
      <c r="D169" s="11">
        <v>10</v>
      </c>
      <c r="E169" s="16">
        <v>0</v>
      </c>
      <c r="F169" s="16">
        <v>0</v>
      </c>
      <c r="G169" s="1">
        <v>0.27</v>
      </c>
      <c r="H169" s="1">
        <v>0.34</v>
      </c>
      <c r="I169" s="1">
        <v>0.42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3:18" x14ac:dyDescent="0.35">
      <c r="C170" s="49"/>
      <c r="D170" s="11">
        <v>11</v>
      </c>
      <c r="E170" s="16">
        <v>0</v>
      </c>
      <c r="F170" s="16">
        <v>0</v>
      </c>
      <c r="G170" s="1">
        <v>0.27</v>
      </c>
      <c r="H170" s="1">
        <v>0.34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3:18" x14ac:dyDescent="0.35">
      <c r="C171" s="49"/>
      <c r="D171" s="11">
        <v>12</v>
      </c>
      <c r="E171" s="16">
        <v>0</v>
      </c>
      <c r="F171" s="16">
        <v>0</v>
      </c>
      <c r="G171" s="1">
        <v>0.28000000000000003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3:18" x14ac:dyDescent="0.35">
      <c r="C172" s="49"/>
      <c r="D172" s="11">
        <v>13</v>
      </c>
      <c r="E172" s="16">
        <v>0</v>
      </c>
      <c r="F172" s="16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3:18" x14ac:dyDescent="0.35">
      <c r="C173" s="49"/>
      <c r="D173" s="11">
        <v>14</v>
      </c>
      <c r="E173" s="16">
        <v>0</v>
      </c>
      <c r="F173" s="16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</sheetData>
  <mergeCells count="14">
    <mergeCell ref="B5:S5"/>
    <mergeCell ref="C6:S6"/>
    <mergeCell ref="B52:S52"/>
    <mergeCell ref="C53:S53"/>
    <mergeCell ref="D95:R95"/>
    <mergeCell ref="C96:C110"/>
    <mergeCell ref="D117:R117"/>
    <mergeCell ref="B54:B70"/>
    <mergeCell ref="B7:B23"/>
    <mergeCell ref="C118:C132"/>
    <mergeCell ref="D138:R138"/>
    <mergeCell ref="C139:C153"/>
    <mergeCell ref="D158:R158"/>
    <mergeCell ref="C159:C173"/>
  </mergeCells>
  <conditionalFormatting sqref="D8:S9 D11:S23 D10:E10 G10:K10 M10:S10">
    <cfRule type="cellIs" dxfId="52" priority="43" operator="greaterThan">
      <formula>15</formula>
    </cfRule>
    <cfRule type="cellIs" dxfId="51" priority="44" operator="greaterThan">
      <formula>16</formula>
    </cfRule>
    <cfRule type="cellIs" dxfId="50" priority="45" operator="greaterThan">
      <formula>17</formula>
    </cfRule>
    <cfRule type="cellIs" dxfId="49" priority="46" operator="greaterThan">
      <formula>16</formula>
    </cfRule>
  </conditionalFormatting>
  <conditionalFormatting sqref="D55:S56 D67:S70 D57:E66 G61:S66 G57:K60 M57:S60">
    <cfRule type="cellIs" dxfId="48" priority="39" operator="greaterThan">
      <formula>15</formula>
    </cfRule>
    <cfRule type="cellIs" dxfId="47" priority="40" operator="greaterThan">
      <formula>16</formula>
    </cfRule>
    <cfRule type="cellIs" dxfId="46" priority="41" operator="greaterThan">
      <formula>17</formula>
    </cfRule>
    <cfRule type="cellIs" dxfId="45" priority="42" operator="greaterThan">
      <formula>16</formula>
    </cfRule>
  </conditionalFormatting>
  <conditionalFormatting sqref="E97:R110">
    <cfRule type="cellIs" dxfId="44" priority="35" operator="greaterThan">
      <formula>15</formula>
    </cfRule>
    <cfRule type="cellIs" dxfId="43" priority="36" operator="greaterThan">
      <formula>16</formula>
    </cfRule>
    <cfRule type="cellIs" dxfId="42" priority="37" operator="greaterThan">
      <formula>17</formula>
    </cfRule>
    <cfRule type="cellIs" dxfId="41" priority="38" operator="greaterThan">
      <formula>16</formula>
    </cfRule>
  </conditionalFormatting>
  <conditionalFormatting sqref="E119:R132">
    <cfRule type="colorScale" priority="25">
      <colorScale>
        <cfvo type="num" val="0"/>
        <cfvo type="percentile" val="50"/>
        <cfvo type="max"/>
        <color rgb="FFFFCCCC"/>
        <color theme="0"/>
        <color rgb="FFFFFF00"/>
      </colorScale>
    </cfRule>
    <cfRule type="colorScale" priority="26">
      <colorScale>
        <cfvo type="num" val="0"/>
        <cfvo type="percentile" val="50"/>
        <cfvo type="max"/>
        <color rgb="FFFFCCCC"/>
        <color theme="0"/>
        <color theme="4" tint="-0.249977111117893"/>
      </colorScale>
    </cfRule>
    <cfRule type="colorScale" priority="27">
      <colorScale>
        <cfvo type="num" val="0"/>
        <cfvo type="max"/>
        <color rgb="FFFFCCCC"/>
        <color rgb="FFFFEF9C"/>
      </colorScale>
    </cfRule>
    <cfRule type="colorScale" priority="28">
      <colorScale>
        <cfvo type="num" val="0"/>
        <cfvo type="percentile" val="50"/>
        <cfvo type="max"/>
        <color rgb="FFFF9999"/>
        <color rgb="FFFFEB84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0" priority="31" operator="greaterThan">
      <formula>15</formula>
    </cfRule>
    <cfRule type="cellIs" dxfId="39" priority="32" operator="greaterThan">
      <formula>16</formula>
    </cfRule>
    <cfRule type="cellIs" dxfId="38" priority="33" operator="greaterThan">
      <formula>17</formula>
    </cfRule>
    <cfRule type="cellIs" dxfId="37" priority="34" operator="greaterThan">
      <formula>16</formula>
    </cfRule>
  </conditionalFormatting>
  <conditionalFormatting sqref="E140:R153">
    <cfRule type="cellIs" dxfId="36" priority="11" operator="greaterThan">
      <formula>0.53</formula>
    </cfRule>
    <cfRule type="cellIs" dxfId="35" priority="12" operator="between">
      <formula>0.01</formula>
      <formula>0.53</formula>
    </cfRule>
  </conditionalFormatting>
  <conditionalFormatting sqref="E160:R173">
    <cfRule type="cellIs" dxfId="34" priority="2" operator="between">
      <formula>0.01</formula>
      <formula>0.53</formula>
    </cfRule>
    <cfRule type="colorScale" priority="1">
      <colorScale>
        <cfvo type="num" val="0"/>
        <cfvo type="percentile" val="50"/>
        <cfvo type="max"/>
        <color rgb="FFFFCCCC"/>
        <color theme="0"/>
        <color rgb="FFFFFF00"/>
      </colorScale>
    </cfRule>
    <cfRule type="colorScale" priority="3">
      <colorScale>
        <cfvo type="num" val="0"/>
        <cfvo type="percentile" val="50"/>
        <cfvo type="max"/>
        <color rgb="FFFFCCCC"/>
        <color theme="0"/>
        <color theme="4" tint="-0.249977111117893"/>
      </colorScale>
    </cfRule>
    <cfRule type="colorScale" priority="4">
      <colorScale>
        <cfvo type="num" val="0"/>
        <cfvo type="max"/>
        <color rgb="FFFFCCCC"/>
        <color rgb="FFFFEF9C"/>
      </colorScale>
    </cfRule>
    <cfRule type="colorScale" priority="5">
      <colorScale>
        <cfvo type="num" val="0"/>
        <cfvo type="percentile" val="50"/>
        <cfvo type="max"/>
        <color rgb="FFFF9999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3" priority="7" operator="greaterThan">
      <formula>15</formula>
    </cfRule>
    <cfRule type="cellIs" dxfId="32" priority="8" operator="greaterThan">
      <formula>16</formula>
    </cfRule>
    <cfRule type="cellIs" dxfId="31" priority="9" operator="greaterThan">
      <formula>17</formula>
    </cfRule>
    <cfRule type="cellIs" dxfId="30" priority="10" operator="greaterThan">
      <formula>16</formula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7230-F2C4-460A-86D9-6B98C998F4E6}">
  <dimension ref="A1:AE58"/>
  <sheetViews>
    <sheetView topLeftCell="A34" zoomScale="77" zoomScaleNormal="85" workbookViewId="0">
      <selection activeCell="C54" sqref="C54"/>
    </sheetView>
  </sheetViews>
  <sheetFormatPr defaultRowHeight="14.5" x14ac:dyDescent="0.35"/>
  <cols>
    <col min="2" max="2" width="41.1796875" customWidth="1"/>
    <col min="3" max="3" width="53.1796875" customWidth="1"/>
  </cols>
  <sheetData>
    <row r="1" spans="1:31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x14ac:dyDescent="0.35">
      <c r="A2">
        <v>0</v>
      </c>
      <c r="B2" t="s">
        <v>167</v>
      </c>
      <c r="D2">
        <v>2918.37</v>
      </c>
      <c r="E2">
        <v>2042.86</v>
      </c>
      <c r="F2">
        <v>13.14</v>
      </c>
      <c r="G2">
        <v>2918.37</v>
      </c>
      <c r="H2">
        <v>0</v>
      </c>
      <c r="I2">
        <v>0</v>
      </c>
      <c r="J2">
        <v>4305</v>
      </c>
      <c r="K2">
        <v>0</v>
      </c>
      <c r="L2">
        <v>0</v>
      </c>
      <c r="M2">
        <v>0</v>
      </c>
      <c r="N2">
        <v>10.33</v>
      </c>
      <c r="O2">
        <v>1606.16</v>
      </c>
      <c r="P2">
        <v>3873</v>
      </c>
      <c r="Q2">
        <v>2.81</v>
      </c>
      <c r="R2">
        <v>436.7</v>
      </c>
      <c r="S2">
        <v>432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30.07</v>
      </c>
      <c r="AA2">
        <v>270</v>
      </c>
      <c r="AB2">
        <v>6.27</v>
      </c>
      <c r="AC2">
        <v>0</v>
      </c>
      <c r="AD2">
        <v>0</v>
      </c>
      <c r="AE2">
        <v>1.2109999999999999E-2</v>
      </c>
    </row>
    <row r="3" spans="1:31" x14ac:dyDescent="0.35">
      <c r="A3">
        <v>1</v>
      </c>
      <c r="B3" t="s">
        <v>168</v>
      </c>
      <c r="C3" t="s">
        <v>169</v>
      </c>
      <c r="D3">
        <v>118.64</v>
      </c>
      <c r="E3">
        <v>83.05</v>
      </c>
      <c r="F3">
        <v>0.53</v>
      </c>
      <c r="G3">
        <v>118.64</v>
      </c>
      <c r="H3">
        <v>0</v>
      </c>
      <c r="I3">
        <v>0</v>
      </c>
      <c r="J3">
        <v>227</v>
      </c>
      <c r="K3">
        <v>0</v>
      </c>
      <c r="L3">
        <v>0</v>
      </c>
      <c r="M3">
        <v>0</v>
      </c>
      <c r="N3">
        <v>0.53</v>
      </c>
      <c r="O3">
        <v>83.05</v>
      </c>
      <c r="P3">
        <v>227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2.0699999999999998</v>
      </c>
      <c r="AA3">
        <v>20</v>
      </c>
      <c r="AB3">
        <v>8.81</v>
      </c>
      <c r="AC3">
        <v>0</v>
      </c>
      <c r="AD3">
        <v>0</v>
      </c>
      <c r="AE3">
        <v>5.0000000000000001E-4</v>
      </c>
    </row>
    <row r="4" spans="1:31" x14ac:dyDescent="0.35">
      <c r="A4">
        <v>1</v>
      </c>
      <c r="B4" t="s">
        <v>170</v>
      </c>
      <c r="C4" t="s">
        <v>171</v>
      </c>
      <c r="D4">
        <v>149.37</v>
      </c>
      <c r="E4">
        <v>104.56</v>
      </c>
      <c r="F4">
        <v>0.67</v>
      </c>
      <c r="G4">
        <v>149.37</v>
      </c>
      <c r="H4">
        <v>0</v>
      </c>
      <c r="I4">
        <v>0</v>
      </c>
      <c r="J4">
        <v>273</v>
      </c>
      <c r="K4">
        <v>0</v>
      </c>
      <c r="L4">
        <v>0</v>
      </c>
      <c r="M4">
        <v>0</v>
      </c>
      <c r="N4">
        <v>0.67</v>
      </c>
      <c r="O4">
        <v>104.56</v>
      </c>
      <c r="P4">
        <v>273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2.0699999999999998</v>
      </c>
      <c r="AA4">
        <v>20</v>
      </c>
      <c r="AB4">
        <v>7.33</v>
      </c>
      <c r="AC4">
        <v>0</v>
      </c>
      <c r="AD4">
        <v>0</v>
      </c>
      <c r="AE4">
        <v>5.9999999999999995E-4</v>
      </c>
    </row>
    <row r="5" spans="1:31" x14ac:dyDescent="0.35">
      <c r="A5">
        <v>1</v>
      </c>
      <c r="B5" t="s">
        <v>172</v>
      </c>
      <c r="C5" t="s">
        <v>173</v>
      </c>
      <c r="D5">
        <v>181.44</v>
      </c>
      <c r="E5">
        <v>127.01</v>
      </c>
      <c r="F5">
        <v>0.82</v>
      </c>
      <c r="G5">
        <v>181.44</v>
      </c>
      <c r="H5">
        <v>0</v>
      </c>
      <c r="I5">
        <v>0</v>
      </c>
      <c r="J5">
        <v>329</v>
      </c>
      <c r="K5">
        <v>0</v>
      </c>
      <c r="L5">
        <v>0</v>
      </c>
      <c r="M5">
        <v>0</v>
      </c>
      <c r="N5">
        <v>0.82</v>
      </c>
      <c r="O5">
        <v>127.01</v>
      </c>
      <c r="P5">
        <v>329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2.8</v>
      </c>
      <c r="AA5">
        <v>27</v>
      </c>
      <c r="AB5">
        <v>8.2100000000000009</v>
      </c>
      <c r="AC5">
        <v>0</v>
      </c>
      <c r="AD5">
        <v>0</v>
      </c>
      <c r="AE5">
        <v>7.2999999999999996E-4</v>
      </c>
    </row>
    <row r="6" spans="1:31" x14ac:dyDescent="0.35">
      <c r="A6">
        <v>1</v>
      </c>
      <c r="B6" t="s">
        <v>174</v>
      </c>
      <c r="C6" t="s">
        <v>175</v>
      </c>
      <c r="D6">
        <v>212.61</v>
      </c>
      <c r="E6">
        <v>148.83000000000001</v>
      </c>
      <c r="F6">
        <v>0.96</v>
      </c>
      <c r="G6">
        <v>212.61</v>
      </c>
      <c r="H6">
        <v>0</v>
      </c>
      <c r="I6">
        <v>0</v>
      </c>
      <c r="J6">
        <v>372</v>
      </c>
      <c r="K6">
        <v>0</v>
      </c>
      <c r="L6">
        <v>0</v>
      </c>
      <c r="M6">
        <v>0</v>
      </c>
      <c r="N6">
        <v>0.96</v>
      </c>
      <c r="O6">
        <v>148.83000000000001</v>
      </c>
      <c r="P6">
        <v>372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2.38</v>
      </c>
      <c r="AA6">
        <v>23</v>
      </c>
      <c r="AB6">
        <v>6.18</v>
      </c>
      <c r="AC6">
        <v>0</v>
      </c>
      <c r="AD6">
        <v>0</v>
      </c>
      <c r="AE6">
        <v>8.8000000000000003E-4</v>
      </c>
    </row>
    <row r="7" spans="1:31" x14ac:dyDescent="0.35">
      <c r="A7">
        <v>1</v>
      </c>
      <c r="B7" t="s">
        <v>176</v>
      </c>
      <c r="C7" t="s">
        <v>177</v>
      </c>
      <c r="D7">
        <v>257.8</v>
      </c>
      <c r="E7">
        <v>180.46</v>
      </c>
      <c r="F7">
        <v>1.1599999999999999</v>
      </c>
      <c r="G7">
        <v>257.8</v>
      </c>
      <c r="H7">
        <v>0</v>
      </c>
      <c r="I7">
        <v>0</v>
      </c>
      <c r="J7">
        <v>439</v>
      </c>
      <c r="K7">
        <v>0</v>
      </c>
      <c r="L7">
        <v>0</v>
      </c>
      <c r="M7">
        <v>0</v>
      </c>
      <c r="N7">
        <v>1.1599999999999999</v>
      </c>
      <c r="O7">
        <v>180.46</v>
      </c>
      <c r="P7">
        <v>439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3.84</v>
      </c>
      <c r="AA7">
        <v>35</v>
      </c>
      <c r="AB7">
        <v>7.97</v>
      </c>
      <c r="AC7">
        <v>0</v>
      </c>
      <c r="AD7">
        <v>0</v>
      </c>
      <c r="AE7">
        <v>1.06E-3</v>
      </c>
    </row>
    <row r="8" spans="1:31" x14ac:dyDescent="0.35">
      <c r="A8">
        <v>1</v>
      </c>
      <c r="B8" t="s">
        <v>178</v>
      </c>
      <c r="C8" t="s">
        <v>179</v>
      </c>
      <c r="D8">
        <v>284.01</v>
      </c>
      <c r="E8">
        <v>198.81</v>
      </c>
      <c r="F8">
        <v>1.28</v>
      </c>
      <c r="G8">
        <v>284.01</v>
      </c>
      <c r="H8">
        <v>0</v>
      </c>
      <c r="I8">
        <v>0</v>
      </c>
      <c r="J8">
        <v>492</v>
      </c>
      <c r="K8">
        <v>0</v>
      </c>
      <c r="L8">
        <v>0</v>
      </c>
      <c r="M8">
        <v>0</v>
      </c>
      <c r="N8">
        <v>1.28</v>
      </c>
      <c r="O8">
        <v>198.81</v>
      </c>
      <c r="P8">
        <v>492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3.63</v>
      </c>
      <c r="AA8">
        <v>35</v>
      </c>
      <c r="AB8">
        <v>7.11</v>
      </c>
      <c r="AC8">
        <v>0</v>
      </c>
      <c r="AD8">
        <v>0</v>
      </c>
      <c r="AE8">
        <v>1.1900000000000001E-3</v>
      </c>
    </row>
    <row r="9" spans="1:31" x14ac:dyDescent="0.35">
      <c r="A9">
        <v>1</v>
      </c>
      <c r="B9" t="s">
        <v>180</v>
      </c>
      <c r="C9" t="s">
        <v>181</v>
      </c>
      <c r="D9">
        <v>335.03</v>
      </c>
      <c r="E9">
        <v>234.52</v>
      </c>
      <c r="F9">
        <v>1.51</v>
      </c>
      <c r="G9">
        <v>335.03</v>
      </c>
      <c r="H9">
        <v>0</v>
      </c>
      <c r="I9">
        <v>0</v>
      </c>
      <c r="J9">
        <v>561</v>
      </c>
      <c r="K9">
        <v>0</v>
      </c>
      <c r="L9">
        <v>0</v>
      </c>
      <c r="M9">
        <v>0</v>
      </c>
      <c r="N9">
        <v>1.51</v>
      </c>
      <c r="O9">
        <v>234.52</v>
      </c>
      <c r="P9">
        <v>561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4.46</v>
      </c>
      <c r="AA9">
        <v>41</v>
      </c>
      <c r="AB9">
        <v>7.31</v>
      </c>
      <c r="AC9">
        <v>0</v>
      </c>
      <c r="AD9">
        <v>0</v>
      </c>
      <c r="AE9">
        <v>1.3799999999999999E-3</v>
      </c>
    </row>
    <row r="10" spans="1:31" x14ac:dyDescent="0.35">
      <c r="A10">
        <v>1</v>
      </c>
      <c r="B10" t="s">
        <v>182</v>
      </c>
      <c r="C10" t="s">
        <v>183</v>
      </c>
      <c r="D10">
        <v>365.47</v>
      </c>
      <c r="E10">
        <v>255.83</v>
      </c>
      <c r="F10">
        <v>1.64</v>
      </c>
      <c r="G10">
        <v>365.47</v>
      </c>
      <c r="H10">
        <v>0</v>
      </c>
      <c r="I10">
        <v>0</v>
      </c>
      <c r="J10">
        <v>596</v>
      </c>
      <c r="K10">
        <v>0</v>
      </c>
      <c r="L10">
        <v>0</v>
      </c>
      <c r="M10">
        <v>0</v>
      </c>
      <c r="N10">
        <v>1.64</v>
      </c>
      <c r="O10">
        <v>255.83</v>
      </c>
      <c r="P10">
        <v>596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2.9</v>
      </c>
      <c r="AA10">
        <v>28</v>
      </c>
      <c r="AB10">
        <v>4.7</v>
      </c>
      <c r="AC10">
        <v>0</v>
      </c>
      <c r="AD10">
        <v>0</v>
      </c>
      <c r="AE10">
        <v>1.5299999999999999E-3</v>
      </c>
    </row>
    <row r="11" spans="1:31" x14ac:dyDescent="0.35">
      <c r="A11">
        <v>1</v>
      </c>
      <c r="B11" t="s">
        <v>184</v>
      </c>
      <c r="C11" t="s">
        <v>185</v>
      </c>
      <c r="D11">
        <v>385.99</v>
      </c>
      <c r="E11">
        <v>270.19</v>
      </c>
      <c r="F11">
        <v>1.74</v>
      </c>
      <c r="G11">
        <v>385.99</v>
      </c>
      <c r="H11">
        <v>0</v>
      </c>
      <c r="I11">
        <v>0</v>
      </c>
      <c r="J11">
        <v>572</v>
      </c>
      <c r="K11">
        <v>0</v>
      </c>
      <c r="L11">
        <v>0</v>
      </c>
      <c r="M11">
        <v>0</v>
      </c>
      <c r="N11">
        <v>1.74</v>
      </c>
      <c r="O11">
        <v>270.19</v>
      </c>
      <c r="P11">
        <v>572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3.01</v>
      </c>
      <c r="AA11">
        <v>29</v>
      </c>
      <c r="AB11">
        <v>5.07</v>
      </c>
      <c r="AC11">
        <v>0</v>
      </c>
      <c r="AD11">
        <v>0</v>
      </c>
      <c r="AE11">
        <v>1.6100000000000001E-3</v>
      </c>
    </row>
    <row r="17" spans="1:31" x14ac:dyDescent="0.35">
      <c r="M17" t="s">
        <v>186</v>
      </c>
      <c r="N17">
        <v>0.53</v>
      </c>
    </row>
    <row r="18" spans="1:31" x14ac:dyDescent="0.35">
      <c r="M18" t="s">
        <v>187</v>
      </c>
      <c r="N18">
        <v>0.67</v>
      </c>
    </row>
    <row r="19" spans="1:31" x14ac:dyDescent="0.35">
      <c r="M19" t="s">
        <v>188</v>
      </c>
      <c r="N19">
        <v>0.82</v>
      </c>
    </row>
    <row r="20" spans="1:31" x14ac:dyDescent="0.35">
      <c r="M20" t="s">
        <v>189</v>
      </c>
      <c r="N20">
        <v>0.96</v>
      </c>
    </row>
    <row r="21" spans="1:31" x14ac:dyDescent="0.35">
      <c r="M21" t="s">
        <v>190</v>
      </c>
      <c r="N21">
        <v>1.1599999999999999</v>
      </c>
    </row>
    <row r="22" spans="1:31" x14ac:dyDescent="0.35">
      <c r="M22" t="s">
        <v>191</v>
      </c>
      <c r="N22">
        <v>1.28</v>
      </c>
    </row>
    <row r="23" spans="1:31" x14ac:dyDescent="0.35">
      <c r="M23" t="s">
        <v>192</v>
      </c>
      <c r="N23">
        <v>1.51</v>
      </c>
    </row>
    <row r="24" spans="1:31" x14ac:dyDescent="0.35">
      <c r="M24" t="s">
        <v>193</v>
      </c>
      <c r="N24">
        <v>1.64</v>
      </c>
    </row>
    <row r="25" spans="1:31" x14ac:dyDescent="0.35">
      <c r="M25" t="s">
        <v>194</v>
      </c>
      <c r="N25">
        <v>1.74</v>
      </c>
    </row>
    <row r="30" spans="1:31" x14ac:dyDescent="0.3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46</v>
      </c>
      <c r="AE30" t="s">
        <v>47</v>
      </c>
    </row>
    <row r="31" spans="1:31" x14ac:dyDescent="0.35">
      <c r="A31">
        <v>0</v>
      </c>
      <c r="B31" t="s">
        <v>203</v>
      </c>
      <c r="D31">
        <v>1554.83</v>
      </c>
      <c r="E31">
        <v>1088.3800000000001</v>
      </c>
      <c r="F31">
        <v>7</v>
      </c>
      <c r="G31">
        <v>1554.83</v>
      </c>
      <c r="H31">
        <v>0</v>
      </c>
      <c r="I31">
        <v>0</v>
      </c>
      <c r="J31">
        <v>1970</v>
      </c>
      <c r="K31">
        <v>0</v>
      </c>
      <c r="L31">
        <v>0</v>
      </c>
      <c r="M31">
        <v>0</v>
      </c>
      <c r="N31">
        <v>2.73</v>
      </c>
      <c r="O31">
        <v>424.1</v>
      </c>
      <c r="P31">
        <v>1349</v>
      </c>
      <c r="Q31">
        <v>4.2699999999999996</v>
      </c>
      <c r="R31">
        <v>664.28</v>
      </c>
      <c r="S31">
        <v>621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12.23</v>
      </c>
      <c r="AA31">
        <v>89</v>
      </c>
      <c r="AB31">
        <v>4.5199999999999996</v>
      </c>
      <c r="AC31">
        <v>0</v>
      </c>
      <c r="AD31">
        <v>0</v>
      </c>
      <c r="AE31">
        <v>6.3800000000000003E-3</v>
      </c>
    </row>
    <row r="32" spans="1:31" x14ac:dyDescent="0.35">
      <c r="A32">
        <v>1</v>
      </c>
      <c r="B32" t="s">
        <v>204</v>
      </c>
      <c r="C32" t="s">
        <v>205</v>
      </c>
      <c r="D32">
        <v>66.209999999999994</v>
      </c>
      <c r="E32">
        <v>46.35</v>
      </c>
      <c r="F32">
        <v>0.3</v>
      </c>
      <c r="G32">
        <v>66.209999999999994</v>
      </c>
      <c r="H32">
        <v>0</v>
      </c>
      <c r="I32">
        <v>0</v>
      </c>
      <c r="J32">
        <v>111</v>
      </c>
      <c r="K32">
        <v>0</v>
      </c>
      <c r="L32">
        <v>0</v>
      </c>
      <c r="M32">
        <v>0</v>
      </c>
      <c r="N32">
        <v>0.19</v>
      </c>
      <c r="O32">
        <v>28.93</v>
      </c>
      <c r="P32">
        <v>95</v>
      </c>
      <c r="Q32">
        <v>0.11</v>
      </c>
      <c r="R32">
        <v>17.420000000000002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0.31</v>
      </c>
      <c r="AA32">
        <v>3</v>
      </c>
      <c r="AB32">
        <v>2.7</v>
      </c>
      <c r="AC32">
        <v>0</v>
      </c>
      <c r="AD32">
        <v>0</v>
      </c>
      <c r="AE32">
        <v>2.5999999999999998E-4</v>
      </c>
    </row>
    <row r="33" spans="1:31" x14ac:dyDescent="0.35">
      <c r="A33">
        <v>2</v>
      </c>
      <c r="B33" t="s">
        <v>206</v>
      </c>
      <c r="C33" t="s">
        <v>207</v>
      </c>
      <c r="D33">
        <v>29.33</v>
      </c>
      <c r="E33">
        <v>20.53</v>
      </c>
      <c r="F33">
        <v>0.13</v>
      </c>
      <c r="G33">
        <v>29.33</v>
      </c>
      <c r="H33">
        <v>0</v>
      </c>
      <c r="I33">
        <v>0</v>
      </c>
      <c r="J33">
        <v>60</v>
      </c>
      <c r="K33">
        <v>0</v>
      </c>
      <c r="L33">
        <v>0</v>
      </c>
      <c r="M33">
        <v>0</v>
      </c>
      <c r="N33">
        <v>0.13</v>
      </c>
      <c r="O33">
        <v>20.53</v>
      </c>
      <c r="P33">
        <v>60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</v>
      </c>
      <c r="AA33">
        <v>1</v>
      </c>
      <c r="AB33">
        <v>1.67</v>
      </c>
      <c r="AC33">
        <v>0</v>
      </c>
      <c r="AD33">
        <v>0</v>
      </c>
      <c r="AE33">
        <v>1.1E-4</v>
      </c>
    </row>
    <row r="34" spans="1:31" x14ac:dyDescent="0.35">
      <c r="A34">
        <v>2</v>
      </c>
      <c r="B34" t="s">
        <v>208</v>
      </c>
      <c r="C34" t="s">
        <v>209</v>
      </c>
      <c r="D34">
        <v>0.37</v>
      </c>
      <c r="E34">
        <v>0.26</v>
      </c>
      <c r="F34">
        <v>0</v>
      </c>
      <c r="G34">
        <v>0.37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0.26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>
        <v>1</v>
      </c>
      <c r="B35" t="s">
        <v>210</v>
      </c>
      <c r="C35" t="s">
        <v>211</v>
      </c>
      <c r="D35">
        <v>80.59</v>
      </c>
      <c r="E35">
        <v>56.41</v>
      </c>
      <c r="F35">
        <v>0.36</v>
      </c>
      <c r="G35">
        <v>80.59</v>
      </c>
      <c r="H35">
        <v>0</v>
      </c>
      <c r="I35">
        <v>0</v>
      </c>
      <c r="J35">
        <v>137</v>
      </c>
      <c r="K35">
        <v>0</v>
      </c>
      <c r="L35">
        <v>0</v>
      </c>
      <c r="M35">
        <v>0</v>
      </c>
      <c r="N35">
        <v>0.24</v>
      </c>
      <c r="O35">
        <v>36.81</v>
      </c>
      <c r="P35">
        <v>119</v>
      </c>
      <c r="Q35">
        <v>0.13</v>
      </c>
      <c r="R35">
        <v>19.600000000000001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0.83</v>
      </c>
      <c r="AA35">
        <v>7</v>
      </c>
      <c r="AB35">
        <v>5.1100000000000003</v>
      </c>
      <c r="AC35">
        <v>0</v>
      </c>
      <c r="AD35">
        <v>0</v>
      </c>
      <c r="AE35">
        <v>3.2000000000000003E-4</v>
      </c>
    </row>
    <row r="36" spans="1:31" x14ac:dyDescent="0.35">
      <c r="A36">
        <v>2</v>
      </c>
      <c r="B36" t="s">
        <v>206</v>
      </c>
      <c r="C36" t="s">
        <v>212</v>
      </c>
      <c r="D36">
        <v>37.4</v>
      </c>
      <c r="E36">
        <v>26.18</v>
      </c>
      <c r="F36">
        <v>0.17</v>
      </c>
      <c r="G36">
        <v>37.4</v>
      </c>
      <c r="H36">
        <v>0</v>
      </c>
      <c r="I36">
        <v>0</v>
      </c>
      <c r="J36">
        <v>83</v>
      </c>
      <c r="K36">
        <v>0</v>
      </c>
      <c r="L36">
        <v>0</v>
      </c>
      <c r="M36">
        <v>0</v>
      </c>
      <c r="N36">
        <v>0.17</v>
      </c>
      <c r="O36">
        <v>26.18</v>
      </c>
      <c r="P36">
        <v>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0.73</v>
      </c>
      <c r="AA36">
        <v>6</v>
      </c>
      <c r="AB36">
        <v>7.23</v>
      </c>
      <c r="AC36">
        <v>0</v>
      </c>
      <c r="AD36">
        <v>0</v>
      </c>
      <c r="AE36">
        <v>1.4999999999999999E-4</v>
      </c>
    </row>
    <row r="37" spans="1:31" x14ac:dyDescent="0.35">
      <c r="A37">
        <v>2</v>
      </c>
      <c r="B37" t="s">
        <v>208</v>
      </c>
      <c r="C37" t="s">
        <v>213</v>
      </c>
      <c r="D37">
        <v>0.37</v>
      </c>
      <c r="E37">
        <v>0.26</v>
      </c>
      <c r="F37">
        <v>0</v>
      </c>
      <c r="G37">
        <v>0.37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0.26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>
        <v>1</v>
      </c>
      <c r="B38" t="s">
        <v>214</v>
      </c>
      <c r="C38" t="s">
        <v>215</v>
      </c>
      <c r="D38">
        <v>89.01</v>
      </c>
      <c r="E38">
        <v>62.31</v>
      </c>
      <c r="F38">
        <v>0.4</v>
      </c>
      <c r="G38">
        <v>89.01</v>
      </c>
      <c r="H38">
        <v>0</v>
      </c>
      <c r="I38">
        <v>0</v>
      </c>
      <c r="J38">
        <v>151</v>
      </c>
      <c r="K38">
        <v>0</v>
      </c>
      <c r="L38">
        <v>0</v>
      </c>
      <c r="M38">
        <v>0</v>
      </c>
      <c r="N38">
        <v>0.26</v>
      </c>
      <c r="O38">
        <v>40.54</v>
      </c>
      <c r="P38">
        <v>131</v>
      </c>
      <c r="Q38">
        <v>0.14000000000000001</v>
      </c>
      <c r="R38">
        <v>21.77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0.83</v>
      </c>
      <c r="AA38">
        <v>7</v>
      </c>
      <c r="AB38">
        <v>4.6399999999999997</v>
      </c>
      <c r="AC38">
        <v>0</v>
      </c>
      <c r="AD38">
        <v>0</v>
      </c>
      <c r="AE38">
        <v>3.5E-4</v>
      </c>
    </row>
    <row r="39" spans="1:31" x14ac:dyDescent="0.35">
      <c r="A39">
        <v>2</v>
      </c>
      <c r="B39" t="s">
        <v>206</v>
      </c>
      <c r="C39" t="s">
        <v>216</v>
      </c>
      <c r="D39">
        <v>42.07</v>
      </c>
      <c r="E39">
        <v>29.45</v>
      </c>
      <c r="F39">
        <v>0.19</v>
      </c>
      <c r="G39">
        <v>42.07</v>
      </c>
      <c r="H39">
        <v>0</v>
      </c>
      <c r="I39">
        <v>0</v>
      </c>
      <c r="J39">
        <v>93</v>
      </c>
      <c r="K39">
        <v>0</v>
      </c>
      <c r="L39">
        <v>0</v>
      </c>
      <c r="M39">
        <v>0</v>
      </c>
      <c r="N39">
        <v>0.19</v>
      </c>
      <c r="O39">
        <v>29.45</v>
      </c>
      <c r="P39">
        <v>93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0.73</v>
      </c>
      <c r="AA39">
        <v>6</v>
      </c>
      <c r="AB39">
        <v>6.45</v>
      </c>
      <c r="AC39">
        <v>0</v>
      </c>
      <c r="AD39">
        <v>0</v>
      </c>
      <c r="AE39">
        <v>1.7000000000000001E-4</v>
      </c>
    </row>
    <row r="40" spans="1:31" x14ac:dyDescent="0.35">
      <c r="A40">
        <v>2</v>
      </c>
      <c r="B40" t="s">
        <v>208</v>
      </c>
      <c r="C40" t="s">
        <v>217</v>
      </c>
      <c r="D40">
        <v>0.37</v>
      </c>
      <c r="E40">
        <v>0.26</v>
      </c>
      <c r="F40">
        <v>0</v>
      </c>
      <c r="G40">
        <v>0.37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0.26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>
        <v>1</v>
      </c>
      <c r="B41" t="s">
        <v>218</v>
      </c>
      <c r="C41" t="s">
        <v>219</v>
      </c>
      <c r="D41">
        <v>96.71</v>
      </c>
      <c r="E41">
        <v>67.7</v>
      </c>
      <c r="F41">
        <v>0.44</v>
      </c>
      <c r="G41">
        <v>96.71</v>
      </c>
      <c r="H41">
        <v>0</v>
      </c>
      <c r="I41">
        <v>0</v>
      </c>
      <c r="J41">
        <v>165</v>
      </c>
      <c r="K41">
        <v>0</v>
      </c>
      <c r="L41">
        <v>0</v>
      </c>
      <c r="M41">
        <v>0</v>
      </c>
      <c r="N41">
        <v>0.28000000000000003</v>
      </c>
      <c r="O41">
        <v>43.75</v>
      </c>
      <c r="P41">
        <v>143</v>
      </c>
      <c r="Q41">
        <v>0.15</v>
      </c>
      <c r="R41">
        <v>23.95</v>
      </c>
      <c r="S41">
        <v>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1.04</v>
      </c>
      <c r="AA41">
        <v>9</v>
      </c>
      <c r="AB41">
        <v>5.45</v>
      </c>
      <c r="AC41">
        <v>0</v>
      </c>
      <c r="AD41">
        <v>0</v>
      </c>
      <c r="AE41">
        <v>3.8000000000000002E-4</v>
      </c>
    </row>
    <row r="42" spans="1:31" x14ac:dyDescent="0.35">
      <c r="A42">
        <v>2</v>
      </c>
      <c r="B42" t="s">
        <v>206</v>
      </c>
      <c r="C42" t="s">
        <v>220</v>
      </c>
      <c r="D42">
        <v>45.77</v>
      </c>
      <c r="E42">
        <v>32.04</v>
      </c>
      <c r="F42">
        <v>0.21</v>
      </c>
      <c r="G42">
        <v>45.77</v>
      </c>
      <c r="H42">
        <v>0</v>
      </c>
      <c r="I42">
        <v>0</v>
      </c>
      <c r="J42">
        <v>103</v>
      </c>
      <c r="K42">
        <v>0</v>
      </c>
      <c r="L42">
        <v>0</v>
      </c>
      <c r="M42">
        <v>0</v>
      </c>
      <c r="N42">
        <v>0.21</v>
      </c>
      <c r="O42">
        <v>32.04</v>
      </c>
      <c r="P42">
        <v>103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0.93</v>
      </c>
      <c r="AA42">
        <v>8</v>
      </c>
      <c r="AB42">
        <v>7.77</v>
      </c>
      <c r="AC42">
        <v>0</v>
      </c>
      <c r="AD42">
        <v>0</v>
      </c>
      <c r="AE42">
        <v>1.9000000000000001E-4</v>
      </c>
    </row>
    <row r="43" spans="1:31" x14ac:dyDescent="0.35">
      <c r="A43">
        <v>2</v>
      </c>
      <c r="B43" t="s">
        <v>208</v>
      </c>
      <c r="C43" t="s">
        <v>221</v>
      </c>
      <c r="D43">
        <v>0.37</v>
      </c>
      <c r="E43">
        <v>0.26</v>
      </c>
      <c r="F43">
        <v>0</v>
      </c>
      <c r="G43">
        <v>0.37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0.26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>
        <v>1</v>
      </c>
      <c r="B44" t="s">
        <v>222</v>
      </c>
      <c r="C44" t="s">
        <v>223</v>
      </c>
      <c r="D44">
        <v>105.69</v>
      </c>
      <c r="E44">
        <v>73.98</v>
      </c>
      <c r="F44">
        <v>0.48</v>
      </c>
      <c r="G44">
        <v>105.69</v>
      </c>
      <c r="H44">
        <v>0</v>
      </c>
      <c r="I44">
        <v>0</v>
      </c>
      <c r="J44">
        <v>179</v>
      </c>
      <c r="K44">
        <v>0</v>
      </c>
      <c r="L44">
        <v>0</v>
      </c>
      <c r="M44">
        <v>0</v>
      </c>
      <c r="N44">
        <v>0.31</v>
      </c>
      <c r="O44">
        <v>47.85</v>
      </c>
      <c r="P44">
        <v>155</v>
      </c>
      <c r="Q44">
        <v>0.17</v>
      </c>
      <c r="R44">
        <v>26.13</v>
      </c>
      <c r="S44">
        <v>24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0.93</v>
      </c>
      <c r="AA44">
        <v>8</v>
      </c>
      <c r="AB44">
        <v>4.47</v>
      </c>
      <c r="AC44">
        <v>0</v>
      </c>
      <c r="AD44">
        <v>0</v>
      </c>
      <c r="AE44">
        <v>4.2000000000000002E-4</v>
      </c>
    </row>
    <row r="45" spans="1:31" x14ac:dyDescent="0.35">
      <c r="A45">
        <v>2</v>
      </c>
      <c r="B45" t="s">
        <v>206</v>
      </c>
      <c r="C45" t="s">
        <v>224</v>
      </c>
      <c r="D45">
        <v>50.96</v>
      </c>
      <c r="E45">
        <v>35.67</v>
      </c>
      <c r="F45">
        <v>0.23</v>
      </c>
      <c r="G45">
        <v>50.96</v>
      </c>
      <c r="H45">
        <v>0</v>
      </c>
      <c r="I45">
        <v>0</v>
      </c>
      <c r="J45">
        <v>113</v>
      </c>
      <c r="K45">
        <v>0</v>
      </c>
      <c r="L45">
        <v>0</v>
      </c>
      <c r="M45">
        <v>0</v>
      </c>
      <c r="N45">
        <v>0.23</v>
      </c>
      <c r="O45">
        <v>35.67</v>
      </c>
      <c r="P45">
        <v>113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0.83</v>
      </c>
      <c r="AA45">
        <v>7</v>
      </c>
      <c r="AB45">
        <v>6.19</v>
      </c>
      <c r="AC45">
        <v>0</v>
      </c>
      <c r="AD45">
        <v>0</v>
      </c>
      <c r="AE45">
        <v>2.1000000000000001E-4</v>
      </c>
    </row>
    <row r="46" spans="1:31" x14ac:dyDescent="0.35">
      <c r="A46">
        <v>2</v>
      </c>
      <c r="B46" t="s">
        <v>208</v>
      </c>
      <c r="C46" t="s">
        <v>225</v>
      </c>
      <c r="D46">
        <v>0.37</v>
      </c>
      <c r="E46">
        <v>0.26</v>
      </c>
      <c r="F46">
        <v>0</v>
      </c>
      <c r="G46">
        <v>0.37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0.26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>
        <v>1</v>
      </c>
      <c r="B47" t="s">
        <v>226</v>
      </c>
      <c r="C47" t="s">
        <v>227</v>
      </c>
      <c r="D47">
        <v>113.9</v>
      </c>
      <c r="E47">
        <v>79.73</v>
      </c>
      <c r="F47">
        <v>0.51</v>
      </c>
      <c r="G47">
        <v>113.9</v>
      </c>
      <c r="H47">
        <v>0</v>
      </c>
      <c r="I47">
        <v>0</v>
      </c>
      <c r="J47">
        <v>195</v>
      </c>
      <c r="K47">
        <v>0</v>
      </c>
      <c r="L47">
        <v>0</v>
      </c>
      <c r="M47">
        <v>0</v>
      </c>
      <c r="N47">
        <v>0.33</v>
      </c>
      <c r="O47">
        <v>51.43</v>
      </c>
      <c r="P47">
        <v>169</v>
      </c>
      <c r="Q47">
        <v>0.18</v>
      </c>
      <c r="R47">
        <v>28.3</v>
      </c>
      <c r="S47">
        <v>26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1.04</v>
      </c>
      <c r="AA47">
        <v>9</v>
      </c>
      <c r="AB47">
        <v>4.62</v>
      </c>
      <c r="AC47">
        <v>0</v>
      </c>
      <c r="AD47">
        <v>0</v>
      </c>
      <c r="AE47">
        <v>4.4999999999999999E-4</v>
      </c>
    </row>
    <row r="48" spans="1:31" x14ac:dyDescent="0.35">
      <c r="A48">
        <v>2</v>
      </c>
      <c r="B48" t="s">
        <v>206</v>
      </c>
      <c r="C48" t="s">
        <v>228</v>
      </c>
      <c r="D48">
        <v>55.4</v>
      </c>
      <c r="E48">
        <v>38.78</v>
      </c>
      <c r="F48">
        <v>0.25</v>
      </c>
      <c r="G48">
        <v>55.4</v>
      </c>
      <c r="H48">
        <v>0</v>
      </c>
      <c r="I48">
        <v>0</v>
      </c>
      <c r="J48">
        <v>125</v>
      </c>
      <c r="K48">
        <v>0</v>
      </c>
      <c r="L48">
        <v>0</v>
      </c>
      <c r="M48">
        <v>0</v>
      </c>
      <c r="N48">
        <v>0.25</v>
      </c>
      <c r="O48">
        <v>38.78</v>
      </c>
      <c r="P48">
        <v>125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0.93</v>
      </c>
      <c r="AA48">
        <v>8</v>
      </c>
      <c r="AB48">
        <v>6.4</v>
      </c>
      <c r="AC48">
        <v>0</v>
      </c>
      <c r="AD48">
        <v>0</v>
      </c>
      <c r="AE48">
        <v>2.2000000000000001E-4</v>
      </c>
    </row>
    <row r="49" spans="1:31" x14ac:dyDescent="0.35">
      <c r="A49">
        <v>2</v>
      </c>
      <c r="B49" t="s">
        <v>208</v>
      </c>
      <c r="C49" t="s">
        <v>229</v>
      </c>
      <c r="D49">
        <v>0.37</v>
      </c>
      <c r="E49">
        <v>0.26</v>
      </c>
      <c r="F49">
        <v>0</v>
      </c>
      <c r="G49">
        <v>0.37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0.26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>
        <v>1</v>
      </c>
      <c r="B50" t="s">
        <v>230</v>
      </c>
      <c r="C50" t="s">
        <v>231</v>
      </c>
      <c r="D50">
        <v>122.04</v>
      </c>
      <c r="E50">
        <v>85.43</v>
      </c>
      <c r="F50">
        <v>0.55000000000000004</v>
      </c>
      <c r="G50">
        <v>122.04</v>
      </c>
      <c r="H50">
        <v>0</v>
      </c>
      <c r="I50">
        <v>0</v>
      </c>
      <c r="J50">
        <v>208</v>
      </c>
      <c r="K50">
        <v>0</v>
      </c>
      <c r="L50">
        <v>0</v>
      </c>
      <c r="M50">
        <v>0</v>
      </c>
      <c r="N50">
        <v>0.35</v>
      </c>
      <c r="O50">
        <v>54.95</v>
      </c>
      <c r="P50">
        <v>180</v>
      </c>
      <c r="Q50">
        <v>0.2</v>
      </c>
      <c r="R50">
        <v>30.48</v>
      </c>
      <c r="S50">
        <v>28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1.04</v>
      </c>
      <c r="AA50">
        <v>9</v>
      </c>
      <c r="AB50">
        <v>4.33</v>
      </c>
      <c r="AC50">
        <v>0</v>
      </c>
      <c r="AD50">
        <v>0</v>
      </c>
      <c r="AE50">
        <v>4.8000000000000001E-4</v>
      </c>
    </row>
    <row r="51" spans="1:31" x14ac:dyDescent="0.35">
      <c r="A51">
        <v>2</v>
      </c>
      <c r="B51" t="s">
        <v>206</v>
      </c>
      <c r="C51" t="s">
        <v>232</v>
      </c>
      <c r="D51">
        <v>59.76</v>
      </c>
      <c r="E51">
        <v>41.83</v>
      </c>
      <c r="F51">
        <v>0.27</v>
      </c>
      <c r="G51">
        <v>59.76</v>
      </c>
      <c r="H51">
        <v>0</v>
      </c>
      <c r="I51">
        <v>0</v>
      </c>
      <c r="J51">
        <v>134</v>
      </c>
      <c r="K51">
        <v>0</v>
      </c>
      <c r="L51">
        <v>0</v>
      </c>
      <c r="M51">
        <v>0</v>
      </c>
      <c r="N51">
        <v>0.27</v>
      </c>
      <c r="O51">
        <v>41.83</v>
      </c>
      <c r="P51">
        <v>134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0.93</v>
      </c>
      <c r="AA51">
        <v>8</v>
      </c>
      <c r="AB51">
        <v>5.97</v>
      </c>
      <c r="AC51">
        <v>0</v>
      </c>
      <c r="AD51">
        <v>0</v>
      </c>
      <c r="AE51">
        <v>2.4000000000000001E-4</v>
      </c>
    </row>
    <row r="52" spans="1:31" x14ac:dyDescent="0.35">
      <c r="A52">
        <v>2</v>
      </c>
      <c r="B52" t="s">
        <v>208</v>
      </c>
      <c r="C52" t="s">
        <v>233</v>
      </c>
      <c r="D52">
        <v>0.37</v>
      </c>
      <c r="E52">
        <v>0.26</v>
      </c>
      <c r="F52">
        <v>0</v>
      </c>
      <c r="G52">
        <v>0.37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0.26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>
        <v>1</v>
      </c>
      <c r="B53" t="s">
        <v>234</v>
      </c>
      <c r="C53" t="s">
        <v>235</v>
      </c>
      <c r="D53">
        <v>127.16</v>
      </c>
      <c r="E53">
        <v>89.01</v>
      </c>
      <c r="F53">
        <v>0.56999999999999995</v>
      </c>
      <c r="G53">
        <v>127.16</v>
      </c>
      <c r="H53">
        <v>0</v>
      </c>
      <c r="I53">
        <v>0</v>
      </c>
      <c r="J53">
        <v>197</v>
      </c>
      <c r="K53">
        <v>0</v>
      </c>
      <c r="L53">
        <v>0</v>
      </c>
      <c r="M53">
        <v>0</v>
      </c>
      <c r="N53">
        <v>0.36</v>
      </c>
      <c r="O53">
        <v>56.45</v>
      </c>
      <c r="P53">
        <v>167</v>
      </c>
      <c r="Q53">
        <v>0.21</v>
      </c>
      <c r="R53">
        <v>32.56</v>
      </c>
      <c r="S53">
        <v>30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1.45</v>
      </c>
      <c r="AA53">
        <v>12</v>
      </c>
      <c r="AB53">
        <v>6.09</v>
      </c>
      <c r="AC53">
        <v>0</v>
      </c>
      <c r="AD53">
        <v>0</v>
      </c>
      <c r="AE53">
        <v>5.0000000000000001E-4</v>
      </c>
    </row>
    <row r="54" spans="1:31" x14ac:dyDescent="0.35">
      <c r="A54">
        <v>2</v>
      </c>
      <c r="B54" t="s">
        <v>206</v>
      </c>
      <c r="C54" t="s">
        <v>236</v>
      </c>
      <c r="D54">
        <v>62.94</v>
      </c>
      <c r="E54">
        <v>44.06</v>
      </c>
      <c r="F54">
        <v>0.28000000000000003</v>
      </c>
      <c r="G54">
        <v>62.94</v>
      </c>
      <c r="H54">
        <v>0</v>
      </c>
      <c r="I54">
        <v>0</v>
      </c>
      <c r="J54">
        <v>118</v>
      </c>
      <c r="K54">
        <v>0</v>
      </c>
      <c r="L54">
        <v>0</v>
      </c>
      <c r="M54">
        <v>0</v>
      </c>
      <c r="N54">
        <v>0.28000000000000003</v>
      </c>
      <c r="O54">
        <v>44.06</v>
      </c>
      <c r="P54">
        <v>118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1.1399999999999999</v>
      </c>
      <c r="AA54">
        <v>10</v>
      </c>
      <c r="AB54">
        <v>8.4700000000000006</v>
      </c>
      <c r="AC54">
        <v>0</v>
      </c>
      <c r="AD54">
        <v>0</v>
      </c>
      <c r="AE54">
        <v>2.5999999999999998E-4</v>
      </c>
    </row>
    <row r="55" spans="1:31" x14ac:dyDescent="0.35">
      <c r="A55">
        <v>2</v>
      </c>
      <c r="B55" t="s">
        <v>208</v>
      </c>
      <c r="C55" t="s">
        <v>237</v>
      </c>
      <c r="D55">
        <v>0.37</v>
      </c>
      <c r="E55">
        <v>0.26</v>
      </c>
      <c r="F55">
        <v>0</v>
      </c>
      <c r="G55">
        <v>0.37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0.26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>
        <v>1</v>
      </c>
      <c r="B56" t="s">
        <v>238</v>
      </c>
      <c r="C56" t="s">
        <v>239</v>
      </c>
      <c r="D56">
        <v>135.9</v>
      </c>
      <c r="E56">
        <v>95.13</v>
      </c>
      <c r="F56">
        <v>0.61</v>
      </c>
      <c r="G56">
        <v>135.9</v>
      </c>
      <c r="H56">
        <v>0</v>
      </c>
      <c r="I56">
        <v>0</v>
      </c>
      <c r="J56">
        <v>210</v>
      </c>
      <c r="K56">
        <v>0</v>
      </c>
      <c r="L56">
        <v>0</v>
      </c>
      <c r="M56">
        <v>0</v>
      </c>
      <c r="N56">
        <v>0.39</v>
      </c>
      <c r="O56">
        <v>60.29</v>
      </c>
      <c r="P56">
        <v>178</v>
      </c>
      <c r="Q56">
        <v>0.22</v>
      </c>
      <c r="R56">
        <v>34.840000000000003</v>
      </c>
      <c r="S56">
        <v>32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1.66</v>
      </c>
      <c r="AA56">
        <v>13</v>
      </c>
      <c r="AB56">
        <v>6.19</v>
      </c>
      <c r="AC56">
        <v>0</v>
      </c>
      <c r="AD56">
        <v>0</v>
      </c>
      <c r="AE56">
        <v>5.4000000000000001E-4</v>
      </c>
    </row>
    <row r="57" spans="1:31" x14ac:dyDescent="0.35">
      <c r="A57">
        <v>2</v>
      </c>
      <c r="B57" t="s">
        <v>206</v>
      </c>
      <c r="C57" t="s">
        <v>240</v>
      </c>
      <c r="D57">
        <v>67.239999999999995</v>
      </c>
      <c r="E57">
        <v>47.07</v>
      </c>
      <c r="F57">
        <v>0.3</v>
      </c>
      <c r="G57">
        <v>67.239999999999995</v>
      </c>
      <c r="H57">
        <v>0</v>
      </c>
      <c r="I57">
        <v>0</v>
      </c>
      <c r="J57">
        <v>126</v>
      </c>
      <c r="K57">
        <v>0</v>
      </c>
      <c r="L57">
        <v>0</v>
      </c>
      <c r="M57">
        <v>0</v>
      </c>
      <c r="N57">
        <v>0.3</v>
      </c>
      <c r="O57">
        <v>47.07</v>
      </c>
      <c r="P57">
        <v>126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1.1399999999999999</v>
      </c>
      <c r="AA57">
        <v>10</v>
      </c>
      <c r="AB57">
        <v>7.94</v>
      </c>
      <c r="AC57">
        <v>0</v>
      </c>
      <c r="AD57">
        <v>0</v>
      </c>
      <c r="AE57">
        <v>2.7999999999999998E-4</v>
      </c>
    </row>
    <row r="58" spans="1:31" x14ac:dyDescent="0.35">
      <c r="A58">
        <v>2</v>
      </c>
      <c r="B58" t="s">
        <v>208</v>
      </c>
      <c r="C58" t="s">
        <v>241</v>
      </c>
      <c r="D58">
        <v>0.37</v>
      </c>
      <c r="E58">
        <v>0.26</v>
      </c>
      <c r="F58">
        <v>0</v>
      </c>
      <c r="G58">
        <v>0.37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0.26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313F529-136D-4D63-9756-B73D1F3E435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7EAE21B-601D-4595-816D-FF1791A860F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floating point</vt:lpstr>
      <vt:lpstr>Sheet1</vt:lpstr>
      <vt:lpstr>Permutation fp</vt:lpstr>
      <vt:lpstr>Synth reports FP</vt:lpstr>
      <vt:lpstr>Power &amp; Area FP</vt:lpstr>
      <vt:lpstr>synth IntMult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Shakkour</dc:creator>
  <cp:lastModifiedBy>Christian Shakkour</cp:lastModifiedBy>
  <dcterms:created xsi:type="dcterms:W3CDTF">2023-02-09T08:25:05Z</dcterms:created>
  <dcterms:modified xsi:type="dcterms:W3CDTF">2023-03-17T20:21:19Z</dcterms:modified>
</cp:coreProperties>
</file>