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ilos/Documents/Senior Yr/Spring/SYS 611/"/>
    </mc:Choice>
  </mc:AlternateContent>
  <xr:revisionPtr revIDLastSave="0" documentId="13_ncr:1_{E4C55D89-9183-DA44-836E-9B78E41705FE}" xr6:coauthVersionLast="47" xr6:coauthVersionMax="47" xr10:uidLastSave="{00000000-0000-0000-0000-000000000000}"/>
  <bookViews>
    <workbookView xWindow="28800" yWindow="-18260" windowWidth="26220" windowHeight="26600" activeTab="2" xr2:uid="{A5F1B276-9BE7-EF40-B56A-9FC3A2785558}"/>
  </bookViews>
  <sheets>
    <sheet name="6.1a" sheetId="1" r:id="rId1"/>
    <sheet name="6.1b" sheetId="2" r:id="rId2"/>
    <sheet name="6.2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H3" i="4" s="1"/>
  <c r="D4" i="4" s="1"/>
  <c r="F4" i="4" s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H4" i="4" l="1"/>
  <c r="D5" i="4" s="1"/>
  <c r="G4" i="4"/>
  <c r="G5" i="4" l="1"/>
  <c r="H5" i="4"/>
  <c r="D6" i="4" s="1"/>
  <c r="F5" i="4"/>
  <c r="F6" i="4" l="1"/>
  <c r="H6" i="4"/>
  <c r="D7" i="4" s="1"/>
  <c r="G6" i="4"/>
  <c r="F7" i="4"/>
  <c r="G7" i="4" l="1"/>
  <c r="H7" i="4"/>
  <c r="D8" i="4" s="1"/>
  <c r="G8" i="4" l="1"/>
  <c r="H8" i="4"/>
  <c r="D9" i="4" s="1"/>
  <c r="F8" i="4"/>
  <c r="F9" i="4" s="1"/>
  <c r="H9" i="4" l="1"/>
  <c r="D10" i="4" s="1"/>
  <c r="G9" i="4"/>
  <c r="G10" i="4" l="1"/>
  <c r="H10" i="4"/>
  <c r="D11" i="4" s="1"/>
  <c r="F10" i="4"/>
  <c r="F11" i="4" l="1"/>
  <c r="G11" i="4"/>
  <c r="H11" i="4"/>
  <c r="D12" i="4" s="1"/>
  <c r="G12" i="4" l="1"/>
  <c r="H12" i="4"/>
  <c r="D13" i="4" s="1"/>
  <c r="F12" i="4"/>
  <c r="F13" i="4" s="1"/>
  <c r="H13" i="4" l="1"/>
  <c r="D14" i="4" s="1"/>
  <c r="G13" i="4"/>
  <c r="H14" i="4" l="1"/>
  <c r="D15" i="4" s="1"/>
  <c r="G14" i="4"/>
  <c r="F14" i="4"/>
  <c r="F15" i="4" s="1"/>
  <c r="G15" i="4" l="1"/>
  <c r="H15" i="4"/>
  <c r="D16" i="4" s="1"/>
  <c r="G16" i="4" l="1"/>
  <c r="H16" i="4"/>
  <c r="D17" i="4" s="1"/>
  <c r="F16" i="4"/>
  <c r="F17" i="4" s="1"/>
  <c r="H17" i="4" l="1"/>
  <c r="G17" i="4"/>
  <c r="J14" i="2" l="1"/>
  <c r="H4" i="2"/>
  <c r="H5" i="2" s="1"/>
  <c r="H6" i="2" s="1"/>
  <c r="H7" i="2" s="1"/>
  <c r="H8" i="2" s="1"/>
  <c r="H9" i="2" s="1"/>
  <c r="H10" i="2" s="1"/>
  <c r="H11" i="2" s="1"/>
  <c r="H12" i="2" s="1"/>
  <c r="H3" i="2"/>
  <c r="C12" i="2"/>
  <c r="D12" i="2"/>
  <c r="B12" i="2"/>
  <c r="C11" i="2"/>
  <c r="D11" i="2"/>
  <c r="B11" i="2"/>
  <c r="C10" i="2"/>
  <c r="D10" i="2"/>
  <c r="B10" i="2"/>
  <c r="C9" i="2"/>
  <c r="B9" i="2"/>
  <c r="C8" i="2"/>
  <c r="B8" i="2"/>
  <c r="C7" i="2"/>
  <c r="D7" i="2"/>
  <c r="B7" i="2"/>
  <c r="D6" i="2"/>
  <c r="B6" i="2"/>
  <c r="D5" i="2"/>
  <c r="B5" i="2"/>
  <c r="C4" i="2"/>
  <c r="B4" i="2"/>
  <c r="C3" i="2"/>
  <c r="B3" i="2"/>
  <c r="D3" i="2" s="1"/>
  <c r="B9" i="1"/>
  <c r="H4" i="1"/>
  <c r="H5" i="1"/>
  <c r="H6" i="1"/>
  <c r="H3" i="1"/>
  <c r="G6" i="1"/>
  <c r="E6" i="1"/>
  <c r="G5" i="1"/>
  <c r="E5" i="1"/>
  <c r="G4" i="1"/>
  <c r="E4" i="1"/>
  <c r="G3" i="1"/>
  <c r="E3" i="1"/>
  <c r="H2" i="1"/>
  <c r="G2" i="1"/>
  <c r="C6" i="1"/>
  <c r="C5" i="1"/>
  <c r="C4" i="1"/>
  <c r="C3" i="1"/>
</calcChain>
</file>

<file path=xl/sharedStrings.xml><?xml version="1.0" encoding="utf-8"?>
<sst xmlns="http://schemas.openxmlformats.org/spreadsheetml/2006/main" count="33" uniqueCount="25">
  <si>
    <t>Customer</t>
  </si>
  <si>
    <t>x</t>
  </si>
  <si>
    <t>t_enter</t>
  </si>
  <si>
    <t>L_q</t>
  </si>
  <si>
    <t>t_service</t>
  </si>
  <si>
    <t>y</t>
  </si>
  <si>
    <t>t_exit</t>
  </si>
  <si>
    <t>W_i</t>
  </si>
  <si>
    <t>W_bar</t>
  </si>
  <si>
    <t>Event</t>
  </si>
  <si>
    <t>t</t>
  </si>
  <si>
    <t>t_A</t>
  </si>
  <si>
    <t>t_D</t>
  </si>
  <si>
    <t>N</t>
  </si>
  <si>
    <t>N_A</t>
  </si>
  <si>
    <t>N_D</t>
  </si>
  <si>
    <t>W_T</t>
  </si>
  <si>
    <t>r_d</t>
  </si>
  <si>
    <t>r_s</t>
  </si>
  <si>
    <t>D</t>
  </si>
  <si>
    <t>P</t>
  </si>
  <si>
    <t>t_d</t>
  </si>
  <si>
    <t>N(t+1)</t>
  </si>
  <si>
    <t>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</si>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</sst>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0" borderId="0" xfId="1"/>
    <xf numFmtId="2" fontId="1" fillId="0" borderId="0" xfId="1" applyNumberFormat="1"/>
    <xf numFmtId="0" fontId="1" fillId="2" borderId="1" xfId="1" applyFill="1" applyBorder="1"/>
    <xf numFmtId="2" fontId="1" fillId="2" borderId="1" xfId="1" applyNumberFormat="1" applyFill="1" applyBorder="1"/>
    <xf numFmtId="2" fontId="1" fillId="0" borderId="1" xfId="1" applyNumberFormat="1" applyBorder="1"/>
    <xf numFmtId="0" fontId="1" fillId="0" borderId="1" xfId="1" applyBorder="1"/>
    <xf numFmtId="2" fontId="1" fillId="3" borderId="1" xfId="1" applyNumberFormat="1" applyFill="1" applyBorder="1"/>
    <xf numFmtId="0" fontId="1" fillId="0" borderId="0" xfId="1" applyFill="1" applyBorder="1"/>
    <xf numFmtId="0" fontId="1" fillId="0" borderId="1" xfId="1" quotePrefix="1" applyFill="1" applyBorder="1" applyAlignment="1">
      <alignment horizontal="center"/>
    </xf>
    <xf numFmtId="0" fontId="1" fillId="0" borderId="1" xfId="1" applyFill="1" applyBorder="1"/>
    <xf numFmtId="2" fontId="1" fillId="0" borderId="1" xfId="1" applyNumberFormat="1" applyFill="1" applyBorder="1"/>
  </cellXfs>
  <cellStyles count="2">
    <cellStyle name="Normal" xfId="0" builtinId="0"/>
    <cellStyle name="Normal 2" xfId="1" xr:uid="{3E55AC94-1502-2D47-9769-246EDFEF1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F418-58B9-4942-8F1E-FE72FEC59B32}">
  <dimension ref="A1:H9"/>
  <sheetViews>
    <sheetView zoomScale="218" workbookViewId="0">
      <selection activeCell="A12" sqref="A12"/>
    </sheetView>
  </sheetViews>
  <sheetFormatPr baseColWidth="10" defaultRowHeight="16" x14ac:dyDescent="0.2"/>
  <cols>
    <col min="1" max="1" width="14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3">
        <v>1.7</v>
      </c>
      <c r="C2" s="2">
        <v>1.7</v>
      </c>
      <c r="D2" s="2">
        <v>0</v>
      </c>
      <c r="E2" s="2">
        <v>1.7</v>
      </c>
      <c r="F2" s="3">
        <v>1</v>
      </c>
      <c r="G2" s="2">
        <f>E2+F2</f>
        <v>2.7</v>
      </c>
      <c r="H2" s="2">
        <f>G2-C2</f>
        <v>1.0000000000000002</v>
      </c>
    </row>
    <row r="3" spans="1:8" x14ac:dyDescent="0.2">
      <c r="A3" s="1">
        <v>2</v>
      </c>
      <c r="B3" s="3">
        <v>0.2</v>
      </c>
      <c r="C3" s="2">
        <f>C2+B3</f>
        <v>1.9</v>
      </c>
      <c r="D3" s="2">
        <v>1</v>
      </c>
      <c r="E3" s="2">
        <f>G2</f>
        <v>2.7</v>
      </c>
      <c r="F3" s="3">
        <v>0.4</v>
      </c>
      <c r="G3" s="2">
        <f>E3+F3</f>
        <v>3.1</v>
      </c>
      <c r="H3" s="2">
        <f>G3-C3</f>
        <v>1.2000000000000002</v>
      </c>
    </row>
    <row r="4" spans="1:8" x14ac:dyDescent="0.2">
      <c r="A4" s="1">
        <v>3</v>
      </c>
      <c r="B4" s="3">
        <v>1.3</v>
      </c>
      <c r="C4" s="2">
        <f>C3+B4</f>
        <v>3.2</v>
      </c>
      <c r="D4" s="2">
        <v>0</v>
      </c>
      <c r="E4" s="2">
        <f>C4</f>
        <v>3.2</v>
      </c>
      <c r="F4" s="3">
        <v>3.3</v>
      </c>
      <c r="G4" s="2">
        <f>E4+F4</f>
        <v>6.5</v>
      </c>
      <c r="H4" s="2">
        <f t="shared" ref="H4:H6" si="0">G4-C4</f>
        <v>3.3</v>
      </c>
    </row>
    <row r="5" spans="1:8" x14ac:dyDescent="0.2">
      <c r="A5" s="1">
        <v>4</v>
      </c>
      <c r="B5" s="3">
        <v>0.8</v>
      </c>
      <c r="C5" s="2">
        <f>C4+B5</f>
        <v>4</v>
      </c>
      <c r="D5" s="2">
        <v>1</v>
      </c>
      <c r="E5" s="2">
        <f>G4</f>
        <v>6.5</v>
      </c>
      <c r="F5" s="3">
        <v>0.8</v>
      </c>
      <c r="G5" s="2">
        <f>E5+F5</f>
        <v>7.3</v>
      </c>
      <c r="H5" s="2">
        <f t="shared" si="0"/>
        <v>3.3</v>
      </c>
    </row>
    <row r="6" spans="1:8" x14ac:dyDescent="0.2">
      <c r="A6" s="1">
        <v>5</v>
      </c>
      <c r="B6" s="3">
        <v>1.9</v>
      </c>
      <c r="C6" s="2">
        <f>C5+B6</f>
        <v>5.9</v>
      </c>
      <c r="D6" s="2">
        <v>2</v>
      </c>
      <c r="E6" s="2">
        <f>G5</f>
        <v>7.3</v>
      </c>
      <c r="F6" s="3">
        <v>1.5</v>
      </c>
      <c r="G6" s="2">
        <f>E6+F6</f>
        <v>8.8000000000000007</v>
      </c>
      <c r="H6" s="2">
        <f t="shared" si="0"/>
        <v>2.9000000000000004</v>
      </c>
    </row>
    <row r="9" spans="1:8" x14ac:dyDescent="0.2">
      <c r="A9" t="s">
        <v>8</v>
      </c>
      <c r="B9">
        <f>AVERAGE(H2:H6)</f>
        <v>2.3400000000000003</v>
      </c>
    </row>
  </sheetData>
  <pageMargins left="0.7" right="0.7" top="0.75" bottom="0.75" header="0.3" footer="0.3"/>
  <ignoredErrors>
    <ignoredError sqref="E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2EBF-4BC8-784B-B684-A862702B49F4}">
  <dimension ref="A1:J16"/>
  <sheetViews>
    <sheetView zoomScale="150" workbookViewId="0">
      <selection activeCell="G24" sqref="G24"/>
    </sheetView>
  </sheetViews>
  <sheetFormatPr baseColWidth="10" defaultRowHeight="16" x14ac:dyDescent="0.2"/>
  <sheetData>
    <row r="1" spans="1:1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10" x14ac:dyDescent="0.2">
      <c r="A2" s="1">
        <v>0</v>
      </c>
      <c r="B2" s="2">
        <v>0</v>
      </c>
      <c r="C2" s="2">
        <v>1.7</v>
      </c>
      <c r="D2" s="2">
        <v>999999</v>
      </c>
      <c r="E2" s="2">
        <v>0</v>
      </c>
      <c r="F2" s="2">
        <v>0</v>
      </c>
      <c r="G2" s="2">
        <v>0</v>
      </c>
      <c r="H2" s="2">
        <v>0</v>
      </c>
    </row>
    <row r="3" spans="1:10" x14ac:dyDescent="0.2">
      <c r="A3" s="1">
        <v>1</v>
      </c>
      <c r="B3" s="2">
        <f>C15</f>
        <v>1.7</v>
      </c>
      <c r="C3" s="2">
        <f>B3+D15</f>
        <v>1.9</v>
      </c>
      <c r="D3" s="2">
        <f>B3+C16</f>
        <v>2.7</v>
      </c>
      <c r="E3" s="2">
        <v>1</v>
      </c>
      <c r="F3" s="2">
        <v>1</v>
      </c>
      <c r="G3" s="2">
        <v>0</v>
      </c>
      <c r="H3" s="2">
        <f>H2+E3*(MIN(C3,D3)-B3)</f>
        <v>0.19999999999999996</v>
      </c>
    </row>
    <row r="4" spans="1:10" x14ac:dyDescent="0.2">
      <c r="A4" s="1">
        <v>2</v>
      </c>
      <c r="B4" s="2">
        <f>C3</f>
        <v>1.9</v>
      </c>
      <c r="C4" s="2">
        <f>B4+E15</f>
        <v>3.2</v>
      </c>
      <c r="D4" s="2">
        <v>2.7</v>
      </c>
      <c r="E4" s="2">
        <v>2</v>
      </c>
      <c r="F4" s="2">
        <v>2</v>
      </c>
      <c r="G4" s="2">
        <v>0</v>
      </c>
      <c r="H4" s="2">
        <f t="shared" ref="H4:H12" si="0">H3+E4*(MIN(C4,D4)-B4)</f>
        <v>1.8000000000000005</v>
      </c>
    </row>
    <row r="5" spans="1:10" x14ac:dyDescent="0.2">
      <c r="A5" s="1">
        <v>3</v>
      </c>
      <c r="B5" s="2">
        <f>D4</f>
        <v>2.7</v>
      </c>
      <c r="C5" s="2">
        <v>3.2</v>
      </c>
      <c r="D5" s="2">
        <f>B5+D16</f>
        <v>3.1</v>
      </c>
      <c r="E5" s="2">
        <v>1</v>
      </c>
      <c r="F5" s="2">
        <v>2</v>
      </c>
      <c r="G5" s="2">
        <v>1</v>
      </c>
      <c r="H5" s="2">
        <f t="shared" si="0"/>
        <v>2.2000000000000002</v>
      </c>
    </row>
    <row r="6" spans="1:10" x14ac:dyDescent="0.2">
      <c r="A6" s="1">
        <v>4</v>
      </c>
      <c r="B6" s="2">
        <f>D5</f>
        <v>3.1</v>
      </c>
      <c r="C6" s="2">
        <v>3.2</v>
      </c>
      <c r="D6" s="2">
        <f>D2</f>
        <v>999999</v>
      </c>
      <c r="E6" s="2">
        <v>0</v>
      </c>
      <c r="F6" s="2">
        <v>2</v>
      </c>
      <c r="G6" s="2">
        <v>2</v>
      </c>
      <c r="H6" s="2">
        <f t="shared" si="0"/>
        <v>2.2000000000000002</v>
      </c>
    </row>
    <row r="7" spans="1:10" x14ac:dyDescent="0.2">
      <c r="A7" s="1">
        <v>5</v>
      </c>
      <c r="B7" s="2">
        <f>C6</f>
        <v>3.2</v>
      </c>
      <c r="C7" s="2">
        <f>B7+F15</f>
        <v>4</v>
      </c>
      <c r="D7" s="2">
        <f>B7+E16</f>
        <v>6.5</v>
      </c>
      <c r="E7" s="2">
        <v>1</v>
      </c>
      <c r="F7" s="2">
        <v>3</v>
      </c>
      <c r="G7" s="2">
        <v>2</v>
      </c>
      <c r="H7" s="2">
        <f t="shared" si="0"/>
        <v>3</v>
      </c>
    </row>
    <row r="8" spans="1:10" x14ac:dyDescent="0.2">
      <c r="A8" s="1">
        <v>6</v>
      </c>
      <c r="B8" s="2">
        <f>C7</f>
        <v>4</v>
      </c>
      <c r="C8" s="2">
        <f>B8+G15</f>
        <v>5.9</v>
      </c>
      <c r="D8" s="2">
        <v>6.5</v>
      </c>
      <c r="E8" s="2">
        <v>2</v>
      </c>
      <c r="F8" s="2">
        <v>4</v>
      </c>
      <c r="G8" s="2">
        <v>2</v>
      </c>
      <c r="H8" s="2">
        <f t="shared" si="0"/>
        <v>6.8000000000000007</v>
      </c>
    </row>
    <row r="9" spans="1:10" x14ac:dyDescent="0.2">
      <c r="A9" s="1">
        <v>7</v>
      </c>
      <c r="B9" s="2">
        <f>C8</f>
        <v>5.9</v>
      </c>
      <c r="C9" s="2">
        <f>D6</f>
        <v>999999</v>
      </c>
      <c r="D9" s="2">
        <v>6.5</v>
      </c>
      <c r="E9" s="2">
        <v>3</v>
      </c>
      <c r="F9" s="2">
        <v>5</v>
      </c>
      <c r="G9" s="2">
        <v>2</v>
      </c>
      <c r="H9" s="2">
        <f t="shared" si="0"/>
        <v>8.6</v>
      </c>
    </row>
    <row r="10" spans="1:10" x14ac:dyDescent="0.2">
      <c r="A10" s="1">
        <v>8</v>
      </c>
      <c r="B10" s="2">
        <f>D9</f>
        <v>6.5</v>
      </c>
      <c r="C10" s="2">
        <f>C9</f>
        <v>999999</v>
      </c>
      <c r="D10" s="2">
        <f>B10+F16</f>
        <v>7.3</v>
      </c>
      <c r="E10" s="2">
        <v>2</v>
      </c>
      <c r="F10" s="2">
        <v>5</v>
      </c>
      <c r="G10" s="2">
        <v>3</v>
      </c>
      <c r="H10" s="2">
        <f t="shared" si="0"/>
        <v>10.199999999999999</v>
      </c>
    </row>
    <row r="11" spans="1:10" x14ac:dyDescent="0.2">
      <c r="A11" s="1">
        <v>9</v>
      </c>
      <c r="B11" s="2">
        <f>D10</f>
        <v>7.3</v>
      </c>
      <c r="C11" s="2">
        <f>C10</f>
        <v>999999</v>
      </c>
      <c r="D11" s="2">
        <f>B11+G16</f>
        <v>8.8000000000000007</v>
      </c>
      <c r="E11" s="2">
        <v>1</v>
      </c>
      <c r="F11" s="2">
        <v>5</v>
      </c>
      <c r="G11" s="2">
        <v>4</v>
      </c>
      <c r="H11" s="2">
        <f t="shared" si="0"/>
        <v>11.7</v>
      </c>
    </row>
    <row r="12" spans="1:10" x14ac:dyDescent="0.2">
      <c r="A12" s="1">
        <v>10</v>
      </c>
      <c r="B12" s="2">
        <f>D11</f>
        <v>8.8000000000000007</v>
      </c>
      <c r="C12" s="2">
        <f>C11</f>
        <v>999999</v>
      </c>
      <c r="D12" s="5">
        <f>C11</f>
        <v>999999</v>
      </c>
      <c r="E12" s="2">
        <v>0</v>
      </c>
      <c r="F12" s="2">
        <v>5</v>
      </c>
      <c r="G12" s="2">
        <v>5</v>
      </c>
      <c r="H12" s="2">
        <f t="shared" si="0"/>
        <v>11.7</v>
      </c>
    </row>
    <row r="14" spans="1:10" x14ac:dyDescent="0.2">
      <c r="I14" t="s">
        <v>8</v>
      </c>
      <c r="J14">
        <f>H12/F12</f>
        <v>2.34</v>
      </c>
    </row>
    <row r="15" spans="1:10" x14ac:dyDescent="0.2">
      <c r="B15" s="1" t="s">
        <v>1</v>
      </c>
      <c r="C15" s="4">
        <v>1.7</v>
      </c>
      <c r="D15" s="4">
        <v>0.2</v>
      </c>
      <c r="E15" s="4">
        <v>1.3</v>
      </c>
      <c r="F15" s="4">
        <v>0.8</v>
      </c>
      <c r="G15" s="4">
        <v>1.9</v>
      </c>
    </row>
    <row r="16" spans="1:10" x14ac:dyDescent="0.2">
      <c r="B16" s="1" t="s">
        <v>5</v>
      </c>
      <c r="C16" s="4">
        <v>1</v>
      </c>
      <c r="D16" s="4">
        <v>0.4</v>
      </c>
      <c r="E16" s="4">
        <v>3.3</v>
      </c>
      <c r="F16" s="4">
        <v>0.8</v>
      </c>
      <c r="G16" s="4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A1B6-B38C-214C-9DDB-08539B7064E0}">
  <dimension ref="A1:K17"/>
  <sheetViews>
    <sheetView tabSelected="1" zoomScale="138" zoomScaleNormal="130" workbookViewId="0">
      <selection activeCell="J21" sqref="J21"/>
    </sheetView>
  </sheetViews>
  <sheetFormatPr baseColWidth="10" defaultColWidth="8.83203125" defaultRowHeight="15" x14ac:dyDescent="0.2"/>
  <cols>
    <col min="1" max="6" width="8.83203125" style="6"/>
    <col min="7" max="7" width="8.83203125" style="7"/>
    <col min="8" max="8" width="9.33203125" style="6" bestFit="1" customWidth="1"/>
    <col min="9" max="16384" width="8.83203125" style="6"/>
  </cols>
  <sheetData>
    <row r="1" spans="1:11" x14ac:dyDescent="0.2">
      <c r="A1" s="8" t="s">
        <v>10</v>
      </c>
      <c r="B1" s="8" t="s">
        <v>17</v>
      </c>
      <c r="C1" s="8" t="s">
        <v>18</v>
      </c>
      <c r="D1" s="8" t="s">
        <v>13</v>
      </c>
      <c r="E1" s="8" t="s">
        <v>19</v>
      </c>
      <c r="F1" s="8" t="s">
        <v>20</v>
      </c>
      <c r="G1" s="9" t="s">
        <v>21</v>
      </c>
      <c r="H1" s="8" t="s">
        <v>22</v>
      </c>
      <c r="J1" s="13"/>
      <c r="K1" s="13"/>
    </row>
    <row r="2" spans="1:11" x14ac:dyDescent="0.2">
      <c r="A2" s="8">
        <v>0</v>
      </c>
      <c r="B2" s="14" t="s">
        <v>24</v>
      </c>
      <c r="C2" s="14" t="s">
        <v>24</v>
      </c>
      <c r="D2" s="15">
        <v>40</v>
      </c>
      <c r="E2" s="14" t="s">
        <v>24</v>
      </c>
      <c r="F2" s="15">
        <v>0</v>
      </c>
      <c r="G2" s="16">
        <v>999</v>
      </c>
      <c r="H2" s="15">
        <v>40</v>
      </c>
      <c r="J2" s="8" t="s">
        <v>23</v>
      </c>
      <c r="K2" s="8" t="s">
        <v>19</v>
      </c>
    </row>
    <row r="3" spans="1:11" x14ac:dyDescent="0.2">
      <c r="A3" s="8">
        <v>1</v>
      </c>
      <c r="B3" s="12">
        <v>0.05</v>
      </c>
      <c r="C3" s="12">
        <v>0.88</v>
      </c>
      <c r="D3" s="11">
        <v>40</v>
      </c>
      <c r="E3" s="11">
        <f>VLOOKUP(B3,$J$3:$K$5,2,TRUE)</f>
        <v>2</v>
      </c>
      <c r="F3" s="11">
        <v>0</v>
      </c>
      <c r="G3" s="10">
        <v>999</v>
      </c>
      <c r="H3" s="11">
        <f>D3-E3+IF(G3&lt;A3+1,40,0)</f>
        <v>38</v>
      </c>
      <c r="J3" s="11">
        <v>0</v>
      </c>
      <c r="K3" s="11">
        <v>2</v>
      </c>
    </row>
    <row r="4" spans="1:11" x14ac:dyDescent="0.2">
      <c r="A4" s="8">
        <v>2</v>
      </c>
      <c r="B4" s="12">
        <v>0.2</v>
      </c>
      <c r="C4" s="12">
        <v>0.55000000000000004</v>
      </c>
      <c r="D4" s="11">
        <f>H3</f>
        <v>38</v>
      </c>
      <c r="E4" s="11">
        <f>VLOOKUP(B4,$J$3:$K$11,2,TRUE)</f>
        <v>3</v>
      </c>
      <c r="F4" s="11">
        <f>F3+IF(D4-E4&lt;0,-D4+E4,0)</f>
        <v>0</v>
      </c>
      <c r="G4" s="10">
        <f>IF(AND(D4-E4&lt;30,OR(G3=999,G3&lt;A4)),A4+5-4*LN(1-C4),IF(G3&lt;A4+1,999,G3))</f>
        <v>999</v>
      </c>
      <c r="H4" s="11">
        <f>D4-E4+IF(G3&lt;A4+1,40,0)</f>
        <v>35</v>
      </c>
      <c r="J4" s="11">
        <v>0.13</v>
      </c>
      <c r="K4" s="11">
        <v>3</v>
      </c>
    </row>
    <row r="5" spans="1:11" x14ac:dyDescent="0.2">
      <c r="A5" s="8">
        <v>3</v>
      </c>
      <c r="B5" s="12">
        <v>0.7</v>
      </c>
      <c r="C5" s="12">
        <v>0.56000000000000005</v>
      </c>
      <c r="D5" s="11">
        <f>H4</f>
        <v>35</v>
      </c>
      <c r="E5" s="11">
        <f>VLOOKUP(B5,$J$3:$K$11,2,TRUE)</f>
        <v>5</v>
      </c>
      <c r="F5" s="11">
        <f>F4+IF(D5-E5&lt;0,-D5+E5,0)</f>
        <v>0</v>
      </c>
      <c r="G5" s="10">
        <f>IF(AND(D5-E5&lt;30,OR(G4=999,G4&lt;A5)),A5+5-4*LN(1-C5),IF(G4&lt;A5+1,999,G4))</f>
        <v>999</v>
      </c>
      <c r="H5" s="11">
        <f>D5-E5+IF(G4&lt;A5+1,40,0)</f>
        <v>30</v>
      </c>
      <c r="J5" s="11">
        <v>0.55000000000000004</v>
      </c>
      <c r="K5" s="11">
        <v>5</v>
      </c>
    </row>
    <row r="6" spans="1:11" x14ac:dyDescent="0.2">
      <c r="A6" s="8">
        <v>4</v>
      </c>
      <c r="B6" s="12">
        <v>0.04</v>
      </c>
      <c r="C6" s="12">
        <v>0.55000000000000004</v>
      </c>
      <c r="D6" s="11">
        <f>H5</f>
        <v>30</v>
      </c>
      <c r="E6" s="11">
        <f>VLOOKUP(B6,$J$3:$K$11,2,TRUE)</f>
        <v>2</v>
      </c>
      <c r="F6" s="11">
        <f>F5+IF(D6-E6&lt;0,-D6+E6,0)</f>
        <v>0</v>
      </c>
      <c r="G6" s="10">
        <f>IF(AND(D6-E6&lt;30,OR(G5=999,G5&lt;A6)),A6+5-4*LN(1-C6),IF(G5&lt;A6+1,999,G5))</f>
        <v>12.194030784871087</v>
      </c>
      <c r="H6" s="11">
        <f>D6-E6+IF(G5&lt;A6+1,40,0)</f>
        <v>28</v>
      </c>
    </row>
    <row r="7" spans="1:11" x14ac:dyDescent="0.2">
      <c r="A7" s="8">
        <v>5</v>
      </c>
      <c r="B7" s="12">
        <v>0.84</v>
      </c>
      <c r="C7" s="12">
        <v>0.27</v>
      </c>
      <c r="D7" s="11">
        <f>H6</f>
        <v>28</v>
      </c>
      <c r="E7" s="11">
        <f>VLOOKUP(B7,$J$3:$K$11,2,TRUE)</f>
        <v>5</v>
      </c>
      <c r="F7" s="11">
        <f>F6+IF(D7-E7&lt;0,-D7+E7,0)</f>
        <v>0</v>
      </c>
      <c r="G7" s="10">
        <f>IF(AND(D7-E7&lt;30,OR(G6=999,G6&lt;A7)),A7+5-4*LN(1-C7),IF(G6&lt;A7+1,999,G6))</f>
        <v>12.194030784871087</v>
      </c>
      <c r="H7" s="11">
        <f>D7-E7+IF(G6&lt;A7+1,40,0)</f>
        <v>23</v>
      </c>
    </row>
    <row r="8" spans="1:11" x14ac:dyDescent="0.2">
      <c r="A8" s="8">
        <v>6</v>
      </c>
      <c r="B8" s="12">
        <v>0.33</v>
      </c>
      <c r="C8" s="12">
        <v>0.62</v>
      </c>
      <c r="D8" s="11">
        <f>H7</f>
        <v>23</v>
      </c>
      <c r="E8" s="11">
        <f>VLOOKUP(B8,$J$3:$K$11,2,TRUE)</f>
        <v>3</v>
      </c>
      <c r="F8" s="11">
        <f>F7+IF(D8-E8&lt;0,-D8+E8,0)</f>
        <v>0</v>
      </c>
      <c r="G8" s="10">
        <f>IF(AND(D8-E8&lt;30,OR(G7=999,G7&lt;A8)),A8+5-4*LN(1-C8),IF(G7&lt;A8+1,999,G7))</f>
        <v>12.194030784871087</v>
      </c>
      <c r="H8" s="11">
        <f>D8-E8+IF(G7&lt;A8+1,40,0)</f>
        <v>20</v>
      </c>
    </row>
    <row r="9" spans="1:11" x14ac:dyDescent="0.2">
      <c r="A9" s="8">
        <v>7</v>
      </c>
      <c r="B9" s="12">
        <v>0.26</v>
      </c>
      <c r="C9" s="12">
        <v>0.16</v>
      </c>
      <c r="D9" s="11">
        <f>H8</f>
        <v>20</v>
      </c>
      <c r="E9" s="11">
        <f>VLOOKUP(B9,$J$3:$K$11,2,TRUE)</f>
        <v>3</v>
      </c>
      <c r="F9" s="11">
        <f>F8+IF(D9-E9&lt;0,-D9+E9,0)</f>
        <v>0</v>
      </c>
      <c r="G9" s="10">
        <f>IF(AND(D9-E9&lt;30,OR(G8=999,G8&lt;A9)),A9+5-4*LN(1-C9),IF(G8&lt;A9+1,999,G8))</f>
        <v>12.194030784871087</v>
      </c>
      <c r="H9" s="11">
        <f>D9-E9+IF(G8&lt;A9+1,40,0)</f>
        <v>17</v>
      </c>
    </row>
    <row r="10" spans="1:11" x14ac:dyDescent="0.2">
      <c r="A10" s="8">
        <v>8</v>
      </c>
      <c r="B10" s="12">
        <v>0.44</v>
      </c>
      <c r="C10" s="12">
        <v>0.6</v>
      </c>
      <c r="D10" s="11">
        <f>H9</f>
        <v>17</v>
      </c>
      <c r="E10" s="11">
        <f>VLOOKUP(B10,$J$3:$K$11,2,TRUE)</f>
        <v>3</v>
      </c>
      <c r="F10" s="11">
        <f>F9+IF(D10-E10&lt;0,-D10+E10,0)</f>
        <v>0</v>
      </c>
      <c r="G10" s="10">
        <f>IF(AND(D10-E10&lt;30,OR(G9=999,G9&lt;A10)),A10+5-4*LN(1-C10),IF(G9&lt;A10+1,999,G9))</f>
        <v>12.194030784871087</v>
      </c>
      <c r="H10" s="11">
        <f>D10-E10+IF(G9&lt;A10+1,40,0)</f>
        <v>14</v>
      </c>
    </row>
    <row r="11" spans="1:11" x14ac:dyDescent="0.2">
      <c r="A11" s="8">
        <v>9</v>
      </c>
      <c r="B11" s="12">
        <v>0.43</v>
      </c>
      <c r="C11" s="12">
        <v>0.22</v>
      </c>
      <c r="D11" s="11">
        <f>H10</f>
        <v>14</v>
      </c>
      <c r="E11" s="11">
        <f>VLOOKUP(B11,$J$3:$K$11,2,TRUE)</f>
        <v>3</v>
      </c>
      <c r="F11" s="11">
        <f>F10+IF(D11-E11&lt;0,-D11+E11,0)</f>
        <v>0</v>
      </c>
      <c r="G11" s="10">
        <f>IF(AND(D11-E11&lt;30,OR(G10=999,G10&lt;A11)),A11+5-4*LN(1-C11),IF(G10&lt;A11+1,999,G10))</f>
        <v>12.194030784871087</v>
      </c>
      <c r="H11" s="11">
        <f>D11-E11+IF(G10&lt;A11+1,40,0)</f>
        <v>11</v>
      </c>
    </row>
    <row r="12" spans="1:11" x14ac:dyDescent="0.2">
      <c r="A12" s="8">
        <v>10</v>
      </c>
      <c r="B12" s="12">
        <v>0.73</v>
      </c>
      <c r="C12" s="12">
        <v>0.9</v>
      </c>
      <c r="D12" s="11">
        <f>H11</f>
        <v>11</v>
      </c>
      <c r="E12" s="11">
        <f>VLOOKUP(B12,$J$3:$K$11,2,TRUE)</f>
        <v>5</v>
      </c>
      <c r="F12" s="11">
        <f>F11+IF(D12-E12&lt;0,-D12+E12,0)</f>
        <v>0</v>
      </c>
      <c r="G12" s="10">
        <f>IF(AND(D12-E12&lt;30,OR(G11=999,G11&lt;A12)),A12+5-4*LN(1-C12),IF(G11&lt;A12+1,999,G11))</f>
        <v>12.194030784871087</v>
      </c>
      <c r="H12" s="11">
        <f>D12-E12+IF(G11&lt;A12+1,40,0)</f>
        <v>6</v>
      </c>
    </row>
    <row r="13" spans="1:11" x14ac:dyDescent="0.2">
      <c r="A13" s="8">
        <v>11</v>
      </c>
      <c r="B13" s="12">
        <v>0.05</v>
      </c>
      <c r="C13" s="12">
        <v>0.84</v>
      </c>
      <c r="D13" s="11">
        <f>H12</f>
        <v>6</v>
      </c>
      <c r="E13" s="11">
        <f>VLOOKUP(B13,$J$3:$K$11,2,TRUE)</f>
        <v>2</v>
      </c>
      <c r="F13" s="11">
        <f>F12+IF(D13-E13&lt;0,-D13+E13,0)</f>
        <v>0</v>
      </c>
      <c r="G13" s="10">
        <f>IF(AND(D13-E13&lt;30,OR(G12=999,G12&lt;A13)),A13+5-4*LN(1-C13),IF(G12&lt;A13+1,999,G12))</f>
        <v>12.194030784871087</v>
      </c>
      <c r="H13" s="11">
        <f>D13-E13+IF(G12&lt;A13+1,40,0)</f>
        <v>4</v>
      </c>
    </row>
    <row r="14" spans="1:11" x14ac:dyDescent="0.2">
      <c r="A14" s="8">
        <v>12</v>
      </c>
      <c r="B14" s="12">
        <v>0.67</v>
      </c>
      <c r="C14" s="12">
        <v>0.22</v>
      </c>
      <c r="D14" s="11">
        <f>H13</f>
        <v>4</v>
      </c>
      <c r="E14" s="11">
        <f>VLOOKUP(B14,$J$3:$K$11,2,TRUE)</f>
        <v>5</v>
      </c>
      <c r="F14" s="11">
        <f>F13+IF(D14-E14&lt;0,-D14+E14,0)</f>
        <v>1</v>
      </c>
      <c r="G14" s="10">
        <f>IF(AND(D14-E14&lt;30,OR(G13=999,G13&lt;A14)),A14+5-4*LN(1-C14),IF(G13&lt;A14+1,999,G13))</f>
        <v>999</v>
      </c>
      <c r="H14" s="11">
        <f>D14-E14+IF(G13&lt;A14+1,40,0)</f>
        <v>39</v>
      </c>
    </row>
    <row r="15" spans="1:11" x14ac:dyDescent="0.2">
      <c r="A15" s="8">
        <v>13</v>
      </c>
      <c r="B15" s="12">
        <v>0.43</v>
      </c>
      <c r="C15" s="12">
        <v>0.84</v>
      </c>
      <c r="D15" s="11">
        <f>H14</f>
        <v>39</v>
      </c>
      <c r="E15" s="11">
        <f>VLOOKUP(B15,$J$3:$K$11,2,TRUE)</f>
        <v>3</v>
      </c>
      <c r="F15" s="11">
        <f>F14+IF(D15-E15&lt;0,-D15+E15,0)</f>
        <v>1</v>
      </c>
      <c r="G15" s="10">
        <f>IF(AND(D15-E15&lt;30,OR(G14=999,G14&lt;A15)),A15+5-4*LN(1-C15),IF(G14&lt;A15+1,999,G14))</f>
        <v>999</v>
      </c>
      <c r="H15" s="11">
        <f>D15-E15+IF(G14&lt;A15+1,40,0)</f>
        <v>36</v>
      </c>
    </row>
    <row r="16" spans="1:11" x14ac:dyDescent="0.2">
      <c r="A16" s="8">
        <v>14</v>
      </c>
      <c r="B16" s="12">
        <v>0.49</v>
      </c>
      <c r="C16" s="12">
        <v>0.73</v>
      </c>
      <c r="D16" s="11">
        <f>H15</f>
        <v>36</v>
      </c>
      <c r="E16" s="11">
        <f>VLOOKUP(B16,$J$3:$K$11,2,TRUE)</f>
        <v>3</v>
      </c>
      <c r="F16" s="11">
        <f>F15+IF(D16-E16&lt;0,-D16+E16,0)</f>
        <v>1</v>
      </c>
      <c r="G16" s="10">
        <f>IF(AND(D16-E16&lt;30,OR(G15=999,G15&lt;A16)),A16+5-4*LN(1-C16),IF(G15&lt;A16+1,999,G15))</f>
        <v>999</v>
      </c>
      <c r="H16" s="11">
        <f>D16-E16+IF(G15&lt;A16+1,40,0)</f>
        <v>33</v>
      </c>
    </row>
    <row r="17" spans="1:8" x14ac:dyDescent="0.2">
      <c r="A17" s="8">
        <v>15</v>
      </c>
      <c r="B17" s="12">
        <v>0.17</v>
      </c>
      <c r="C17" s="12">
        <v>0.22</v>
      </c>
      <c r="D17" s="11">
        <f>H16</f>
        <v>33</v>
      </c>
      <c r="E17" s="11">
        <f>VLOOKUP(B17,$J$3:$K$11,2,TRUE)</f>
        <v>3</v>
      </c>
      <c r="F17" s="11">
        <f>F16+IF(D17-E17&lt;0,-D17+E17,0)</f>
        <v>1</v>
      </c>
      <c r="G17" s="10">
        <f>IF(AND(D17-E17&lt;30,OR(G16=999,G16&lt;A17)),A17+5-4*LN(1-C17),IF(G16&lt;A17+1,999,G16))</f>
        <v>999</v>
      </c>
      <c r="H17" s="11">
        <f>D17-E17+IF(G16&lt;A17+1,40,0)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6.1a</vt:lpstr>
      <vt:lpstr>6.1b</vt:lpstr>
      <vt:lpstr>6.2b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silos</dc:creator>
  <cp:lastModifiedBy>chris silos</cp:lastModifiedBy>
  <dcterms:created xsi:type="dcterms:W3CDTF">2022-03-30T14:02:16Z</dcterms:created>
  <dcterms:modified xsi:type="dcterms:W3CDTF">2022-03-31T03:40:11Z</dcterms:modified>
</cp:coreProperties>
</file>