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rtland-my.sharepoint.com/personal/mhyan2-c_my_cityu_edu_hk/Documents/2223_SemA/MS4212 Predictive Anayl/Group Project/2005_To_2015/"/>
    </mc:Choice>
  </mc:AlternateContent>
  <xr:revisionPtr revIDLastSave="972" documentId="11_F25DC773A252ABDACC1048DBF1DE71885BDE58E6" xr6:coauthVersionLast="47" xr6:coauthVersionMax="47" xr10:uidLastSave="{85A85511-3280-4B41-9790-905CA04A557A}"/>
  <bookViews>
    <workbookView xWindow="0" yWindow="0" windowWidth="18330" windowHeight="16200" firstSheet="2" activeTab="5" xr2:uid="{00000000-000D-0000-FFFF-FFFF00000000}"/>
  </bookViews>
  <sheets>
    <sheet name="Multi" sheetId="1" r:id="rId1"/>
    <sheet name="Multi Seasonal Indices" sheetId="2" r:id="rId2"/>
    <sheet name="Multi Regression" sheetId="10" r:id="rId3"/>
    <sheet name="Addictive" sheetId="4" r:id="rId4"/>
    <sheet name="Addictive Seasonal Indices" sheetId="5" r:id="rId5"/>
    <sheet name="Addictive Regression" sheetId="11" r:id="rId6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Multi!$J$3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4" l="1"/>
  <c r="Y13" i="4"/>
  <c r="Y12" i="4"/>
  <c r="Y11" i="4"/>
  <c r="Y10" i="4"/>
  <c r="V14" i="4"/>
  <c r="V13" i="4"/>
  <c r="V12" i="4"/>
  <c r="V11" i="4"/>
  <c r="V10" i="4"/>
  <c r="R122" i="4"/>
  <c r="S122" i="4"/>
  <c r="R135" i="4"/>
  <c r="S135" i="4"/>
  <c r="R136" i="4"/>
  <c r="S136" i="4"/>
  <c r="R137" i="4"/>
  <c r="S137" i="4"/>
  <c r="R138" i="4"/>
  <c r="S138" i="4"/>
  <c r="R139" i="4"/>
  <c r="S139" i="4"/>
  <c r="R140" i="4"/>
  <c r="S140" i="4"/>
  <c r="R141" i="4"/>
  <c r="S141" i="4"/>
  <c r="R142" i="4"/>
  <c r="S142" i="4"/>
  <c r="R143" i="4"/>
  <c r="S143" i="4"/>
  <c r="R144" i="4"/>
  <c r="S144" i="4"/>
  <c r="R145" i="4"/>
  <c r="S145" i="4"/>
  <c r="R146" i="4"/>
  <c r="S146" i="4"/>
  <c r="R147" i="4"/>
  <c r="S147" i="4"/>
  <c r="R148" i="4"/>
  <c r="S148" i="4"/>
  <c r="R149" i="4"/>
  <c r="S149" i="4"/>
  <c r="R150" i="4"/>
  <c r="S150" i="4"/>
  <c r="R151" i="4"/>
  <c r="S151" i="4"/>
  <c r="R152" i="4"/>
  <c r="S152" i="4"/>
  <c r="R153" i="4"/>
  <c r="S153" i="4"/>
  <c r="R154" i="4"/>
  <c r="S154" i="4"/>
  <c r="R155" i="4"/>
  <c r="S155" i="4"/>
  <c r="R156" i="4"/>
  <c r="S156" i="4"/>
  <c r="R157" i="4"/>
  <c r="S157" i="4"/>
  <c r="N135" i="4"/>
  <c r="O135" i="4" s="1"/>
  <c r="N136" i="4"/>
  <c r="O136" i="4"/>
  <c r="P136" i="4"/>
  <c r="Q136" i="4" s="1"/>
  <c r="N137" i="4"/>
  <c r="O137" i="4" s="1"/>
  <c r="N138" i="4"/>
  <c r="O138" i="4"/>
  <c r="P138" i="4"/>
  <c r="Q138" i="4" s="1"/>
  <c r="N139" i="4"/>
  <c r="O139" i="4" s="1"/>
  <c r="N140" i="4"/>
  <c r="O140" i="4"/>
  <c r="P140" i="4"/>
  <c r="Q140" i="4" s="1"/>
  <c r="N141" i="4"/>
  <c r="O141" i="4" s="1"/>
  <c r="N142" i="4"/>
  <c r="O142" i="4"/>
  <c r="P142" i="4"/>
  <c r="Q142" i="4" s="1"/>
  <c r="N143" i="4"/>
  <c r="O143" i="4" s="1"/>
  <c r="N144" i="4"/>
  <c r="O144" i="4"/>
  <c r="P144" i="4"/>
  <c r="Q144" i="4" s="1"/>
  <c r="N145" i="4"/>
  <c r="O145" i="4" s="1"/>
  <c r="N146" i="4"/>
  <c r="O146" i="4"/>
  <c r="P146" i="4"/>
  <c r="Q146" i="4" s="1"/>
  <c r="N147" i="4"/>
  <c r="O147" i="4" s="1"/>
  <c r="N148" i="4"/>
  <c r="O148" i="4"/>
  <c r="P148" i="4"/>
  <c r="Q148" i="4" s="1"/>
  <c r="N149" i="4"/>
  <c r="O149" i="4" s="1"/>
  <c r="N150" i="4"/>
  <c r="O150" i="4"/>
  <c r="P150" i="4"/>
  <c r="Q150" i="4" s="1"/>
  <c r="N151" i="4"/>
  <c r="O151" i="4" s="1"/>
  <c r="N152" i="4"/>
  <c r="O152" i="4"/>
  <c r="P152" i="4"/>
  <c r="Q152" i="4" s="1"/>
  <c r="N153" i="4"/>
  <c r="O153" i="4" s="1"/>
  <c r="N154" i="4"/>
  <c r="O154" i="4"/>
  <c r="P154" i="4"/>
  <c r="Q154" i="4" s="1"/>
  <c r="N155" i="4"/>
  <c r="O155" i="4" s="1"/>
  <c r="N156" i="4"/>
  <c r="O156" i="4"/>
  <c r="P156" i="4"/>
  <c r="Q156" i="4" s="1"/>
  <c r="N157" i="4"/>
  <c r="O157" i="4" s="1"/>
  <c r="N158" i="4"/>
  <c r="O158" i="4"/>
  <c r="P158" i="4"/>
  <c r="Q158" i="4" s="1"/>
  <c r="M147" i="4"/>
  <c r="M148" i="4"/>
  <c r="M149" i="4"/>
  <c r="M150" i="4"/>
  <c r="M151" i="4"/>
  <c r="M152" i="4"/>
  <c r="M153" i="4"/>
  <c r="M154" i="4"/>
  <c r="M155" i="4"/>
  <c r="M156" i="4"/>
  <c r="M157" i="4"/>
  <c r="M158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3" i="4"/>
  <c r="M14" i="5"/>
  <c r="E14" i="5"/>
  <c r="F14" i="5"/>
  <c r="G14" i="5"/>
  <c r="H14" i="5"/>
  <c r="I14" i="5"/>
  <c r="J14" i="5"/>
  <c r="K14" i="5"/>
  <c r="L14" i="5"/>
  <c r="D14" i="5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Y14" i="1"/>
  <c r="Y13" i="1"/>
  <c r="Y12" i="1"/>
  <c r="Y11" i="1"/>
  <c r="Y10" i="1"/>
  <c r="V14" i="1"/>
  <c r="V13" i="1"/>
  <c r="V12" i="1"/>
  <c r="V11" i="1"/>
  <c r="V10" i="1"/>
  <c r="N135" i="1"/>
  <c r="O135" i="1" s="1"/>
  <c r="N136" i="1"/>
  <c r="O136" i="1" s="1"/>
  <c r="P136" i="1"/>
  <c r="Q136" i="1"/>
  <c r="N137" i="1"/>
  <c r="O137" i="1" s="1"/>
  <c r="N138" i="1"/>
  <c r="O138" i="1" s="1"/>
  <c r="P138" i="1"/>
  <c r="Q138" i="1"/>
  <c r="N139" i="1"/>
  <c r="O139" i="1" s="1"/>
  <c r="N140" i="1"/>
  <c r="O140" i="1" s="1"/>
  <c r="P140" i="1"/>
  <c r="Q140" i="1"/>
  <c r="N141" i="1"/>
  <c r="O141" i="1" s="1"/>
  <c r="N142" i="1"/>
  <c r="O142" i="1" s="1"/>
  <c r="P142" i="1"/>
  <c r="Q142" i="1"/>
  <c r="N143" i="1"/>
  <c r="O143" i="1" s="1"/>
  <c r="N144" i="1"/>
  <c r="O144" i="1" s="1"/>
  <c r="P144" i="1"/>
  <c r="Q144" i="1"/>
  <c r="N145" i="1"/>
  <c r="O145" i="1" s="1"/>
  <c r="N146" i="1"/>
  <c r="O146" i="1" s="1"/>
  <c r="P146" i="1"/>
  <c r="Q146" i="1"/>
  <c r="N147" i="1"/>
  <c r="O147" i="1" s="1"/>
  <c r="N148" i="1"/>
  <c r="O148" i="1" s="1"/>
  <c r="P148" i="1"/>
  <c r="Q148" i="1"/>
  <c r="N149" i="1"/>
  <c r="O149" i="1" s="1"/>
  <c r="N150" i="1"/>
  <c r="O150" i="1" s="1"/>
  <c r="P150" i="1"/>
  <c r="Q150" i="1"/>
  <c r="N151" i="1"/>
  <c r="O151" i="1" s="1"/>
  <c r="N152" i="1"/>
  <c r="O152" i="1" s="1"/>
  <c r="P152" i="1"/>
  <c r="Q152" i="1"/>
  <c r="N153" i="1"/>
  <c r="O153" i="1" s="1"/>
  <c r="N154" i="1"/>
  <c r="O154" i="1" s="1"/>
  <c r="P154" i="1"/>
  <c r="Q154" i="1"/>
  <c r="N155" i="1"/>
  <c r="O155" i="1" s="1"/>
  <c r="N156" i="1"/>
  <c r="O156" i="1" s="1"/>
  <c r="P156" i="1"/>
  <c r="Q156" i="1"/>
  <c r="N157" i="1"/>
  <c r="O157" i="1" s="1"/>
  <c r="N158" i="1"/>
  <c r="O158" i="1" s="1"/>
  <c r="P158" i="1"/>
  <c r="Q158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22" i="1"/>
  <c r="S1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3" i="1"/>
  <c r="M3" i="1"/>
  <c r="P157" i="4" l="1"/>
  <c r="Q157" i="4" s="1"/>
  <c r="P155" i="4"/>
  <c r="Q155" i="4" s="1"/>
  <c r="P153" i="4"/>
  <c r="Q153" i="4" s="1"/>
  <c r="P151" i="4"/>
  <c r="Q151" i="4" s="1"/>
  <c r="P149" i="4"/>
  <c r="Q149" i="4" s="1"/>
  <c r="P147" i="4"/>
  <c r="Q147" i="4" s="1"/>
  <c r="P145" i="4"/>
  <c r="Q145" i="4" s="1"/>
  <c r="P143" i="4"/>
  <c r="Q143" i="4" s="1"/>
  <c r="P141" i="4"/>
  <c r="Q141" i="4" s="1"/>
  <c r="P139" i="4"/>
  <c r="Q139" i="4" s="1"/>
  <c r="P137" i="4"/>
  <c r="Q137" i="4" s="1"/>
  <c r="P135" i="4"/>
  <c r="Q135" i="4" s="1"/>
  <c r="P157" i="1"/>
  <c r="Q157" i="1" s="1"/>
  <c r="P155" i="1"/>
  <c r="Q155" i="1" s="1"/>
  <c r="P153" i="1"/>
  <c r="Q153" i="1" s="1"/>
  <c r="P151" i="1"/>
  <c r="Q151" i="1" s="1"/>
  <c r="P149" i="1"/>
  <c r="Q149" i="1" s="1"/>
  <c r="P147" i="1"/>
  <c r="Q147" i="1" s="1"/>
  <c r="P145" i="1"/>
  <c r="Q145" i="1" s="1"/>
  <c r="P143" i="1"/>
  <c r="Q143" i="1" s="1"/>
  <c r="P141" i="1"/>
  <c r="Q141" i="1" s="1"/>
  <c r="P139" i="1"/>
  <c r="Q139" i="1" s="1"/>
  <c r="P137" i="1"/>
  <c r="Q137" i="1" s="1"/>
  <c r="P135" i="1"/>
  <c r="Q135" i="1" s="1"/>
  <c r="J14" i="2" l="1"/>
  <c r="K14" i="2"/>
  <c r="L14" i="2"/>
  <c r="M14" i="2"/>
  <c r="E14" i="2"/>
  <c r="F14" i="2"/>
  <c r="G14" i="2"/>
  <c r="H14" i="2"/>
  <c r="I14" i="2"/>
  <c r="D14" i="2"/>
  <c r="F125" i="1"/>
  <c r="G125" i="1"/>
  <c r="F126" i="1"/>
  <c r="G126" i="1" s="1"/>
  <c r="F127" i="1"/>
  <c r="G127" i="1"/>
  <c r="F128" i="1"/>
  <c r="G128" i="1"/>
  <c r="F129" i="1"/>
  <c r="G129" i="1"/>
  <c r="F130" i="1"/>
  <c r="G130" i="1" s="1"/>
  <c r="F131" i="1"/>
  <c r="G131" i="1"/>
  <c r="F132" i="1"/>
  <c r="G132" i="1"/>
  <c r="F133" i="1"/>
  <c r="G133" i="1"/>
  <c r="F134" i="1"/>
  <c r="G134" i="1" s="1"/>
  <c r="F135" i="1"/>
  <c r="G135" i="1"/>
  <c r="F136" i="1"/>
  <c r="G136" i="1"/>
  <c r="F137" i="1"/>
  <c r="G137" i="1"/>
  <c r="F138" i="1"/>
  <c r="G138" i="1" s="1"/>
  <c r="F139" i="1"/>
  <c r="G139" i="1"/>
  <c r="F140" i="1"/>
  <c r="G140" i="1"/>
  <c r="F141" i="1"/>
  <c r="G141" i="1"/>
  <c r="F142" i="1"/>
  <c r="G142" i="1" s="1"/>
  <c r="F143" i="1"/>
  <c r="G143" i="1"/>
  <c r="F144" i="1"/>
  <c r="G144" i="1"/>
  <c r="F145" i="1"/>
  <c r="G145" i="1"/>
  <c r="F146" i="1"/>
  <c r="G146" i="1" s="1"/>
  <c r="F147" i="1"/>
  <c r="G147" i="1"/>
  <c r="F148" i="1"/>
  <c r="G148" i="1"/>
  <c r="F149" i="1"/>
  <c r="G149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5" i="4" l="1"/>
  <c r="M1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3" i="1"/>
  <c r="E5" i="1"/>
  <c r="M135" i="4"/>
  <c r="M136" i="4"/>
  <c r="M137" i="4"/>
  <c r="M138" i="4"/>
  <c r="M139" i="4"/>
  <c r="M140" i="4"/>
  <c r="M141" i="4"/>
  <c r="M142" i="4"/>
  <c r="M143" i="4"/>
  <c r="M144" i="4"/>
  <c r="M145" i="4"/>
  <c r="M146" i="4"/>
  <c r="M135" i="1"/>
  <c r="M136" i="1"/>
  <c r="M137" i="1"/>
  <c r="M138" i="1"/>
  <c r="M139" i="1"/>
  <c r="M140" i="1"/>
  <c r="M142" i="1"/>
  <c r="M143" i="1"/>
  <c r="M144" i="1"/>
  <c r="M145" i="1"/>
  <c r="M146" i="1"/>
  <c r="S8" i="4" l="1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3" i="4"/>
  <c r="S124" i="4"/>
  <c r="S125" i="4"/>
  <c r="S126" i="4"/>
  <c r="S127" i="4"/>
  <c r="S128" i="4"/>
  <c r="S129" i="4"/>
  <c r="S130" i="4"/>
  <c r="S131" i="4"/>
  <c r="S132" i="4"/>
  <c r="S133" i="4"/>
  <c r="S7" i="4"/>
  <c r="S6" i="4"/>
  <c r="S5" i="4"/>
  <c r="S4" i="4"/>
  <c r="S3" i="4"/>
  <c r="M4" i="4"/>
  <c r="R3" i="4" s="1"/>
  <c r="M5" i="4"/>
  <c r="R4" i="4" s="1"/>
  <c r="M6" i="4"/>
  <c r="M7" i="4"/>
  <c r="N7" i="4" s="1"/>
  <c r="M8" i="4"/>
  <c r="R7" i="4" s="1"/>
  <c r="M9" i="4"/>
  <c r="R8" i="4" s="1"/>
  <c r="M10" i="4"/>
  <c r="R9" i="4" s="1"/>
  <c r="M11" i="4"/>
  <c r="R10" i="4" s="1"/>
  <c r="M12" i="4"/>
  <c r="M13" i="4"/>
  <c r="R12" i="4" s="1"/>
  <c r="M14" i="4"/>
  <c r="M15" i="4"/>
  <c r="N15" i="4" s="1"/>
  <c r="M16" i="4"/>
  <c r="R15" i="4" s="1"/>
  <c r="M17" i="4"/>
  <c r="R16" i="4" s="1"/>
  <c r="M18" i="4"/>
  <c r="R17" i="4" s="1"/>
  <c r="M19" i="4"/>
  <c r="R18" i="4" s="1"/>
  <c r="M20" i="4"/>
  <c r="N20" i="4" s="1"/>
  <c r="M21" i="4"/>
  <c r="R20" i="4" s="1"/>
  <c r="M22" i="4"/>
  <c r="M23" i="4"/>
  <c r="M24" i="4"/>
  <c r="R23" i="4" s="1"/>
  <c r="M25" i="4"/>
  <c r="R24" i="4" s="1"/>
  <c r="M26" i="4"/>
  <c r="R25" i="4" s="1"/>
  <c r="M27" i="4"/>
  <c r="R26" i="4" s="1"/>
  <c r="M28" i="4"/>
  <c r="N28" i="4" s="1"/>
  <c r="M29" i="4"/>
  <c r="R28" i="4" s="1"/>
  <c r="M30" i="4"/>
  <c r="M31" i="4"/>
  <c r="N31" i="4" s="1"/>
  <c r="M32" i="4"/>
  <c r="R31" i="4" s="1"/>
  <c r="M33" i="4"/>
  <c r="R32" i="4" s="1"/>
  <c r="M34" i="4"/>
  <c r="M35" i="4"/>
  <c r="R34" i="4" s="1"/>
  <c r="M36" i="4"/>
  <c r="N36" i="4" s="1"/>
  <c r="M37" i="4"/>
  <c r="R36" i="4" s="1"/>
  <c r="M38" i="4"/>
  <c r="M39" i="4"/>
  <c r="N39" i="4" s="1"/>
  <c r="M40" i="4"/>
  <c r="R39" i="4" s="1"/>
  <c r="M41" i="4"/>
  <c r="R40" i="4" s="1"/>
  <c r="M42" i="4"/>
  <c r="R41" i="4" s="1"/>
  <c r="M43" i="4"/>
  <c r="R42" i="4" s="1"/>
  <c r="M44" i="4"/>
  <c r="N44" i="4" s="1"/>
  <c r="M45" i="4"/>
  <c r="R44" i="4" s="1"/>
  <c r="M46" i="4"/>
  <c r="M47" i="4"/>
  <c r="M48" i="4"/>
  <c r="R47" i="4" s="1"/>
  <c r="M49" i="4"/>
  <c r="R48" i="4" s="1"/>
  <c r="M50" i="4"/>
  <c r="M51" i="4"/>
  <c r="R50" i="4" s="1"/>
  <c r="M52" i="4"/>
  <c r="N52" i="4" s="1"/>
  <c r="M53" i="4"/>
  <c r="R52" i="4" s="1"/>
  <c r="M54" i="4"/>
  <c r="M55" i="4"/>
  <c r="N55" i="4" s="1"/>
  <c r="M56" i="4"/>
  <c r="R55" i="4" s="1"/>
  <c r="M57" i="4"/>
  <c r="R56" i="4" s="1"/>
  <c r="M58" i="4"/>
  <c r="R57" i="4" s="1"/>
  <c r="M59" i="4"/>
  <c r="R58" i="4" s="1"/>
  <c r="M60" i="4"/>
  <c r="M61" i="4"/>
  <c r="R60" i="4" s="1"/>
  <c r="M62" i="4"/>
  <c r="M63" i="4"/>
  <c r="N63" i="4" s="1"/>
  <c r="M64" i="4"/>
  <c r="R63" i="4" s="1"/>
  <c r="M65" i="4"/>
  <c r="R64" i="4" s="1"/>
  <c r="M66" i="4"/>
  <c r="R65" i="4" s="1"/>
  <c r="M67" i="4"/>
  <c r="R66" i="4" s="1"/>
  <c r="M68" i="4"/>
  <c r="N68" i="4" s="1"/>
  <c r="M69" i="4"/>
  <c r="R68" i="4" s="1"/>
  <c r="M70" i="4"/>
  <c r="M71" i="4"/>
  <c r="N71" i="4" s="1"/>
  <c r="M72" i="4"/>
  <c r="R71" i="4" s="1"/>
  <c r="M73" i="4"/>
  <c r="R72" i="4" s="1"/>
  <c r="M74" i="4"/>
  <c r="R73" i="4" s="1"/>
  <c r="M75" i="4"/>
  <c r="R74" i="4" s="1"/>
  <c r="M76" i="4"/>
  <c r="M77" i="4"/>
  <c r="R76" i="4" s="1"/>
  <c r="M78" i="4"/>
  <c r="M79" i="4"/>
  <c r="N79" i="4" s="1"/>
  <c r="M80" i="4"/>
  <c r="R79" i="4" s="1"/>
  <c r="M81" i="4"/>
  <c r="R80" i="4" s="1"/>
  <c r="M82" i="4"/>
  <c r="R81" i="4" s="1"/>
  <c r="M83" i="4"/>
  <c r="R82" i="4" s="1"/>
  <c r="M84" i="4"/>
  <c r="N84" i="4" s="1"/>
  <c r="M85" i="4"/>
  <c r="R84" i="4" s="1"/>
  <c r="M86" i="4"/>
  <c r="M87" i="4"/>
  <c r="N87" i="4" s="1"/>
  <c r="M88" i="4"/>
  <c r="R87" i="4" s="1"/>
  <c r="M89" i="4"/>
  <c r="M90" i="4"/>
  <c r="R89" i="4" s="1"/>
  <c r="M91" i="4"/>
  <c r="R90" i="4" s="1"/>
  <c r="M92" i="4"/>
  <c r="M93" i="4"/>
  <c r="M94" i="4"/>
  <c r="M95" i="4"/>
  <c r="N95" i="4" s="1"/>
  <c r="M96" i="4"/>
  <c r="R95" i="4" s="1"/>
  <c r="M97" i="4"/>
  <c r="R96" i="4" s="1"/>
  <c r="M98" i="4"/>
  <c r="R97" i="4" s="1"/>
  <c r="M99" i="4"/>
  <c r="R98" i="4" s="1"/>
  <c r="M100" i="4"/>
  <c r="N100" i="4" s="1"/>
  <c r="M101" i="4"/>
  <c r="R100" i="4" s="1"/>
  <c r="M102" i="4"/>
  <c r="M103" i="4"/>
  <c r="N103" i="4" s="1"/>
  <c r="M104" i="4"/>
  <c r="R103" i="4" s="1"/>
  <c r="M105" i="4"/>
  <c r="R104" i="4" s="1"/>
  <c r="M106" i="4"/>
  <c r="R105" i="4" s="1"/>
  <c r="M107" i="4"/>
  <c r="R106" i="4" s="1"/>
  <c r="M108" i="4"/>
  <c r="M109" i="4"/>
  <c r="R108" i="4" s="1"/>
  <c r="M110" i="4"/>
  <c r="M111" i="4"/>
  <c r="N111" i="4" s="1"/>
  <c r="M112" i="4"/>
  <c r="R111" i="4" s="1"/>
  <c r="M113" i="4"/>
  <c r="R112" i="4" s="1"/>
  <c r="M114" i="4"/>
  <c r="R113" i="4" s="1"/>
  <c r="M115" i="4"/>
  <c r="R114" i="4" s="1"/>
  <c r="M116" i="4"/>
  <c r="N116" i="4" s="1"/>
  <c r="M117" i="4"/>
  <c r="R116" i="4" s="1"/>
  <c r="M118" i="4"/>
  <c r="M119" i="4"/>
  <c r="N119" i="4" s="1"/>
  <c r="M120" i="4"/>
  <c r="R119" i="4" s="1"/>
  <c r="M121" i="4"/>
  <c r="R120" i="4" s="1"/>
  <c r="M122" i="4"/>
  <c r="R121" i="4" s="1"/>
  <c r="M123" i="4"/>
  <c r="M124" i="4"/>
  <c r="M125" i="4"/>
  <c r="M126" i="4"/>
  <c r="M127" i="4"/>
  <c r="N127" i="4" s="1"/>
  <c r="M128" i="4"/>
  <c r="R127" i="4" s="1"/>
  <c r="M129" i="4"/>
  <c r="R128" i="4" s="1"/>
  <c r="M130" i="4"/>
  <c r="R129" i="4" s="1"/>
  <c r="M131" i="4"/>
  <c r="R130" i="4" s="1"/>
  <c r="M132" i="4"/>
  <c r="N132" i="4" s="1"/>
  <c r="M133" i="4"/>
  <c r="R132" i="4" s="1"/>
  <c r="M134" i="4"/>
  <c r="M3" i="4"/>
  <c r="N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12" i="4"/>
  <c r="K12" i="4" s="1"/>
  <c r="I13" i="4"/>
  <c r="K13" i="4" s="1"/>
  <c r="I14" i="4"/>
  <c r="K14" i="4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41" i="4"/>
  <c r="K41" i="4" s="1"/>
  <c r="I42" i="4"/>
  <c r="K42" i="4" s="1"/>
  <c r="I43" i="4"/>
  <c r="K43" i="4" s="1"/>
  <c r="I44" i="4"/>
  <c r="K44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66" i="4"/>
  <c r="K66" i="4" s="1"/>
  <c r="I67" i="4"/>
  <c r="K67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86" i="4"/>
  <c r="K86" i="4" s="1"/>
  <c r="I87" i="4"/>
  <c r="K87" i="4" s="1"/>
  <c r="I88" i="4"/>
  <c r="K88" i="4" s="1"/>
  <c r="I89" i="4"/>
  <c r="K89" i="4" s="1"/>
  <c r="I90" i="4"/>
  <c r="K90" i="4" s="1"/>
  <c r="I91" i="4"/>
  <c r="K91" i="4" s="1"/>
  <c r="I92" i="4"/>
  <c r="K92" i="4" s="1"/>
  <c r="I93" i="4"/>
  <c r="K93" i="4" s="1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103" i="4"/>
  <c r="K103" i="4" s="1"/>
  <c r="I104" i="4"/>
  <c r="K104" i="4" s="1"/>
  <c r="I105" i="4"/>
  <c r="K105" i="4" s="1"/>
  <c r="I106" i="4"/>
  <c r="K106" i="4" s="1"/>
  <c r="I107" i="4"/>
  <c r="K107" i="4" s="1"/>
  <c r="I108" i="4"/>
  <c r="K108" i="4" s="1"/>
  <c r="I109" i="4"/>
  <c r="K109" i="4" s="1"/>
  <c r="I110" i="4"/>
  <c r="K110" i="4" s="1"/>
  <c r="I111" i="4"/>
  <c r="K111" i="4" s="1"/>
  <c r="I112" i="4"/>
  <c r="K112" i="4" s="1"/>
  <c r="I113" i="4"/>
  <c r="K113" i="4" s="1"/>
  <c r="I114" i="4"/>
  <c r="K114" i="4" s="1"/>
  <c r="I115" i="4"/>
  <c r="K115" i="4" s="1"/>
  <c r="I116" i="4"/>
  <c r="K116" i="4" s="1"/>
  <c r="I117" i="4"/>
  <c r="K117" i="4" s="1"/>
  <c r="I118" i="4"/>
  <c r="K118" i="4" s="1"/>
  <c r="I119" i="4"/>
  <c r="K119" i="4" s="1"/>
  <c r="I120" i="4"/>
  <c r="K120" i="4" s="1"/>
  <c r="I121" i="4"/>
  <c r="K121" i="4" s="1"/>
  <c r="I122" i="4"/>
  <c r="K122" i="4" s="1"/>
  <c r="I123" i="4"/>
  <c r="K123" i="4" s="1"/>
  <c r="I124" i="4"/>
  <c r="K124" i="4" s="1"/>
  <c r="I125" i="4"/>
  <c r="K125" i="4" s="1"/>
  <c r="I126" i="4"/>
  <c r="K126" i="4" s="1"/>
  <c r="I127" i="4"/>
  <c r="K127" i="4" s="1"/>
  <c r="I128" i="4"/>
  <c r="K128" i="4" s="1"/>
  <c r="I129" i="4"/>
  <c r="K129" i="4" s="1"/>
  <c r="I130" i="4"/>
  <c r="K130" i="4" s="1"/>
  <c r="I131" i="4"/>
  <c r="K131" i="4" s="1"/>
  <c r="I132" i="4"/>
  <c r="K132" i="4" s="1"/>
  <c r="I133" i="4"/>
  <c r="K133" i="4" s="1"/>
  <c r="I134" i="4"/>
  <c r="K134" i="4" s="1"/>
  <c r="I3" i="4"/>
  <c r="K3" i="4" s="1"/>
  <c r="C14" i="5"/>
  <c r="B14" i="5"/>
  <c r="F5" i="4"/>
  <c r="G5" i="4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3" i="1"/>
  <c r="M4" i="1"/>
  <c r="R3" i="1" s="1"/>
  <c r="M5" i="1"/>
  <c r="R4" i="1" s="1"/>
  <c r="M6" i="1"/>
  <c r="N6" i="1" s="1"/>
  <c r="P6" i="1" s="1"/>
  <c r="Q6" i="1" s="1"/>
  <c r="M7" i="1"/>
  <c r="R6" i="1" s="1"/>
  <c r="M8" i="1"/>
  <c r="M9" i="1"/>
  <c r="M10" i="1"/>
  <c r="R9" i="1" s="1"/>
  <c r="M11" i="1"/>
  <c r="R10" i="1" s="1"/>
  <c r="M12" i="1"/>
  <c r="R11" i="1" s="1"/>
  <c r="M13" i="1"/>
  <c r="R12" i="1" s="1"/>
  <c r="M14" i="1"/>
  <c r="N14" i="1" s="1"/>
  <c r="M15" i="1"/>
  <c r="R14" i="1" s="1"/>
  <c r="M16" i="1"/>
  <c r="R15" i="1" s="1"/>
  <c r="M17" i="1"/>
  <c r="M18" i="1"/>
  <c r="R17" i="1" s="1"/>
  <c r="M19" i="1"/>
  <c r="R18" i="1" s="1"/>
  <c r="M20" i="1"/>
  <c r="R19" i="1" s="1"/>
  <c r="M21" i="1"/>
  <c r="N21" i="1" s="1"/>
  <c r="M22" i="1"/>
  <c r="M23" i="1"/>
  <c r="R22" i="1" s="1"/>
  <c r="M24" i="1"/>
  <c r="R23" i="1" s="1"/>
  <c r="M25" i="1"/>
  <c r="M26" i="1"/>
  <c r="R25" i="1" s="1"/>
  <c r="M27" i="1"/>
  <c r="R26" i="1" s="1"/>
  <c r="M28" i="1"/>
  <c r="R27" i="1" s="1"/>
  <c r="M29" i="1"/>
  <c r="N29" i="1" s="1"/>
  <c r="M30" i="1"/>
  <c r="M31" i="1"/>
  <c r="M32" i="1"/>
  <c r="M33" i="1"/>
  <c r="N33" i="1" s="1"/>
  <c r="M34" i="1"/>
  <c r="R33" i="1" s="1"/>
  <c r="M35" i="1"/>
  <c r="R34" i="1" s="1"/>
  <c r="M36" i="1"/>
  <c r="R35" i="1" s="1"/>
  <c r="M37" i="1"/>
  <c r="R36" i="1" s="1"/>
  <c r="M38" i="1"/>
  <c r="M39" i="1"/>
  <c r="M40" i="1"/>
  <c r="R39" i="1" s="1"/>
  <c r="M41" i="1"/>
  <c r="M42" i="1"/>
  <c r="R41" i="1" s="1"/>
  <c r="M43" i="1"/>
  <c r="R42" i="1" s="1"/>
  <c r="M44" i="1"/>
  <c r="R43" i="1" s="1"/>
  <c r="M45" i="1"/>
  <c r="N45" i="1" s="1"/>
  <c r="M46" i="1"/>
  <c r="M47" i="1"/>
  <c r="M48" i="1"/>
  <c r="M49" i="1"/>
  <c r="N49" i="1" s="1"/>
  <c r="M50" i="1"/>
  <c r="R49" i="1" s="1"/>
  <c r="M51" i="1"/>
  <c r="R50" i="1" s="1"/>
  <c r="M52" i="1"/>
  <c r="R51" i="1" s="1"/>
  <c r="M53" i="1"/>
  <c r="R52" i="1" s="1"/>
  <c r="M54" i="1"/>
  <c r="N54" i="1" s="1"/>
  <c r="P54" i="1" s="1"/>
  <c r="Q54" i="1" s="1"/>
  <c r="M55" i="1"/>
  <c r="M56" i="1"/>
  <c r="M57" i="1"/>
  <c r="N57" i="1" s="1"/>
  <c r="M58" i="1"/>
  <c r="R57" i="1" s="1"/>
  <c r="M59" i="1"/>
  <c r="R58" i="1" s="1"/>
  <c r="M60" i="1"/>
  <c r="R59" i="1" s="1"/>
  <c r="M61" i="1"/>
  <c r="N61" i="1" s="1"/>
  <c r="M62" i="1"/>
  <c r="M63" i="1"/>
  <c r="M64" i="1"/>
  <c r="M65" i="1"/>
  <c r="M66" i="1"/>
  <c r="R65" i="1" s="1"/>
  <c r="M67" i="1"/>
  <c r="R66" i="1" s="1"/>
  <c r="M68" i="1"/>
  <c r="R67" i="1" s="1"/>
  <c r="M69" i="1"/>
  <c r="N69" i="1" s="1"/>
  <c r="O69" i="1" s="1"/>
  <c r="M70" i="1"/>
  <c r="N70" i="1" s="1"/>
  <c r="P70" i="1" s="1"/>
  <c r="Q70" i="1" s="1"/>
  <c r="M71" i="1"/>
  <c r="M72" i="1"/>
  <c r="M73" i="1"/>
  <c r="M74" i="1"/>
  <c r="R73" i="1" s="1"/>
  <c r="M75" i="1"/>
  <c r="R74" i="1" s="1"/>
  <c r="M76" i="1"/>
  <c r="R75" i="1" s="1"/>
  <c r="M77" i="1"/>
  <c r="R76" i="1" s="1"/>
  <c r="M78" i="1"/>
  <c r="N78" i="1" s="1"/>
  <c r="M79" i="1"/>
  <c r="M80" i="1"/>
  <c r="R79" i="1" s="1"/>
  <c r="M81" i="1"/>
  <c r="M82" i="1"/>
  <c r="R81" i="1" s="1"/>
  <c r="M83" i="1"/>
  <c r="R82" i="1" s="1"/>
  <c r="M84" i="1"/>
  <c r="R83" i="1" s="1"/>
  <c r="M85" i="1"/>
  <c r="R84" i="1" s="1"/>
  <c r="M86" i="1"/>
  <c r="M87" i="1"/>
  <c r="M88" i="1"/>
  <c r="R87" i="1" s="1"/>
  <c r="M89" i="1"/>
  <c r="M90" i="1"/>
  <c r="R89" i="1" s="1"/>
  <c r="M91" i="1"/>
  <c r="R90" i="1" s="1"/>
  <c r="M92" i="1"/>
  <c r="R91" i="1" s="1"/>
  <c r="M93" i="1"/>
  <c r="N93" i="1" s="1"/>
  <c r="M94" i="1"/>
  <c r="M95" i="1"/>
  <c r="M96" i="1"/>
  <c r="M97" i="1"/>
  <c r="N97" i="1" s="1"/>
  <c r="M98" i="1"/>
  <c r="R97" i="1" s="1"/>
  <c r="M99" i="1"/>
  <c r="R98" i="1" s="1"/>
  <c r="M100" i="1"/>
  <c r="R99" i="1" s="1"/>
  <c r="M101" i="1"/>
  <c r="R100" i="1" s="1"/>
  <c r="M102" i="1"/>
  <c r="M103" i="1"/>
  <c r="M104" i="1"/>
  <c r="R103" i="1" s="1"/>
  <c r="M105" i="1"/>
  <c r="M106" i="1"/>
  <c r="R105" i="1" s="1"/>
  <c r="M107" i="1"/>
  <c r="R106" i="1" s="1"/>
  <c r="M108" i="1"/>
  <c r="R107" i="1" s="1"/>
  <c r="M109" i="1"/>
  <c r="R108" i="1" s="1"/>
  <c r="M110" i="1"/>
  <c r="M111" i="1"/>
  <c r="M112" i="1"/>
  <c r="M113" i="1"/>
  <c r="N113" i="1" s="1"/>
  <c r="M114" i="1"/>
  <c r="R113" i="1" s="1"/>
  <c r="M115" i="1"/>
  <c r="R114" i="1" s="1"/>
  <c r="M116" i="1"/>
  <c r="R115" i="1" s="1"/>
  <c r="M117" i="1"/>
  <c r="N117" i="1" s="1"/>
  <c r="M118" i="1"/>
  <c r="N118" i="1" s="1"/>
  <c r="P118" i="1" s="1"/>
  <c r="Q118" i="1" s="1"/>
  <c r="M119" i="1"/>
  <c r="M120" i="1"/>
  <c r="M121" i="1"/>
  <c r="N121" i="1" s="1"/>
  <c r="M122" i="1"/>
  <c r="R121" i="1" s="1"/>
  <c r="M123" i="1"/>
  <c r="M124" i="1"/>
  <c r="M125" i="1"/>
  <c r="M126" i="1"/>
  <c r="M127" i="1"/>
  <c r="M128" i="1"/>
  <c r="M129" i="1"/>
  <c r="M130" i="1"/>
  <c r="M131" i="1"/>
  <c r="M132" i="1"/>
  <c r="M133" i="1"/>
  <c r="N133" i="1" s="1"/>
  <c r="O133" i="1" s="1"/>
  <c r="M134" i="1"/>
  <c r="N134" i="1" s="1"/>
  <c r="P134" i="1" s="1"/>
  <c r="Q134" i="1" s="1"/>
  <c r="N3" i="1"/>
  <c r="L127" i="4" l="1"/>
  <c r="L103" i="4"/>
  <c r="L79" i="4"/>
  <c r="L7" i="4"/>
  <c r="L94" i="4"/>
  <c r="L70" i="4"/>
  <c r="L10" i="4"/>
  <c r="R124" i="4"/>
  <c r="N125" i="4"/>
  <c r="O125" i="4" s="1"/>
  <c r="R88" i="4"/>
  <c r="N89" i="4"/>
  <c r="P89" i="4" s="1"/>
  <c r="Q89" i="4" s="1"/>
  <c r="N47" i="4"/>
  <c r="P47" i="4" s="1"/>
  <c r="Q47" i="4" s="1"/>
  <c r="R46" i="4"/>
  <c r="N124" i="4"/>
  <c r="O124" i="4" s="1"/>
  <c r="R123" i="4"/>
  <c r="N76" i="4"/>
  <c r="O76" i="4" s="1"/>
  <c r="R75" i="4"/>
  <c r="R33" i="4"/>
  <c r="N34" i="4"/>
  <c r="O34" i="4" s="1"/>
  <c r="N23" i="4"/>
  <c r="P23" i="4" s="1"/>
  <c r="Q23" i="4" s="1"/>
  <c r="R22" i="4"/>
  <c r="R92" i="4"/>
  <c r="N93" i="4"/>
  <c r="P93" i="4" s="1"/>
  <c r="Q93" i="4" s="1"/>
  <c r="N92" i="4"/>
  <c r="P92" i="4" s="1"/>
  <c r="Q92" i="4" s="1"/>
  <c r="R91" i="4"/>
  <c r="R49" i="4"/>
  <c r="N50" i="4"/>
  <c r="O50" i="4" s="1"/>
  <c r="N108" i="4"/>
  <c r="O108" i="4" s="1"/>
  <c r="R107" i="4"/>
  <c r="N60" i="4"/>
  <c r="P60" i="4" s="1"/>
  <c r="Q60" i="4" s="1"/>
  <c r="R59" i="4"/>
  <c r="N12" i="4"/>
  <c r="P12" i="4" s="1"/>
  <c r="Q12" i="4" s="1"/>
  <c r="R11" i="4"/>
  <c r="L126" i="4"/>
  <c r="L102" i="4"/>
  <c r="L78" i="4"/>
  <c r="L30" i="4"/>
  <c r="L18" i="4"/>
  <c r="L119" i="4"/>
  <c r="L95" i="4"/>
  <c r="L71" i="4"/>
  <c r="L87" i="4"/>
  <c r="L63" i="4"/>
  <c r="L15" i="4"/>
  <c r="L110" i="4"/>
  <c r="L86" i="4"/>
  <c r="L62" i="4"/>
  <c r="L38" i="4"/>
  <c r="L26" i="4"/>
  <c r="N77" i="1"/>
  <c r="O77" i="1" s="1"/>
  <c r="R110" i="4"/>
  <c r="R78" i="4"/>
  <c r="L130" i="4"/>
  <c r="L122" i="4"/>
  <c r="L114" i="4"/>
  <c r="L106" i="4"/>
  <c r="L98" i="4"/>
  <c r="L90" i="4"/>
  <c r="L82" i="4"/>
  <c r="L74" i="4"/>
  <c r="N114" i="4"/>
  <c r="O114" i="4" s="1"/>
  <c r="R102" i="4"/>
  <c r="N105" i="4"/>
  <c r="P105" i="4" s="1"/>
  <c r="Q105" i="4" s="1"/>
  <c r="R131" i="4"/>
  <c r="R99" i="4"/>
  <c r="N97" i="4"/>
  <c r="R126" i="4"/>
  <c r="R94" i="4"/>
  <c r="L111" i="4"/>
  <c r="L118" i="4"/>
  <c r="R118" i="4"/>
  <c r="R86" i="4"/>
  <c r="N73" i="4"/>
  <c r="P73" i="4" s="1"/>
  <c r="Q73" i="4" s="1"/>
  <c r="R115" i="4"/>
  <c r="R83" i="4"/>
  <c r="L66" i="4"/>
  <c r="R70" i="4"/>
  <c r="R67" i="4"/>
  <c r="R62" i="4"/>
  <c r="N61" i="4"/>
  <c r="O61" i="4" s="1"/>
  <c r="L55" i="4"/>
  <c r="L47" i="4"/>
  <c r="L54" i="4"/>
  <c r="L46" i="4"/>
  <c r="R54" i="4"/>
  <c r="R51" i="4"/>
  <c r="L58" i="4"/>
  <c r="L50" i="4"/>
  <c r="N33" i="4"/>
  <c r="L39" i="4"/>
  <c r="L31" i="4"/>
  <c r="R43" i="4"/>
  <c r="R38" i="4"/>
  <c r="R35" i="4"/>
  <c r="R30" i="4"/>
  <c r="L42" i="4"/>
  <c r="L34" i="4"/>
  <c r="N41" i="4"/>
  <c r="P41" i="4" s="1"/>
  <c r="Q41" i="4" s="1"/>
  <c r="L23" i="4"/>
  <c r="N29" i="4"/>
  <c r="O29" i="4" s="1"/>
  <c r="L22" i="4"/>
  <c r="N26" i="4"/>
  <c r="O26" i="4" s="1"/>
  <c r="N25" i="4"/>
  <c r="P25" i="4" s="1"/>
  <c r="Q25" i="4" s="1"/>
  <c r="R27" i="4"/>
  <c r="N18" i="4"/>
  <c r="O18" i="4" s="1"/>
  <c r="R19" i="4"/>
  <c r="L14" i="4"/>
  <c r="L6" i="4"/>
  <c r="N10" i="4"/>
  <c r="O10" i="4" s="1"/>
  <c r="N9" i="4"/>
  <c r="P9" i="4" s="1"/>
  <c r="Q9" i="4" s="1"/>
  <c r="R14" i="4"/>
  <c r="L133" i="4"/>
  <c r="L125" i="4"/>
  <c r="L117" i="4"/>
  <c r="L109" i="4"/>
  <c r="L101" i="4"/>
  <c r="L93" i="4"/>
  <c r="L85" i="4"/>
  <c r="L77" i="4"/>
  <c r="L69" i="4"/>
  <c r="L61" i="4"/>
  <c r="L53" i="4"/>
  <c r="L45" i="4"/>
  <c r="L37" i="4"/>
  <c r="L29" i="4"/>
  <c r="L21" i="4"/>
  <c r="L13" i="4"/>
  <c r="L5" i="4"/>
  <c r="L132" i="4"/>
  <c r="L124" i="4"/>
  <c r="L116" i="4"/>
  <c r="L108" i="4"/>
  <c r="L100" i="4"/>
  <c r="L92" i="4"/>
  <c r="L84" i="4"/>
  <c r="L76" i="4"/>
  <c r="L68" i="4"/>
  <c r="L60" i="4"/>
  <c r="L52" i="4"/>
  <c r="L44" i="4"/>
  <c r="L36" i="4"/>
  <c r="L28" i="4"/>
  <c r="L20" i="4"/>
  <c r="L12" i="4"/>
  <c r="L131" i="4"/>
  <c r="L123" i="4"/>
  <c r="L115" i="4"/>
  <c r="L107" i="4"/>
  <c r="L99" i="4"/>
  <c r="L91" i="4"/>
  <c r="L83" i="4"/>
  <c r="L75" i="4"/>
  <c r="L67" i="4"/>
  <c r="L59" i="4"/>
  <c r="L51" i="4"/>
  <c r="L43" i="4"/>
  <c r="L35" i="4"/>
  <c r="L27" i="4"/>
  <c r="L19" i="4"/>
  <c r="L11" i="4"/>
  <c r="L129" i="4"/>
  <c r="L121" i="4"/>
  <c r="L105" i="4"/>
  <c r="L97" i="4"/>
  <c r="L89" i="4"/>
  <c r="L81" i="4"/>
  <c r="L73" i="4"/>
  <c r="L65" i="4"/>
  <c r="L57" i="4"/>
  <c r="L49" i="4"/>
  <c r="L41" i="4"/>
  <c r="L33" i="4"/>
  <c r="L25" i="4"/>
  <c r="L17" i="4"/>
  <c r="L9" i="4"/>
  <c r="L4" i="4"/>
  <c r="L128" i="4"/>
  <c r="L120" i="4"/>
  <c r="L112" i="4"/>
  <c r="L104" i="4"/>
  <c r="L96" i="4"/>
  <c r="L88" i="4"/>
  <c r="L80" i="4"/>
  <c r="L72" i="4"/>
  <c r="L64" i="4"/>
  <c r="L56" i="4"/>
  <c r="L48" i="4"/>
  <c r="L40" i="4"/>
  <c r="L32" i="4"/>
  <c r="L24" i="4"/>
  <c r="L16" i="4"/>
  <c r="L8" i="4"/>
  <c r="L113" i="4"/>
  <c r="O116" i="4"/>
  <c r="P116" i="4"/>
  <c r="Q116" i="4" s="1"/>
  <c r="N74" i="4"/>
  <c r="N53" i="4"/>
  <c r="O132" i="4"/>
  <c r="P132" i="4"/>
  <c r="Q132" i="4" s="1"/>
  <c r="O100" i="4"/>
  <c r="P100" i="4"/>
  <c r="Q100" i="4" s="1"/>
  <c r="O84" i="4"/>
  <c r="P84" i="4"/>
  <c r="Q84" i="4" s="1"/>
  <c r="O68" i="4"/>
  <c r="P68" i="4"/>
  <c r="Q68" i="4" s="1"/>
  <c r="O60" i="4"/>
  <c r="O52" i="4"/>
  <c r="P52" i="4"/>
  <c r="Q52" i="4" s="1"/>
  <c r="O44" i="4"/>
  <c r="P44" i="4"/>
  <c r="Q44" i="4" s="1"/>
  <c r="O28" i="4"/>
  <c r="P28" i="4"/>
  <c r="Q28" i="4" s="1"/>
  <c r="O20" i="4"/>
  <c r="P20" i="4"/>
  <c r="Q20" i="4" s="1"/>
  <c r="N133" i="4"/>
  <c r="N113" i="4"/>
  <c r="N90" i="4"/>
  <c r="N69" i="4"/>
  <c r="N49" i="4"/>
  <c r="N5" i="4"/>
  <c r="P34" i="4"/>
  <c r="Q34" i="4" s="1"/>
  <c r="N130" i="4"/>
  <c r="N109" i="4"/>
  <c r="N66" i="4"/>
  <c r="N45" i="4"/>
  <c r="O36" i="4"/>
  <c r="P36" i="4"/>
  <c r="Q36" i="4" s="1"/>
  <c r="N129" i="4"/>
  <c r="N106" i="4"/>
  <c r="N85" i="4"/>
  <c r="N65" i="4"/>
  <c r="N42" i="4"/>
  <c r="N21" i="4"/>
  <c r="N82" i="4"/>
  <c r="P3" i="4"/>
  <c r="O3" i="4"/>
  <c r="P127" i="4"/>
  <c r="Q127" i="4" s="1"/>
  <c r="O127" i="4"/>
  <c r="P119" i="4"/>
  <c r="Q119" i="4" s="1"/>
  <c r="O119" i="4"/>
  <c r="P111" i="4"/>
  <c r="Q111" i="4" s="1"/>
  <c r="O111" i="4"/>
  <c r="P103" i="4"/>
  <c r="Q103" i="4" s="1"/>
  <c r="O103" i="4"/>
  <c r="P95" i="4"/>
  <c r="Q95" i="4" s="1"/>
  <c r="O95" i="4"/>
  <c r="P87" i="4"/>
  <c r="Q87" i="4" s="1"/>
  <c r="O87" i="4"/>
  <c r="P79" i="4"/>
  <c r="Q79" i="4" s="1"/>
  <c r="O79" i="4"/>
  <c r="P71" i="4"/>
  <c r="Q71" i="4" s="1"/>
  <c r="O71" i="4"/>
  <c r="P63" i="4"/>
  <c r="Q63" i="4" s="1"/>
  <c r="O63" i="4"/>
  <c r="P55" i="4"/>
  <c r="Q55" i="4" s="1"/>
  <c r="O55" i="4"/>
  <c r="O47" i="4"/>
  <c r="P39" i="4"/>
  <c r="Q39" i="4" s="1"/>
  <c r="O39" i="4"/>
  <c r="P31" i="4"/>
  <c r="Q31" i="4" s="1"/>
  <c r="O31" i="4"/>
  <c r="O23" i="4"/>
  <c r="P15" i="4"/>
  <c r="Q15" i="4" s="1"/>
  <c r="O15" i="4"/>
  <c r="P7" i="4"/>
  <c r="Q7" i="4" s="1"/>
  <c r="O7" i="4"/>
  <c r="N122" i="4"/>
  <c r="N101" i="4"/>
  <c r="N81" i="4"/>
  <c r="N58" i="4"/>
  <c r="N37" i="4"/>
  <c r="N17" i="4"/>
  <c r="N134" i="4"/>
  <c r="R133" i="4"/>
  <c r="N126" i="4"/>
  <c r="R125" i="4"/>
  <c r="N118" i="4"/>
  <c r="R117" i="4"/>
  <c r="N110" i="4"/>
  <c r="R109" i="4"/>
  <c r="N102" i="4"/>
  <c r="R101" i="4"/>
  <c r="N94" i="4"/>
  <c r="R93" i="4"/>
  <c r="N86" i="4"/>
  <c r="R85" i="4"/>
  <c r="N78" i="4"/>
  <c r="R77" i="4"/>
  <c r="N70" i="4"/>
  <c r="R69" i="4"/>
  <c r="N62" i="4"/>
  <c r="R61" i="4"/>
  <c r="N54" i="4"/>
  <c r="R53" i="4"/>
  <c r="N46" i="4"/>
  <c r="R45" i="4"/>
  <c r="N38" i="4"/>
  <c r="R37" i="4"/>
  <c r="N30" i="4"/>
  <c r="R29" i="4"/>
  <c r="N22" i="4"/>
  <c r="R21" i="4"/>
  <c r="N14" i="4"/>
  <c r="R13" i="4"/>
  <c r="N6" i="4"/>
  <c r="R5" i="4"/>
  <c r="N121" i="4"/>
  <c r="N98" i="4"/>
  <c r="N77" i="4"/>
  <c r="N57" i="4"/>
  <c r="N13" i="4"/>
  <c r="N4" i="4"/>
  <c r="N131" i="4"/>
  <c r="N123" i="4"/>
  <c r="N115" i="4"/>
  <c r="N107" i="4"/>
  <c r="N99" i="4"/>
  <c r="N91" i="4"/>
  <c r="N83" i="4"/>
  <c r="N75" i="4"/>
  <c r="N67" i="4"/>
  <c r="N59" i="4"/>
  <c r="N51" i="4"/>
  <c r="N43" i="4"/>
  <c r="N35" i="4"/>
  <c r="N27" i="4"/>
  <c r="N19" i="4"/>
  <c r="N11" i="4"/>
  <c r="R6" i="4"/>
  <c r="N128" i="4"/>
  <c r="N120" i="4"/>
  <c r="N112" i="4"/>
  <c r="N104" i="4"/>
  <c r="N96" i="4"/>
  <c r="N88" i="4"/>
  <c r="N80" i="4"/>
  <c r="N72" i="4"/>
  <c r="N64" i="4"/>
  <c r="N56" i="4"/>
  <c r="N48" i="4"/>
  <c r="N40" i="4"/>
  <c r="N32" i="4"/>
  <c r="N24" i="4"/>
  <c r="N16" i="4"/>
  <c r="N8" i="4"/>
  <c r="N14" i="5"/>
  <c r="K15" i="5" s="1"/>
  <c r="N109" i="1"/>
  <c r="O109" i="1" s="1"/>
  <c r="N67" i="1"/>
  <c r="P67" i="1" s="1"/>
  <c r="Q67" i="1" s="1"/>
  <c r="N40" i="1"/>
  <c r="O40" i="1" s="1"/>
  <c r="N131" i="1"/>
  <c r="P131" i="1" s="1"/>
  <c r="Q131" i="1" s="1"/>
  <c r="N74" i="1"/>
  <c r="N44" i="1"/>
  <c r="P44" i="1" s="1"/>
  <c r="Q44" i="1" s="1"/>
  <c r="R96" i="1"/>
  <c r="N92" i="1"/>
  <c r="P92" i="1" s="1"/>
  <c r="Q92" i="1" s="1"/>
  <c r="N66" i="1"/>
  <c r="O66" i="1" s="1"/>
  <c r="N26" i="1"/>
  <c r="P26" i="1" s="1"/>
  <c r="Q26" i="1" s="1"/>
  <c r="R68" i="1"/>
  <c r="N91" i="1"/>
  <c r="P91" i="1" s="1"/>
  <c r="Q91" i="1" s="1"/>
  <c r="N59" i="1"/>
  <c r="P59" i="1" s="1"/>
  <c r="Q59" i="1" s="1"/>
  <c r="N24" i="1"/>
  <c r="O24" i="1" s="1"/>
  <c r="R60" i="1"/>
  <c r="N90" i="1"/>
  <c r="O90" i="1" s="1"/>
  <c r="N58" i="1"/>
  <c r="O58" i="1" s="1"/>
  <c r="N13" i="1"/>
  <c r="P13" i="1" s="1"/>
  <c r="Q13" i="1" s="1"/>
  <c r="R53" i="1"/>
  <c r="N85" i="1"/>
  <c r="O85" i="1" s="1"/>
  <c r="N53" i="1"/>
  <c r="O53" i="1" s="1"/>
  <c r="O54" i="1"/>
  <c r="N76" i="1"/>
  <c r="P76" i="1" s="1"/>
  <c r="Q76" i="1" s="1"/>
  <c r="N51" i="1"/>
  <c r="P51" i="1" s="1"/>
  <c r="Q51" i="1" s="1"/>
  <c r="N75" i="1"/>
  <c r="P75" i="1" s="1"/>
  <c r="Q75" i="1" s="1"/>
  <c r="N50" i="1"/>
  <c r="O50" i="1" s="1"/>
  <c r="N125" i="1"/>
  <c r="O125" i="1" s="1"/>
  <c r="N108" i="1"/>
  <c r="P108" i="1" s="1"/>
  <c r="Q108" i="1" s="1"/>
  <c r="N130" i="1"/>
  <c r="O130" i="1" s="1"/>
  <c r="N123" i="1"/>
  <c r="P123" i="1" s="1"/>
  <c r="N107" i="1"/>
  <c r="P107" i="1" s="1"/>
  <c r="Q107" i="1" s="1"/>
  <c r="N122" i="1"/>
  <c r="N106" i="1"/>
  <c r="R116" i="1"/>
  <c r="N101" i="1"/>
  <c r="O101" i="1" s="1"/>
  <c r="N116" i="1"/>
  <c r="O116" i="1" s="1"/>
  <c r="N100" i="1"/>
  <c r="N114" i="1"/>
  <c r="P114" i="1" s="1"/>
  <c r="Q114" i="1" s="1"/>
  <c r="N115" i="1"/>
  <c r="P115" i="1" s="1"/>
  <c r="Q115" i="1" s="1"/>
  <c r="N99" i="1"/>
  <c r="P99" i="1" s="1"/>
  <c r="Q99" i="1" s="1"/>
  <c r="O93" i="1"/>
  <c r="P93" i="1"/>
  <c r="Q93" i="1" s="1"/>
  <c r="N88" i="1"/>
  <c r="O88" i="1" s="1"/>
  <c r="N52" i="1"/>
  <c r="R56" i="1"/>
  <c r="N98" i="1"/>
  <c r="N82" i="1"/>
  <c r="R92" i="1"/>
  <c r="N83" i="1"/>
  <c r="P83" i="1" s="1"/>
  <c r="Q83" i="1" s="1"/>
  <c r="N60" i="1"/>
  <c r="P60" i="1" s="1"/>
  <c r="Q60" i="1" s="1"/>
  <c r="O29" i="1"/>
  <c r="P29" i="1"/>
  <c r="Q29" i="1" s="1"/>
  <c r="O45" i="1"/>
  <c r="P45" i="1"/>
  <c r="Q45" i="1" s="1"/>
  <c r="N37" i="1"/>
  <c r="O37" i="1" s="1"/>
  <c r="N36" i="1"/>
  <c r="O36" i="1" s="1"/>
  <c r="R44" i="1"/>
  <c r="N35" i="1"/>
  <c r="P35" i="1" s="1"/>
  <c r="Q35" i="1" s="1"/>
  <c r="N34" i="1"/>
  <c r="R28" i="1"/>
  <c r="N43" i="1"/>
  <c r="P43" i="1" s="1"/>
  <c r="Q43" i="1" s="1"/>
  <c r="N28" i="1"/>
  <c r="O28" i="1" s="1"/>
  <c r="N42" i="1"/>
  <c r="N27" i="1"/>
  <c r="P27" i="1" s="1"/>
  <c r="Q27" i="1" s="1"/>
  <c r="O21" i="1"/>
  <c r="P21" i="1"/>
  <c r="Q21" i="1" s="1"/>
  <c r="N19" i="1"/>
  <c r="P19" i="1" s="1"/>
  <c r="Q19" i="1" s="1"/>
  <c r="R20" i="1"/>
  <c r="N18" i="1"/>
  <c r="P18" i="1" s="1"/>
  <c r="Q18" i="1" s="1"/>
  <c r="N12" i="1"/>
  <c r="P12" i="1" s="1"/>
  <c r="Q12" i="1" s="1"/>
  <c r="N11" i="1"/>
  <c r="P11" i="1" s="1"/>
  <c r="Q11" i="1" s="1"/>
  <c r="R13" i="1"/>
  <c r="N10" i="1"/>
  <c r="O10" i="1" s="1"/>
  <c r="N5" i="1"/>
  <c r="O5" i="1" s="1"/>
  <c r="O6" i="1"/>
  <c r="R120" i="1"/>
  <c r="N129" i="1"/>
  <c r="P121" i="1"/>
  <c r="Q121" i="1" s="1"/>
  <c r="O121" i="1"/>
  <c r="P113" i="1"/>
  <c r="Q113" i="1" s="1"/>
  <c r="O113" i="1"/>
  <c r="N105" i="1"/>
  <c r="R104" i="1"/>
  <c r="P97" i="1"/>
  <c r="Q97" i="1" s="1"/>
  <c r="O97" i="1"/>
  <c r="N89" i="1"/>
  <c r="R88" i="1"/>
  <c r="N81" i="1"/>
  <c r="R80" i="1"/>
  <c r="N73" i="1"/>
  <c r="R72" i="1"/>
  <c r="N65" i="1"/>
  <c r="R64" i="1"/>
  <c r="P57" i="1"/>
  <c r="Q57" i="1" s="1"/>
  <c r="O57" i="1"/>
  <c r="P49" i="1"/>
  <c r="Q49" i="1" s="1"/>
  <c r="O49" i="1"/>
  <c r="N41" i="1"/>
  <c r="R40" i="1"/>
  <c r="P33" i="1"/>
  <c r="Q33" i="1" s="1"/>
  <c r="O33" i="1"/>
  <c r="N25" i="1"/>
  <c r="R24" i="1"/>
  <c r="N17" i="1"/>
  <c r="R16" i="1"/>
  <c r="N9" i="1"/>
  <c r="R8" i="1"/>
  <c r="P130" i="1"/>
  <c r="Q130" i="1" s="1"/>
  <c r="O134" i="1"/>
  <c r="R117" i="1"/>
  <c r="R77" i="1"/>
  <c r="R48" i="1"/>
  <c r="R5" i="1"/>
  <c r="R71" i="1"/>
  <c r="N72" i="1"/>
  <c r="R31" i="1"/>
  <c r="N32" i="1"/>
  <c r="R7" i="1"/>
  <c r="N8" i="1"/>
  <c r="N80" i="1"/>
  <c r="O61" i="1"/>
  <c r="P61" i="1"/>
  <c r="Q61" i="1" s="1"/>
  <c r="R119" i="1"/>
  <c r="N120" i="1"/>
  <c r="R95" i="1"/>
  <c r="N96" i="1"/>
  <c r="R47" i="1"/>
  <c r="N48" i="1"/>
  <c r="N16" i="1"/>
  <c r="R112" i="1"/>
  <c r="R69" i="1"/>
  <c r="R63" i="1"/>
  <c r="N64" i="1"/>
  <c r="N110" i="1"/>
  <c r="R109" i="1"/>
  <c r="N102" i="1"/>
  <c r="R101" i="1"/>
  <c r="N94" i="1"/>
  <c r="R93" i="1"/>
  <c r="N86" i="1"/>
  <c r="R85" i="1"/>
  <c r="P78" i="1"/>
  <c r="Q78" i="1" s="1"/>
  <c r="O78" i="1"/>
  <c r="N62" i="1"/>
  <c r="R61" i="1"/>
  <c r="N46" i="1"/>
  <c r="R45" i="1"/>
  <c r="N38" i="1"/>
  <c r="R37" i="1"/>
  <c r="N30" i="1"/>
  <c r="R29" i="1"/>
  <c r="N22" i="1"/>
  <c r="R21" i="1"/>
  <c r="P14" i="1"/>
  <c r="Q14" i="1" s="1"/>
  <c r="O14" i="1"/>
  <c r="O13" i="1"/>
  <c r="O118" i="1"/>
  <c r="R32" i="1"/>
  <c r="N128" i="1"/>
  <c r="R111" i="1"/>
  <c r="N112" i="1"/>
  <c r="R55" i="1"/>
  <c r="N56" i="1"/>
  <c r="N126" i="1"/>
  <c r="O117" i="1"/>
  <c r="P117" i="1"/>
  <c r="Q117" i="1" s="1"/>
  <c r="N104" i="1"/>
  <c r="O70" i="1"/>
  <c r="O3" i="1"/>
  <c r="P3" i="1"/>
  <c r="N127" i="1"/>
  <c r="R118" i="1"/>
  <c r="N119" i="1"/>
  <c r="R110" i="1"/>
  <c r="N111" i="1"/>
  <c r="R102" i="1"/>
  <c r="N103" i="1"/>
  <c r="R94" i="1"/>
  <c r="N95" i="1"/>
  <c r="R86" i="1"/>
  <c r="N87" i="1"/>
  <c r="R78" i="1"/>
  <c r="N79" i="1"/>
  <c r="R70" i="1"/>
  <c r="N71" i="1"/>
  <c r="R62" i="1"/>
  <c r="N63" i="1"/>
  <c r="R54" i="1"/>
  <c r="N55" i="1"/>
  <c r="R46" i="1"/>
  <c r="N47" i="1"/>
  <c r="R38" i="1"/>
  <c r="N39" i="1"/>
  <c r="R30" i="1"/>
  <c r="N31" i="1"/>
  <c r="P133" i="1"/>
  <c r="Q133" i="1" s="1"/>
  <c r="P69" i="1"/>
  <c r="Q69" i="1" s="1"/>
  <c r="N124" i="1"/>
  <c r="N84" i="1"/>
  <c r="N20" i="1"/>
  <c r="N132" i="1"/>
  <c r="N68" i="1"/>
  <c r="N4" i="1"/>
  <c r="N23" i="1"/>
  <c r="N15" i="1"/>
  <c r="N7" i="1"/>
  <c r="O67" i="1"/>
  <c r="O12" i="4" l="1"/>
  <c r="P26" i="4"/>
  <c r="Q26" i="4" s="1"/>
  <c r="D15" i="5"/>
  <c r="O92" i="4"/>
  <c r="P114" i="4"/>
  <c r="Q114" i="4" s="1"/>
  <c r="P125" i="4"/>
  <c r="Q125" i="4" s="1"/>
  <c r="P77" i="1"/>
  <c r="Q77" i="1" s="1"/>
  <c r="O91" i="1"/>
  <c r="Q123" i="1"/>
  <c r="P124" i="4"/>
  <c r="Q124" i="4" s="1"/>
  <c r="L15" i="5"/>
  <c r="H15" i="5"/>
  <c r="I15" i="5"/>
  <c r="J15" i="5"/>
  <c r="P50" i="4"/>
  <c r="Q50" i="4" s="1"/>
  <c r="O89" i="4"/>
  <c r="O93" i="4"/>
  <c r="O25" i="4"/>
  <c r="P108" i="4"/>
  <c r="Q108" i="4" s="1"/>
  <c r="P76" i="4"/>
  <c r="Q76" i="4" s="1"/>
  <c r="O41" i="4"/>
  <c r="O9" i="4"/>
  <c r="O105" i="4"/>
  <c r="O73" i="4"/>
  <c r="P101" i="1"/>
  <c r="Q101" i="1" s="1"/>
  <c r="P10" i="1"/>
  <c r="Q10" i="1" s="1"/>
  <c r="P37" i="1"/>
  <c r="Q37" i="1" s="1"/>
  <c r="P53" i="1"/>
  <c r="Q53" i="1" s="1"/>
  <c r="P85" i="1"/>
  <c r="Q85" i="1" s="1"/>
  <c r="O59" i="1"/>
  <c r="P116" i="1"/>
  <c r="Q116" i="1" s="1"/>
  <c r="P109" i="1"/>
  <c r="Q109" i="1" s="1"/>
  <c r="O75" i="1"/>
  <c r="O83" i="1"/>
  <c r="P5" i="1"/>
  <c r="Q5" i="1" s="1"/>
  <c r="P24" i="1"/>
  <c r="Q24" i="1" s="1"/>
  <c r="P40" i="1"/>
  <c r="Q40" i="1" s="1"/>
  <c r="O60" i="1"/>
  <c r="P36" i="1"/>
  <c r="Q36" i="1" s="1"/>
  <c r="O19" i="1"/>
  <c r="O131" i="1"/>
  <c r="O114" i="1"/>
  <c r="P125" i="1"/>
  <c r="Q125" i="1" s="1"/>
  <c r="O108" i="1"/>
  <c r="P97" i="4"/>
  <c r="Q97" i="4" s="1"/>
  <c r="O97" i="4"/>
  <c r="P61" i="4"/>
  <c r="Q61" i="4" s="1"/>
  <c r="P33" i="4"/>
  <c r="Q33" i="4" s="1"/>
  <c r="O33" i="4"/>
  <c r="P18" i="4"/>
  <c r="Q18" i="4" s="1"/>
  <c r="P29" i="4"/>
  <c r="Q29" i="4" s="1"/>
  <c r="V7" i="4"/>
  <c r="P10" i="4"/>
  <c r="Q10" i="4" s="1"/>
  <c r="P8" i="4"/>
  <c r="Q8" i="4" s="1"/>
  <c r="O8" i="4"/>
  <c r="P101" i="4"/>
  <c r="Q101" i="4" s="1"/>
  <c r="O101" i="4"/>
  <c r="P16" i="4"/>
  <c r="Q16" i="4" s="1"/>
  <c r="O16" i="4"/>
  <c r="P80" i="4"/>
  <c r="Q80" i="4" s="1"/>
  <c r="O80" i="4"/>
  <c r="O59" i="4"/>
  <c r="P59" i="4"/>
  <c r="Q59" i="4" s="1"/>
  <c r="O123" i="4"/>
  <c r="P123" i="4"/>
  <c r="P77" i="4"/>
  <c r="Q77" i="4" s="1"/>
  <c r="O77" i="4"/>
  <c r="P22" i="4"/>
  <c r="Q22" i="4" s="1"/>
  <c r="O22" i="4"/>
  <c r="P54" i="4"/>
  <c r="Q54" i="4" s="1"/>
  <c r="O54" i="4"/>
  <c r="P86" i="4"/>
  <c r="Q86" i="4" s="1"/>
  <c r="O86" i="4"/>
  <c r="P118" i="4"/>
  <c r="Q118" i="4" s="1"/>
  <c r="O118" i="4"/>
  <c r="O122" i="4"/>
  <c r="P122" i="4"/>
  <c r="Q122" i="4" s="1"/>
  <c r="O21" i="4"/>
  <c r="P21" i="4"/>
  <c r="Q21" i="4" s="1"/>
  <c r="O66" i="4"/>
  <c r="P66" i="4"/>
  <c r="Q66" i="4" s="1"/>
  <c r="P49" i="4"/>
  <c r="Q49" i="4" s="1"/>
  <c r="O49" i="4"/>
  <c r="P53" i="4"/>
  <c r="Q53" i="4" s="1"/>
  <c r="O53" i="4"/>
  <c r="P72" i="4"/>
  <c r="Q72" i="4" s="1"/>
  <c r="O72" i="4"/>
  <c r="P24" i="4"/>
  <c r="Q24" i="4" s="1"/>
  <c r="O24" i="4"/>
  <c r="P88" i="4"/>
  <c r="Q88" i="4" s="1"/>
  <c r="O88" i="4"/>
  <c r="O67" i="4"/>
  <c r="P67" i="4"/>
  <c r="Q67" i="4" s="1"/>
  <c r="O131" i="4"/>
  <c r="P131" i="4"/>
  <c r="Q131" i="4" s="1"/>
  <c r="O98" i="4"/>
  <c r="P98" i="4"/>
  <c r="Q98" i="4" s="1"/>
  <c r="O42" i="4"/>
  <c r="P42" i="4"/>
  <c r="Q42" i="4" s="1"/>
  <c r="P109" i="4"/>
  <c r="Q109" i="4" s="1"/>
  <c r="O109" i="4"/>
  <c r="O69" i="4"/>
  <c r="P69" i="4"/>
  <c r="Q69" i="4" s="1"/>
  <c r="O74" i="4"/>
  <c r="P74" i="4"/>
  <c r="Q74" i="4" s="1"/>
  <c r="O115" i="4"/>
  <c r="P115" i="4"/>
  <c r="Q115" i="4" s="1"/>
  <c r="O5" i="4"/>
  <c r="P5" i="4"/>
  <c r="Q5" i="4" s="1"/>
  <c r="P32" i="4"/>
  <c r="Q32" i="4" s="1"/>
  <c r="O32" i="4"/>
  <c r="P96" i="4"/>
  <c r="Q96" i="4" s="1"/>
  <c r="O96" i="4"/>
  <c r="O11" i="4"/>
  <c r="P11" i="4"/>
  <c r="Q11" i="4" s="1"/>
  <c r="O75" i="4"/>
  <c r="P75" i="4"/>
  <c r="Q75" i="4" s="1"/>
  <c r="P121" i="4"/>
  <c r="Q121" i="4" s="1"/>
  <c r="O121" i="4"/>
  <c r="P30" i="4"/>
  <c r="Q30" i="4" s="1"/>
  <c r="O30" i="4"/>
  <c r="P62" i="4"/>
  <c r="Q62" i="4" s="1"/>
  <c r="O62" i="4"/>
  <c r="P94" i="4"/>
  <c r="Q94" i="4" s="1"/>
  <c r="O94" i="4"/>
  <c r="P126" i="4"/>
  <c r="Q126" i="4" s="1"/>
  <c r="O126" i="4"/>
  <c r="Q3" i="4"/>
  <c r="P65" i="4"/>
  <c r="Q65" i="4" s="1"/>
  <c r="O65" i="4"/>
  <c r="O130" i="4"/>
  <c r="P130" i="4"/>
  <c r="Q130" i="4" s="1"/>
  <c r="O90" i="4"/>
  <c r="P90" i="4"/>
  <c r="Q90" i="4" s="1"/>
  <c r="P117" i="4"/>
  <c r="Q117" i="4" s="1"/>
  <c r="O117" i="4"/>
  <c r="O51" i="4"/>
  <c r="P51" i="4"/>
  <c r="Q51" i="4" s="1"/>
  <c r="P57" i="4"/>
  <c r="Q57" i="4" s="1"/>
  <c r="O57" i="4"/>
  <c r="P45" i="4"/>
  <c r="Q45" i="4" s="1"/>
  <c r="O45" i="4"/>
  <c r="P40" i="4"/>
  <c r="Q40" i="4" s="1"/>
  <c r="O40" i="4"/>
  <c r="P104" i="4"/>
  <c r="Q104" i="4" s="1"/>
  <c r="O104" i="4"/>
  <c r="O19" i="4"/>
  <c r="P19" i="4"/>
  <c r="Q19" i="4" s="1"/>
  <c r="O83" i="4"/>
  <c r="P83" i="4"/>
  <c r="Q83" i="4" s="1"/>
  <c r="P17" i="4"/>
  <c r="Q17" i="4" s="1"/>
  <c r="O17" i="4"/>
  <c r="O85" i="4"/>
  <c r="P85" i="4"/>
  <c r="Q85" i="4" s="1"/>
  <c r="P113" i="4"/>
  <c r="Q113" i="4" s="1"/>
  <c r="O113" i="4"/>
  <c r="P48" i="4"/>
  <c r="Q48" i="4" s="1"/>
  <c r="O48" i="4"/>
  <c r="P112" i="4"/>
  <c r="Q112" i="4" s="1"/>
  <c r="O112" i="4"/>
  <c r="O27" i="4"/>
  <c r="P27" i="4"/>
  <c r="Q27" i="4" s="1"/>
  <c r="O91" i="4"/>
  <c r="P91" i="4"/>
  <c r="Q91" i="4" s="1"/>
  <c r="O4" i="4"/>
  <c r="P4" i="4"/>
  <c r="Q4" i="4" s="1"/>
  <c r="P6" i="4"/>
  <c r="Q6" i="4" s="1"/>
  <c r="O6" i="4"/>
  <c r="P38" i="4"/>
  <c r="Q38" i="4" s="1"/>
  <c r="O38" i="4"/>
  <c r="P70" i="4"/>
  <c r="Q70" i="4" s="1"/>
  <c r="O70" i="4"/>
  <c r="P102" i="4"/>
  <c r="Q102" i="4" s="1"/>
  <c r="O102" i="4"/>
  <c r="P134" i="4"/>
  <c r="Q134" i="4" s="1"/>
  <c r="O134" i="4"/>
  <c r="P37" i="4"/>
  <c r="Q37" i="4" s="1"/>
  <c r="O37" i="4"/>
  <c r="O106" i="4"/>
  <c r="P106" i="4"/>
  <c r="Q106" i="4" s="1"/>
  <c r="O133" i="4"/>
  <c r="P133" i="4"/>
  <c r="Q133" i="4" s="1"/>
  <c r="P56" i="4"/>
  <c r="Q56" i="4" s="1"/>
  <c r="O56" i="4"/>
  <c r="P120" i="4"/>
  <c r="Q120" i="4" s="1"/>
  <c r="O120" i="4"/>
  <c r="O35" i="4"/>
  <c r="P35" i="4"/>
  <c r="Q35" i="4" s="1"/>
  <c r="O99" i="4"/>
  <c r="P99" i="4"/>
  <c r="Q99" i="4" s="1"/>
  <c r="O58" i="4"/>
  <c r="P58" i="4"/>
  <c r="Q58" i="4" s="1"/>
  <c r="O82" i="4"/>
  <c r="P82" i="4"/>
  <c r="Q82" i="4" s="1"/>
  <c r="P129" i="4"/>
  <c r="Q129" i="4" s="1"/>
  <c r="O129" i="4"/>
  <c r="P64" i="4"/>
  <c r="Q64" i="4" s="1"/>
  <c r="O64" i="4"/>
  <c r="P128" i="4"/>
  <c r="Q128" i="4" s="1"/>
  <c r="O128" i="4"/>
  <c r="O43" i="4"/>
  <c r="P43" i="4"/>
  <c r="Q43" i="4" s="1"/>
  <c r="O107" i="4"/>
  <c r="P107" i="4"/>
  <c r="Q107" i="4" s="1"/>
  <c r="O13" i="4"/>
  <c r="P13" i="4"/>
  <c r="Q13" i="4" s="1"/>
  <c r="P14" i="4"/>
  <c r="Q14" i="4" s="1"/>
  <c r="O14" i="4"/>
  <c r="P46" i="4"/>
  <c r="Q46" i="4" s="1"/>
  <c r="O46" i="4"/>
  <c r="P78" i="4"/>
  <c r="Q78" i="4" s="1"/>
  <c r="O78" i="4"/>
  <c r="P110" i="4"/>
  <c r="Q110" i="4" s="1"/>
  <c r="O110" i="4"/>
  <c r="P81" i="4"/>
  <c r="Q81" i="4" s="1"/>
  <c r="O81" i="4"/>
  <c r="E15" i="5"/>
  <c r="C15" i="5"/>
  <c r="B15" i="5"/>
  <c r="F15" i="5"/>
  <c r="G15" i="5"/>
  <c r="M15" i="5"/>
  <c r="P88" i="1"/>
  <c r="Q88" i="1" s="1"/>
  <c r="O107" i="1"/>
  <c r="O92" i="1"/>
  <c r="O123" i="1"/>
  <c r="O76" i="1"/>
  <c r="O44" i="1"/>
  <c r="O51" i="1"/>
  <c r="P28" i="1"/>
  <c r="Q28" i="1" s="1"/>
  <c r="O12" i="1"/>
  <c r="P50" i="1"/>
  <c r="Q50" i="1" s="1"/>
  <c r="O26" i="1"/>
  <c r="O18" i="1"/>
  <c r="P66" i="1"/>
  <c r="Q66" i="1" s="1"/>
  <c r="P58" i="1"/>
  <c r="Q58" i="1" s="1"/>
  <c r="P90" i="1"/>
  <c r="Q90" i="1" s="1"/>
  <c r="O74" i="1"/>
  <c r="P74" i="1"/>
  <c r="Q74" i="1" s="1"/>
  <c r="O43" i="1"/>
  <c r="O115" i="1"/>
  <c r="O106" i="1"/>
  <c r="P106" i="1"/>
  <c r="Q106" i="1" s="1"/>
  <c r="O122" i="1"/>
  <c r="P122" i="1"/>
  <c r="Q122" i="1" s="1"/>
  <c r="O99" i="1"/>
  <c r="P100" i="1"/>
  <c r="Q100" i="1" s="1"/>
  <c r="O100" i="1"/>
  <c r="O52" i="1"/>
  <c r="P52" i="1"/>
  <c r="Q52" i="1" s="1"/>
  <c r="O98" i="1"/>
  <c r="P98" i="1"/>
  <c r="Q98" i="1" s="1"/>
  <c r="O82" i="1"/>
  <c r="P82" i="1"/>
  <c r="Q82" i="1" s="1"/>
  <c r="O27" i="1"/>
  <c r="O35" i="1"/>
  <c r="O42" i="1"/>
  <c r="P42" i="1"/>
  <c r="Q42" i="1" s="1"/>
  <c r="O34" i="1"/>
  <c r="P34" i="1"/>
  <c r="Q34" i="1" s="1"/>
  <c r="V7" i="1"/>
  <c r="O11" i="1"/>
  <c r="O119" i="1"/>
  <c r="P119" i="1"/>
  <c r="Q119" i="1" s="1"/>
  <c r="P46" i="1"/>
  <c r="Q46" i="1" s="1"/>
  <c r="O46" i="1"/>
  <c r="P94" i="1"/>
  <c r="Q94" i="1" s="1"/>
  <c r="O94" i="1"/>
  <c r="P48" i="1"/>
  <c r="Q48" i="1" s="1"/>
  <c r="O48" i="1"/>
  <c r="O72" i="1"/>
  <c r="P72" i="1"/>
  <c r="Q72" i="1" s="1"/>
  <c r="O104" i="1"/>
  <c r="P104" i="1"/>
  <c r="Q104" i="1" s="1"/>
  <c r="P80" i="1"/>
  <c r="Q80" i="1" s="1"/>
  <c r="O80" i="1"/>
  <c r="P17" i="1"/>
  <c r="Q17" i="1" s="1"/>
  <c r="O17" i="1"/>
  <c r="P81" i="1"/>
  <c r="Q81" i="1" s="1"/>
  <c r="O81" i="1"/>
  <c r="P112" i="1"/>
  <c r="Q112" i="1" s="1"/>
  <c r="O112" i="1"/>
  <c r="P20" i="1"/>
  <c r="Q20" i="1" s="1"/>
  <c r="O20" i="1"/>
  <c r="P68" i="1"/>
  <c r="Q68" i="1" s="1"/>
  <c r="O68" i="1"/>
  <c r="O84" i="1"/>
  <c r="P84" i="1"/>
  <c r="Q84" i="1" s="1"/>
  <c r="O31" i="1"/>
  <c r="P31" i="1"/>
  <c r="Q31" i="1" s="1"/>
  <c r="O63" i="1"/>
  <c r="P63" i="1"/>
  <c r="Q63" i="1" s="1"/>
  <c r="O95" i="1"/>
  <c r="P95" i="1"/>
  <c r="Q95" i="1" s="1"/>
  <c r="O127" i="1"/>
  <c r="P127" i="1"/>
  <c r="Q127" i="1" s="1"/>
  <c r="P128" i="1"/>
  <c r="Q128" i="1" s="1"/>
  <c r="O128" i="1"/>
  <c r="P22" i="1"/>
  <c r="Q22" i="1" s="1"/>
  <c r="O22" i="1"/>
  <c r="P62" i="1"/>
  <c r="Q62" i="1" s="1"/>
  <c r="O62" i="1"/>
  <c r="P102" i="1"/>
  <c r="Q102" i="1" s="1"/>
  <c r="O102" i="1"/>
  <c r="P96" i="1"/>
  <c r="Q96" i="1" s="1"/>
  <c r="O96" i="1"/>
  <c r="O16" i="1"/>
  <c r="P16" i="1"/>
  <c r="Q16" i="1" s="1"/>
  <c r="P25" i="1"/>
  <c r="Q25" i="1" s="1"/>
  <c r="O25" i="1"/>
  <c r="P89" i="1"/>
  <c r="Q89" i="1" s="1"/>
  <c r="O89" i="1"/>
  <c r="O39" i="1"/>
  <c r="P39" i="1"/>
  <c r="Q39" i="1" s="1"/>
  <c r="O71" i="1"/>
  <c r="P71" i="1"/>
  <c r="Q71" i="1" s="1"/>
  <c r="O103" i="1"/>
  <c r="P103" i="1"/>
  <c r="Q103" i="1" s="1"/>
  <c r="Q3" i="1"/>
  <c r="P30" i="1"/>
  <c r="Q30" i="1" s="1"/>
  <c r="O30" i="1"/>
  <c r="P110" i="1"/>
  <c r="Q110" i="1" s="1"/>
  <c r="O110" i="1"/>
  <c r="O120" i="1"/>
  <c r="P120" i="1"/>
  <c r="Q120" i="1" s="1"/>
  <c r="O8" i="1"/>
  <c r="P8" i="1"/>
  <c r="Q8" i="1" s="1"/>
  <c r="O87" i="1"/>
  <c r="P87" i="1"/>
  <c r="Q87" i="1" s="1"/>
  <c r="O7" i="1"/>
  <c r="P7" i="1"/>
  <c r="Q7" i="1" s="1"/>
  <c r="O23" i="1"/>
  <c r="P23" i="1"/>
  <c r="Q23" i="1" s="1"/>
  <c r="P126" i="1"/>
  <c r="Q126" i="1" s="1"/>
  <c r="O126" i="1"/>
  <c r="P64" i="1"/>
  <c r="Q64" i="1" s="1"/>
  <c r="O64" i="1"/>
  <c r="P65" i="1"/>
  <c r="Q65" i="1" s="1"/>
  <c r="O65" i="1"/>
  <c r="P129" i="1"/>
  <c r="Q129" i="1" s="1"/>
  <c r="O129" i="1"/>
  <c r="O55" i="1"/>
  <c r="P55" i="1"/>
  <c r="Q55" i="1" s="1"/>
  <c r="O15" i="1"/>
  <c r="P15" i="1"/>
  <c r="Q15" i="1" s="1"/>
  <c r="P124" i="1"/>
  <c r="Q124" i="1" s="1"/>
  <c r="O124" i="1"/>
  <c r="O47" i="1"/>
  <c r="P47" i="1"/>
  <c r="Q47" i="1" s="1"/>
  <c r="O79" i="1"/>
  <c r="P79" i="1"/>
  <c r="Q79" i="1" s="1"/>
  <c r="O56" i="1"/>
  <c r="P56" i="1"/>
  <c r="Q56" i="1" s="1"/>
  <c r="P38" i="1"/>
  <c r="Q38" i="1" s="1"/>
  <c r="O38" i="1"/>
  <c r="P86" i="1"/>
  <c r="Q86" i="1" s="1"/>
  <c r="O86" i="1"/>
  <c r="P32" i="1"/>
  <c r="Q32" i="1" s="1"/>
  <c r="O32" i="1"/>
  <c r="P132" i="1"/>
  <c r="Q132" i="1" s="1"/>
  <c r="O132" i="1"/>
  <c r="O111" i="1"/>
  <c r="P111" i="1"/>
  <c r="Q111" i="1" s="1"/>
  <c r="P4" i="1"/>
  <c r="Q4" i="1" s="1"/>
  <c r="O4" i="1"/>
  <c r="P9" i="1"/>
  <c r="Q9" i="1" s="1"/>
  <c r="O9" i="1"/>
  <c r="P41" i="1"/>
  <c r="Q41" i="1" s="1"/>
  <c r="O41" i="1"/>
  <c r="P73" i="1"/>
  <c r="Q73" i="1" s="1"/>
  <c r="O73" i="1"/>
  <c r="P105" i="1"/>
  <c r="Q105" i="1" s="1"/>
  <c r="O10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3" i="1"/>
  <c r="C14" i="2"/>
  <c r="B14" i="2"/>
  <c r="F5" i="1"/>
  <c r="G5" i="1" s="1"/>
  <c r="Q123" i="4" l="1"/>
  <c r="N15" i="5"/>
  <c r="L48" i="1"/>
  <c r="L4" i="1"/>
  <c r="L40" i="1"/>
  <c r="L37" i="1"/>
  <c r="L29" i="1"/>
  <c r="V3" i="4"/>
  <c r="V4" i="4"/>
  <c r="V5" i="4"/>
  <c r="L95" i="1"/>
  <c r="L87" i="1"/>
  <c r="L79" i="1"/>
  <c r="L71" i="1"/>
  <c r="L63" i="1"/>
  <c r="L22" i="1"/>
  <c r="L14" i="1"/>
  <c r="L6" i="1"/>
  <c r="L132" i="1"/>
  <c r="L124" i="1"/>
  <c r="L116" i="1"/>
  <c r="L108" i="1"/>
  <c r="L100" i="1"/>
  <c r="L20" i="1"/>
  <c r="L12" i="1"/>
  <c r="L10" i="1"/>
  <c r="L128" i="1"/>
  <c r="L120" i="1"/>
  <c r="L112" i="1"/>
  <c r="L104" i="1"/>
  <c r="L131" i="1"/>
  <c r="L123" i="1"/>
  <c r="L115" i="1"/>
  <c r="L107" i="1"/>
  <c r="L99" i="1"/>
  <c r="L55" i="1"/>
  <c r="L61" i="1"/>
  <c r="L59" i="1"/>
  <c r="L45" i="1"/>
  <c r="L32" i="1"/>
  <c r="L19" i="1"/>
  <c r="L127" i="1"/>
  <c r="L103" i="1"/>
  <c r="L134" i="1"/>
  <c r="L126" i="1"/>
  <c r="L118" i="1"/>
  <c r="L110" i="1"/>
  <c r="L102" i="1"/>
  <c r="L111" i="1"/>
  <c r="L133" i="1"/>
  <c r="L125" i="1"/>
  <c r="L117" i="1"/>
  <c r="L109" i="1"/>
  <c r="L101" i="1"/>
  <c r="L119" i="1"/>
  <c r="L130" i="1"/>
  <c r="L122" i="1"/>
  <c r="L114" i="1"/>
  <c r="L106" i="1"/>
  <c r="L129" i="1"/>
  <c r="L121" i="1"/>
  <c r="L113" i="1"/>
  <c r="L105" i="1"/>
  <c r="L94" i="1"/>
  <c r="L78" i="1"/>
  <c r="L62" i="1"/>
  <c r="L54" i="1"/>
  <c r="L93" i="1"/>
  <c r="L85" i="1"/>
  <c r="L69" i="1"/>
  <c r="L53" i="1"/>
  <c r="L92" i="1"/>
  <c r="L84" i="1"/>
  <c r="L76" i="1"/>
  <c r="L68" i="1"/>
  <c r="L60" i="1"/>
  <c r="L52" i="1"/>
  <c r="L91" i="1"/>
  <c r="L83" i="1"/>
  <c r="L67" i="1"/>
  <c r="L51" i="1"/>
  <c r="L98" i="1"/>
  <c r="L90" i="1"/>
  <c r="L82" i="1"/>
  <c r="L74" i="1"/>
  <c r="L66" i="1"/>
  <c r="L58" i="1"/>
  <c r="L50" i="1"/>
  <c r="L86" i="1"/>
  <c r="L97" i="1"/>
  <c r="L89" i="1"/>
  <c r="L81" i="1"/>
  <c r="L73" i="1"/>
  <c r="L65" i="1"/>
  <c r="L57" i="1"/>
  <c r="L70" i="1"/>
  <c r="L77" i="1"/>
  <c r="L75" i="1"/>
  <c r="L96" i="1"/>
  <c r="L88" i="1"/>
  <c r="L80" i="1"/>
  <c r="L72" i="1"/>
  <c r="L64" i="1"/>
  <c r="L56" i="1"/>
  <c r="L44" i="1"/>
  <c r="L43" i="1"/>
  <c r="L35" i="1"/>
  <c r="L27" i="1"/>
  <c r="L42" i="1"/>
  <c r="L34" i="1"/>
  <c r="L49" i="1"/>
  <c r="L41" i="1"/>
  <c r="L33" i="1"/>
  <c r="L28" i="1"/>
  <c r="L47" i="1"/>
  <c r="L39" i="1"/>
  <c r="L31" i="1"/>
  <c r="L36" i="1"/>
  <c r="L46" i="1"/>
  <c r="L38" i="1"/>
  <c r="L30" i="1"/>
  <c r="L25" i="1"/>
  <c r="L17" i="1"/>
  <c r="L18" i="1"/>
  <c r="L24" i="1"/>
  <c r="L16" i="1"/>
  <c r="L26" i="1"/>
  <c r="L23" i="1"/>
  <c r="L15" i="1"/>
  <c r="L21" i="1"/>
  <c r="V4" i="1"/>
  <c r="L11" i="1"/>
  <c r="L9" i="1"/>
  <c r="L8" i="1"/>
  <c r="L7" i="1"/>
  <c r="L13" i="1"/>
  <c r="L5" i="1"/>
  <c r="V3" i="1"/>
  <c r="V6" i="1"/>
  <c r="V5" i="1"/>
  <c r="N14" i="2"/>
  <c r="B15" i="2" s="1"/>
  <c r="V6" i="4" l="1"/>
  <c r="M15" i="2"/>
  <c r="H15" i="2"/>
  <c r="I15" i="2"/>
  <c r="F15" i="2"/>
  <c r="J15" i="2"/>
  <c r="K15" i="2"/>
  <c r="L15" i="2"/>
  <c r="G15" i="2"/>
  <c r="D15" i="2"/>
  <c r="C15" i="2"/>
  <c r="E15" i="2"/>
  <c r="N15" i="2" l="1"/>
</calcChain>
</file>

<file path=xl/sharedStrings.xml><?xml version="1.0" encoding="utf-8"?>
<sst xmlns="http://schemas.openxmlformats.org/spreadsheetml/2006/main" count="139" uniqueCount="61">
  <si>
    <t>Year</t>
  </si>
  <si>
    <t>Optical</t>
  </si>
  <si>
    <t xml:space="preserve">Simple </t>
    <phoneticPr fontId="4" type="noConversion"/>
  </si>
  <si>
    <t xml:space="preserve">Centered </t>
    <phoneticPr fontId="4" type="noConversion"/>
  </si>
  <si>
    <t>Ratio of Optical to CMA</t>
    <phoneticPr fontId="4" type="noConversion"/>
  </si>
  <si>
    <t>Adjusted Seasonal Index</t>
    <phoneticPr fontId="4" type="noConversion"/>
  </si>
  <si>
    <t>Deseasonalized</t>
    <phoneticPr fontId="4" type="noConversion"/>
  </si>
  <si>
    <t xml:space="preserve">Trend </t>
    <phoneticPr fontId="4" type="noConversion"/>
  </si>
  <si>
    <t>CI</t>
    <phoneticPr fontId="4" type="noConversion"/>
  </si>
  <si>
    <t>Cycle</t>
    <phoneticPr fontId="4" type="noConversion"/>
  </si>
  <si>
    <t>Forecast</t>
    <phoneticPr fontId="4" type="noConversion"/>
  </si>
  <si>
    <t xml:space="preserve">Error </t>
    <phoneticPr fontId="3" type="noConversion"/>
  </si>
  <si>
    <t>Error^2</t>
    <phoneticPr fontId="4" type="noConversion"/>
  </si>
  <si>
    <t xml:space="preserve">Percentage Error </t>
  </si>
  <si>
    <t>|Percentage Error|</t>
  </si>
  <si>
    <r>
      <t>((Predicted</t>
    </r>
    <r>
      <rPr>
        <b/>
        <vertAlign val="subscript"/>
        <sz val="10"/>
        <rFont val="Arial"/>
        <family val="2"/>
      </rPr>
      <t>t+1</t>
    </r>
    <r>
      <rPr>
        <b/>
        <sz val="10"/>
        <rFont val="新細明體"/>
        <family val="1"/>
        <charset val="136"/>
      </rPr>
      <t>-Actual</t>
    </r>
    <r>
      <rPr>
        <b/>
        <vertAlign val="subscript"/>
        <sz val="10"/>
        <rFont val="Arial"/>
        <family val="2"/>
      </rPr>
      <t>t+1</t>
    </r>
    <r>
      <rPr>
        <b/>
        <sz val="10"/>
        <rFont val="新細明體"/>
        <family val="1"/>
        <charset val="136"/>
      </rPr>
      <t>)/Actual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2</t>
    </r>
  </si>
  <si>
    <r>
      <t>((Actual</t>
    </r>
    <r>
      <rPr>
        <b/>
        <vertAlign val="subscript"/>
        <sz val="10"/>
        <rFont val="Arial"/>
        <family val="2"/>
      </rPr>
      <t>t+1</t>
    </r>
    <r>
      <rPr>
        <b/>
        <sz val="10"/>
        <rFont val="新細明體"/>
        <family val="1"/>
        <charset val="136"/>
      </rPr>
      <t>-Actual</t>
    </r>
    <r>
      <rPr>
        <b/>
        <vertAlign val="subscript"/>
        <sz val="10"/>
        <rFont val="Arial"/>
        <family val="2"/>
      </rPr>
      <t>t</t>
    </r>
    <r>
      <rPr>
        <b/>
        <sz val="10"/>
        <rFont val="新細明體"/>
        <family val="1"/>
        <charset val="136"/>
      </rPr>
      <t>)/Actual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2</t>
    </r>
  </si>
  <si>
    <t>Year</t>
    <phoneticPr fontId="4" type="noConversion"/>
  </si>
  <si>
    <t xml:space="preserve">Total </t>
    <phoneticPr fontId="4" type="noConversion"/>
  </si>
  <si>
    <t>Mean</t>
    <phoneticPr fontId="4" type="noConversion"/>
  </si>
  <si>
    <t>Unadjusted seasonal index</t>
    <phoneticPr fontId="4" type="noConversion"/>
  </si>
  <si>
    <t xml:space="preserve">Adjusted seasonal index </t>
    <phoneticPr fontId="4" type="noConversion"/>
  </si>
  <si>
    <t>Month</t>
    <phoneticPr fontId="4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</si>
  <si>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</si>
  <si>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</si>
  <si>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</si>
  <si>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</si>
  <si>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</si>
  <si>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</si>
  <si>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</si>
  <si>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</si>
  <si>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</si>
  <si>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</si>
  <si>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</si>
  <si>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</si>
  <si>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</si>
  <si>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</si>
  <si>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</si>
  <si>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</si>
  <si>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</si>
  <si>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</si>
  <si>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</si>
  <si>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</si>
  <si>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</si>
  <si>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</si>
  <si>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</si>
  <si>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</si>
  <si>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SSE</t>
    <phoneticPr fontId="3" type="noConversion"/>
  </si>
  <si>
    <t>MSE</t>
    <phoneticPr fontId="3" type="noConversion"/>
  </si>
  <si>
    <t>MPE</t>
    <phoneticPr fontId="3" type="noConversion"/>
  </si>
  <si>
    <t>MAPE</t>
    <phoneticPr fontId="3" type="noConversion"/>
  </si>
  <si>
    <t>U</t>
    <phoneticPr fontId="3" type="noConversion"/>
  </si>
  <si>
    <t>S-I</t>
    <phoneticPr fontId="4" type="noConversion"/>
  </si>
  <si>
    <t xml:space="preserve">Seasonal </t>
    <phoneticPr fontId="4" type="noConversion"/>
  </si>
  <si>
    <t>C+I</t>
    <phoneticPr fontId="4" type="noConversion"/>
  </si>
  <si>
    <t>12 Period Average</t>
  </si>
  <si>
    <t xml:space="preserve">In-sample </t>
    <phoneticPr fontId="3" type="noConversion"/>
  </si>
  <si>
    <t>Out-sample</t>
    <phoneticPr fontId="3" type="noConversion"/>
  </si>
  <si>
    <t>Month</t>
  </si>
  <si>
    <t xml:space="preserve">Period </t>
  </si>
  <si>
    <t>58.1065685480762+1.33804250607435*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</si>
</sst>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11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b/>
      <sz val="10"/>
      <name val="新細明體"/>
      <family val="1"/>
      <charset val="136"/>
    </font>
    <font>
      <b/>
      <vertAlign val="sub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1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Multi!$D$2</c:f>
              <c:strCache>
                <c:ptCount val="1"/>
                <c:pt idx="0">
                  <c:v>Optical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Multi!$D$3:$D$134</c:f>
              <c:numCache>
                <c:formatCode>General</c:formatCode>
                <c:ptCount val="132"/>
                <c:pt idx="0">
                  <c:v>141</c:v>
                </c:pt>
                <c:pt idx="1">
                  <c:v>126</c:v>
                </c:pt>
                <c:pt idx="2">
                  <c:v>144</c:v>
                </c:pt>
                <c:pt idx="3">
                  <c:v>160</c:v>
                </c:pt>
                <c:pt idx="4">
                  <c:v>155</c:v>
                </c:pt>
                <c:pt idx="5">
                  <c:v>131</c:v>
                </c:pt>
                <c:pt idx="6">
                  <c:v>145</c:v>
                </c:pt>
                <c:pt idx="7">
                  <c:v>145</c:v>
                </c:pt>
                <c:pt idx="8">
                  <c:v>115</c:v>
                </c:pt>
                <c:pt idx="9">
                  <c:v>110</c:v>
                </c:pt>
                <c:pt idx="10">
                  <c:v>94</c:v>
                </c:pt>
                <c:pt idx="11">
                  <c:v>113</c:v>
                </c:pt>
                <c:pt idx="12">
                  <c:v>140</c:v>
                </c:pt>
                <c:pt idx="13">
                  <c:v>140</c:v>
                </c:pt>
                <c:pt idx="14">
                  <c:v>142</c:v>
                </c:pt>
                <c:pt idx="15">
                  <c:v>158</c:v>
                </c:pt>
                <c:pt idx="16">
                  <c:v>155</c:v>
                </c:pt>
                <c:pt idx="17">
                  <c:v>134</c:v>
                </c:pt>
                <c:pt idx="18">
                  <c:v>145</c:v>
                </c:pt>
                <c:pt idx="19">
                  <c:v>151</c:v>
                </c:pt>
                <c:pt idx="20">
                  <c:v>122</c:v>
                </c:pt>
                <c:pt idx="21">
                  <c:v>114</c:v>
                </c:pt>
                <c:pt idx="22">
                  <c:v>104</c:v>
                </c:pt>
                <c:pt idx="23">
                  <c:v>125</c:v>
                </c:pt>
                <c:pt idx="24">
                  <c:v>152</c:v>
                </c:pt>
                <c:pt idx="25">
                  <c:v>192</c:v>
                </c:pt>
                <c:pt idx="26">
                  <c:v>169</c:v>
                </c:pt>
                <c:pt idx="27">
                  <c:v>177</c:v>
                </c:pt>
                <c:pt idx="28">
                  <c:v>186</c:v>
                </c:pt>
                <c:pt idx="29">
                  <c:v>182</c:v>
                </c:pt>
                <c:pt idx="30">
                  <c:v>181</c:v>
                </c:pt>
                <c:pt idx="31">
                  <c:v>170</c:v>
                </c:pt>
                <c:pt idx="32">
                  <c:v>137</c:v>
                </c:pt>
                <c:pt idx="33">
                  <c:v>137</c:v>
                </c:pt>
                <c:pt idx="34">
                  <c:v>138</c:v>
                </c:pt>
                <c:pt idx="35">
                  <c:v>161</c:v>
                </c:pt>
                <c:pt idx="36">
                  <c:v>180</c:v>
                </c:pt>
                <c:pt idx="37">
                  <c:v>198</c:v>
                </c:pt>
                <c:pt idx="38">
                  <c:v>196</c:v>
                </c:pt>
                <c:pt idx="39">
                  <c:v>199</c:v>
                </c:pt>
                <c:pt idx="40">
                  <c:v>197</c:v>
                </c:pt>
                <c:pt idx="41">
                  <c:v>172</c:v>
                </c:pt>
                <c:pt idx="42">
                  <c:v>172</c:v>
                </c:pt>
                <c:pt idx="43">
                  <c:v>174</c:v>
                </c:pt>
                <c:pt idx="44">
                  <c:v>142</c:v>
                </c:pt>
                <c:pt idx="45">
                  <c:v>127</c:v>
                </c:pt>
                <c:pt idx="46">
                  <c:v>132</c:v>
                </c:pt>
                <c:pt idx="47">
                  <c:v>159</c:v>
                </c:pt>
                <c:pt idx="48">
                  <c:v>165</c:v>
                </c:pt>
                <c:pt idx="49">
                  <c:v>193</c:v>
                </c:pt>
                <c:pt idx="50">
                  <c:v>161</c:v>
                </c:pt>
                <c:pt idx="51">
                  <c:v>180</c:v>
                </c:pt>
                <c:pt idx="52">
                  <c:v>178</c:v>
                </c:pt>
                <c:pt idx="53">
                  <c:v>160</c:v>
                </c:pt>
                <c:pt idx="54">
                  <c:v>171</c:v>
                </c:pt>
                <c:pt idx="55">
                  <c:v>174</c:v>
                </c:pt>
                <c:pt idx="56">
                  <c:v>136</c:v>
                </c:pt>
                <c:pt idx="57">
                  <c:v>135</c:v>
                </c:pt>
                <c:pt idx="58">
                  <c:v>136</c:v>
                </c:pt>
                <c:pt idx="59">
                  <c:v>169</c:v>
                </c:pt>
                <c:pt idx="60">
                  <c:v>175</c:v>
                </c:pt>
                <c:pt idx="61">
                  <c:v>206</c:v>
                </c:pt>
                <c:pt idx="62">
                  <c:v>180</c:v>
                </c:pt>
                <c:pt idx="63">
                  <c:v>194</c:v>
                </c:pt>
                <c:pt idx="64">
                  <c:v>197</c:v>
                </c:pt>
                <c:pt idx="65">
                  <c:v>175</c:v>
                </c:pt>
                <c:pt idx="66">
                  <c:v>198</c:v>
                </c:pt>
                <c:pt idx="67">
                  <c:v>189</c:v>
                </c:pt>
                <c:pt idx="68">
                  <c:v>145</c:v>
                </c:pt>
                <c:pt idx="69">
                  <c:v>146</c:v>
                </c:pt>
                <c:pt idx="70">
                  <c:v>149</c:v>
                </c:pt>
                <c:pt idx="71">
                  <c:v>183</c:v>
                </c:pt>
                <c:pt idx="72">
                  <c:v>199</c:v>
                </c:pt>
                <c:pt idx="73">
                  <c:v>218</c:v>
                </c:pt>
                <c:pt idx="74">
                  <c:v>190</c:v>
                </c:pt>
                <c:pt idx="75">
                  <c:v>232</c:v>
                </c:pt>
                <c:pt idx="76">
                  <c:v>232</c:v>
                </c:pt>
                <c:pt idx="77">
                  <c:v>216</c:v>
                </c:pt>
                <c:pt idx="78">
                  <c:v>242</c:v>
                </c:pt>
                <c:pt idx="79">
                  <c:v>224</c:v>
                </c:pt>
                <c:pt idx="80">
                  <c:v>167</c:v>
                </c:pt>
                <c:pt idx="81">
                  <c:v>166</c:v>
                </c:pt>
                <c:pt idx="82">
                  <c:v>171</c:v>
                </c:pt>
                <c:pt idx="83">
                  <c:v>212</c:v>
                </c:pt>
                <c:pt idx="84">
                  <c:v>220</c:v>
                </c:pt>
                <c:pt idx="85">
                  <c:v>250</c:v>
                </c:pt>
                <c:pt idx="86">
                  <c:v>230</c:v>
                </c:pt>
                <c:pt idx="87">
                  <c:v>261</c:v>
                </c:pt>
                <c:pt idx="88">
                  <c:v>252</c:v>
                </c:pt>
                <c:pt idx="89">
                  <c:v>228</c:v>
                </c:pt>
                <c:pt idx="90">
                  <c:v>263</c:v>
                </c:pt>
                <c:pt idx="91">
                  <c:v>247</c:v>
                </c:pt>
                <c:pt idx="92">
                  <c:v>194</c:v>
                </c:pt>
                <c:pt idx="93">
                  <c:v>192</c:v>
                </c:pt>
                <c:pt idx="94">
                  <c:v>196</c:v>
                </c:pt>
                <c:pt idx="95">
                  <c:v>231</c:v>
                </c:pt>
                <c:pt idx="96">
                  <c:v>246</c:v>
                </c:pt>
                <c:pt idx="97">
                  <c:v>298</c:v>
                </c:pt>
                <c:pt idx="98">
                  <c:v>269</c:v>
                </c:pt>
                <c:pt idx="99">
                  <c:v>284</c:v>
                </c:pt>
                <c:pt idx="100">
                  <c:v>279</c:v>
                </c:pt>
                <c:pt idx="101">
                  <c:v>288</c:v>
                </c:pt>
                <c:pt idx="102">
                  <c:v>302</c:v>
                </c:pt>
                <c:pt idx="103">
                  <c:v>286</c:v>
                </c:pt>
                <c:pt idx="104">
                  <c:v>211</c:v>
                </c:pt>
                <c:pt idx="105">
                  <c:v>216</c:v>
                </c:pt>
                <c:pt idx="106">
                  <c:v>219</c:v>
                </c:pt>
                <c:pt idx="107">
                  <c:v>258</c:v>
                </c:pt>
                <c:pt idx="108">
                  <c:v>286</c:v>
                </c:pt>
                <c:pt idx="109">
                  <c:v>327</c:v>
                </c:pt>
                <c:pt idx="110">
                  <c:v>287</c:v>
                </c:pt>
                <c:pt idx="111">
                  <c:v>327</c:v>
                </c:pt>
                <c:pt idx="112">
                  <c:v>322</c:v>
                </c:pt>
                <c:pt idx="113">
                  <c:v>303</c:v>
                </c:pt>
                <c:pt idx="114">
                  <c:v>328</c:v>
                </c:pt>
                <c:pt idx="115">
                  <c:v>321</c:v>
                </c:pt>
                <c:pt idx="116">
                  <c:v>226</c:v>
                </c:pt>
                <c:pt idx="117">
                  <c:v>218</c:v>
                </c:pt>
                <c:pt idx="118">
                  <c:v>224</c:v>
                </c:pt>
                <c:pt idx="119">
                  <c:v>253</c:v>
                </c:pt>
                <c:pt idx="120">
                  <c:v>270</c:v>
                </c:pt>
                <c:pt idx="121">
                  <c:v>335</c:v>
                </c:pt>
                <c:pt idx="122">
                  <c:v>272</c:v>
                </c:pt>
                <c:pt idx="123">
                  <c:v>325</c:v>
                </c:pt>
                <c:pt idx="124">
                  <c:v>317</c:v>
                </c:pt>
                <c:pt idx="125">
                  <c:v>304</c:v>
                </c:pt>
                <c:pt idx="126">
                  <c:v>308</c:v>
                </c:pt>
                <c:pt idx="127">
                  <c:v>293</c:v>
                </c:pt>
                <c:pt idx="128">
                  <c:v>210</c:v>
                </c:pt>
                <c:pt idx="129">
                  <c:v>213</c:v>
                </c:pt>
                <c:pt idx="130">
                  <c:v>210</c:v>
                </c:pt>
                <c:pt idx="131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9-4C74-AECC-544A47D2D3FB}"/>
            </c:ext>
          </c:extLst>
        </c:ser>
        <c:ser>
          <c:idx val="1"/>
          <c:order val="1"/>
          <c:tx>
            <c:strRef>
              <c:f>Multi!$M$2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Multi!$M$3:$M$146</c:f>
              <c:numCache>
                <c:formatCode>General</c:formatCode>
                <c:ptCount val="144"/>
                <c:pt idx="0">
                  <c:v>115.02992434397585</c:v>
                </c:pt>
                <c:pt idx="1">
                  <c:v>133.32843750603675</c:v>
                </c:pt>
                <c:pt idx="2">
                  <c:v>121.40639369865494</c:v>
                </c:pt>
                <c:pt idx="3">
                  <c:v>134.21567531508279</c:v>
                </c:pt>
                <c:pt idx="4">
                  <c:v>133.70284208385445</c:v>
                </c:pt>
                <c:pt idx="5">
                  <c:v>122.92328662532765</c:v>
                </c:pt>
                <c:pt idx="6">
                  <c:v>133.00908070380669</c:v>
                </c:pt>
                <c:pt idx="7">
                  <c:v>130.16494141180371</c:v>
                </c:pt>
                <c:pt idx="8">
                  <c:v>101.12219849955825</c:v>
                </c:pt>
                <c:pt idx="9">
                  <c:v>98.932321632709986</c:v>
                </c:pt>
                <c:pt idx="10">
                  <c:v>98.765651005393082</c:v>
                </c:pt>
                <c:pt idx="11">
                  <c:v>118.94274003817299</c:v>
                </c:pt>
                <c:pt idx="12">
                  <c:v>131.30552678784031</c:v>
                </c:pt>
                <c:pt idx="13">
                  <c:v>151.97326125338498</c:v>
                </c:pt>
                <c:pt idx="14">
                  <c:v>138.18845440405019</c:v>
                </c:pt>
                <c:pt idx="15">
                  <c:v>152.55709030376559</c:v>
                </c:pt>
                <c:pt idx="16">
                  <c:v>151.76844369695678</c:v>
                </c:pt>
                <c:pt idx="17">
                  <c:v>139.34744830193014</c:v>
                </c:pt>
                <c:pt idx="18">
                  <c:v>150.58513732913289</c:v>
                </c:pt>
                <c:pt idx="19">
                  <c:v>147.17782567614492</c:v>
                </c:pt>
                <c:pt idx="20">
                  <c:v>114.19671739918763</c:v>
                </c:pt>
                <c:pt idx="21">
                  <c:v>111.5873501738171</c:v>
                </c:pt>
                <c:pt idx="22">
                  <c:v>111.26610897083704</c:v>
                </c:pt>
                <c:pt idx="23">
                  <c:v>133.83982562560519</c:v>
                </c:pt>
                <c:pt idx="24">
                  <c:v>147.58112923170475</c:v>
                </c:pt>
                <c:pt idx="25">
                  <c:v>170.6180850007332</c:v>
                </c:pt>
                <c:pt idx="26">
                  <c:v>154.9705151094455</c:v>
                </c:pt>
                <c:pt idx="27">
                  <c:v>170.89850529244839</c:v>
                </c:pt>
                <c:pt idx="28">
                  <c:v>169.83404531005917</c:v>
                </c:pt>
                <c:pt idx="29">
                  <c:v>155.77160997853258</c:v>
                </c:pt>
                <c:pt idx="30">
                  <c:v>168.16119395445912</c:v>
                </c:pt>
                <c:pt idx="31">
                  <c:v>164.19070994048613</c:v>
                </c:pt>
                <c:pt idx="32">
                  <c:v>127.27123629881703</c:v>
                </c:pt>
                <c:pt idx="33">
                  <c:v>124.2423787149242</c:v>
                </c:pt>
                <c:pt idx="34">
                  <c:v>123.76656693628101</c:v>
                </c:pt>
                <c:pt idx="35">
                  <c:v>148.73691121303739</c:v>
                </c:pt>
                <c:pt idx="36">
                  <c:v>163.85673167556919</c:v>
                </c:pt>
                <c:pt idx="37">
                  <c:v>189.26290874808149</c:v>
                </c:pt>
                <c:pt idx="38">
                  <c:v>171.75257581484078</c:v>
                </c:pt>
                <c:pt idx="39">
                  <c:v>189.23992028113113</c:v>
                </c:pt>
                <c:pt idx="40">
                  <c:v>187.89964692316153</c:v>
                </c:pt>
                <c:pt idx="41">
                  <c:v>172.19577165513508</c:v>
                </c:pt>
                <c:pt idx="42">
                  <c:v>185.73725057978533</c:v>
                </c:pt>
                <c:pt idx="43">
                  <c:v>181.20359420482734</c:v>
                </c:pt>
                <c:pt idx="44">
                  <c:v>140.3457551984464</c:v>
                </c:pt>
                <c:pt idx="45">
                  <c:v>136.89740725603133</c:v>
                </c:pt>
                <c:pt idx="46">
                  <c:v>136.26702490172497</c:v>
                </c:pt>
                <c:pt idx="47">
                  <c:v>163.63399680046956</c:v>
                </c:pt>
                <c:pt idx="48">
                  <c:v>180.13233411943364</c:v>
                </c:pt>
                <c:pt idx="49">
                  <c:v>207.90773249542974</c:v>
                </c:pt>
                <c:pt idx="50">
                  <c:v>188.53463652023606</c:v>
                </c:pt>
                <c:pt idx="51">
                  <c:v>207.58133526981391</c:v>
                </c:pt>
                <c:pt idx="52">
                  <c:v>205.96524853626391</c:v>
                </c:pt>
                <c:pt idx="53">
                  <c:v>188.61993333173757</c:v>
                </c:pt>
                <c:pt idx="54">
                  <c:v>203.31330720511156</c:v>
                </c:pt>
                <c:pt idx="55">
                  <c:v>198.21647846916855</c:v>
                </c:pt>
                <c:pt idx="56">
                  <c:v>153.42027409807579</c:v>
                </c:pt>
                <c:pt idx="57">
                  <c:v>149.55243579713843</c:v>
                </c:pt>
                <c:pt idx="58">
                  <c:v>148.76748286716889</c:v>
                </c:pt>
                <c:pt idx="59">
                  <c:v>178.53108238790179</c:v>
                </c:pt>
                <c:pt idx="60">
                  <c:v>196.40793656329811</c:v>
                </c:pt>
                <c:pt idx="61">
                  <c:v>226.55255624277797</c:v>
                </c:pt>
                <c:pt idx="62">
                  <c:v>205.31669722563132</c:v>
                </c:pt>
                <c:pt idx="63">
                  <c:v>225.92275025849671</c:v>
                </c:pt>
                <c:pt idx="64">
                  <c:v>224.0308501493663</c:v>
                </c:pt>
                <c:pt idx="65">
                  <c:v>205.04409500834001</c:v>
                </c:pt>
                <c:pt idx="66">
                  <c:v>220.88936383043776</c:v>
                </c:pt>
                <c:pt idx="67">
                  <c:v>215.22936273350976</c:v>
                </c:pt>
                <c:pt idx="68">
                  <c:v>166.49479299770516</c:v>
                </c:pt>
                <c:pt idx="69">
                  <c:v>162.20746433824553</c:v>
                </c:pt>
                <c:pt idx="70">
                  <c:v>161.26794083261288</c:v>
                </c:pt>
                <c:pt idx="71">
                  <c:v>193.42816797533399</c:v>
                </c:pt>
                <c:pt idx="72">
                  <c:v>212.68353900716255</c:v>
                </c:pt>
                <c:pt idx="73">
                  <c:v>245.19737999012619</c:v>
                </c:pt>
                <c:pt idx="74">
                  <c:v>222.0987579310266</c:v>
                </c:pt>
                <c:pt idx="75">
                  <c:v>244.26416524717951</c:v>
                </c:pt>
                <c:pt idx="76">
                  <c:v>242.09645176246866</c:v>
                </c:pt>
                <c:pt idx="77">
                  <c:v>221.46825668494247</c:v>
                </c:pt>
                <c:pt idx="78">
                  <c:v>238.46542045576399</c:v>
                </c:pt>
                <c:pt idx="79">
                  <c:v>232.242246997851</c:v>
                </c:pt>
                <c:pt idx="80">
                  <c:v>179.56931189733453</c:v>
                </c:pt>
                <c:pt idx="81">
                  <c:v>174.86249287935263</c:v>
                </c:pt>
                <c:pt idx="82">
                  <c:v>173.76839879805684</c:v>
                </c:pt>
                <c:pt idx="83">
                  <c:v>208.32525356276616</c:v>
                </c:pt>
                <c:pt idx="84">
                  <c:v>228.95914145102699</c:v>
                </c:pt>
                <c:pt idx="85">
                  <c:v>263.84220373747445</c:v>
                </c:pt>
                <c:pt idx="86">
                  <c:v>238.88081863642191</c:v>
                </c:pt>
                <c:pt idx="87">
                  <c:v>262.60558023586225</c:v>
                </c:pt>
                <c:pt idx="88">
                  <c:v>260.16205337557102</c:v>
                </c:pt>
                <c:pt idx="89">
                  <c:v>237.89241836154497</c:v>
                </c:pt>
                <c:pt idx="90">
                  <c:v>256.04147708109019</c:v>
                </c:pt>
                <c:pt idx="91">
                  <c:v>249.25513126219218</c:v>
                </c:pt>
                <c:pt idx="92">
                  <c:v>192.6438307969639</c:v>
                </c:pt>
                <c:pt idx="93">
                  <c:v>187.51752142045976</c:v>
                </c:pt>
                <c:pt idx="94">
                  <c:v>186.26885676350082</c:v>
                </c:pt>
                <c:pt idx="95">
                  <c:v>223.22233915019837</c:v>
                </c:pt>
                <c:pt idx="96">
                  <c:v>245.23474389489144</c:v>
                </c:pt>
                <c:pt idx="97">
                  <c:v>282.4870274848227</c:v>
                </c:pt>
                <c:pt idx="98">
                  <c:v>255.66287934181719</c:v>
                </c:pt>
                <c:pt idx="99">
                  <c:v>280.94699522454499</c:v>
                </c:pt>
                <c:pt idx="100">
                  <c:v>278.22765498867341</c:v>
                </c:pt>
                <c:pt idx="101">
                  <c:v>254.31658003814744</c:v>
                </c:pt>
                <c:pt idx="102">
                  <c:v>273.6175337064164</c:v>
                </c:pt>
                <c:pt idx="103">
                  <c:v>266.26801552653336</c:v>
                </c:pt>
                <c:pt idx="104">
                  <c:v>205.71834969659329</c:v>
                </c:pt>
                <c:pt idx="105">
                  <c:v>200.17254996156686</c:v>
                </c:pt>
                <c:pt idx="106">
                  <c:v>198.76931472894472</c:v>
                </c:pt>
                <c:pt idx="107">
                  <c:v>238.11942473763057</c:v>
                </c:pt>
                <c:pt idx="108">
                  <c:v>261.51034633875594</c:v>
                </c:pt>
                <c:pt idx="109">
                  <c:v>301.13185123217102</c:v>
                </c:pt>
                <c:pt idx="110">
                  <c:v>272.44494004721241</c:v>
                </c:pt>
                <c:pt idx="111">
                  <c:v>299.28841021322779</c:v>
                </c:pt>
                <c:pt idx="112">
                  <c:v>296.29325660177579</c:v>
                </c:pt>
                <c:pt idx="113">
                  <c:v>270.7407417147499</c:v>
                </c:pt>
                <c:pt idx="114">
                  <c:v>291.1935903317426</c:v>
                </c:pt>
                <c:pt idx="115">
                  <c:v>283.28089979087463</c:v>
                </c:pt>
                <c:pt idx="116">
                  <c:v>218.79286859622269</c:v>
                </c:pt>
                <c:pt idx="117">
                  <c:v>212.82757850267393</c:v>
                </c:pt>
                <c:pt idx="118">
                  <c:v>211.26977269438871</c:v>
                </c:pt>
                <c:pt idx="119">
                  <c:v>253.01651032506277</c:v>
                </c:pt>
                <c:pt idx="120">
                  <c:v>277.78594878262038</c:v>
                </c:pt>
                <c:pt idx="121">
                  <c:v>319.77667497951921</c:v>
                </c:pt>
                <c:pt idx="122">
                  <c:v>289.22700075260775</c:v>
                </c:pt>
                <c:pt idx="123">
                  <c:v>317.62982520191059</c:v>
                </c:pt>
                <c:pt idx="124">
                  <c:v>314.35885821487818</c:v>
                </c:pt>
                <c:pt idx="125">
                  <c:v>287.16490339135237</c:v>
                </c:pt>
                <c:pt idx="126">
                  <c:v>308.76964695706886</c:v>
                </c:pt>
                <c:pt idx="127">
                  <c:v>300.29378405521584</c:v>
                </c:pt>
                <c:pt idx="128">
                  <c:v>231.86738749585203</c:v>
                </c:pt>
                <c:pt idx="129">
                  <c:v>225.48260704378106</c:v>
                </c:pt>
                <c:pt idx="130">
                  <c:v>223.77023065983266</c:v>
                </c:pt>
                <c:pt idx="131">
                  <c:v>267.913595912495</c:v>
                </c:pt>
                <c:pt idx="132">
                  <c:v>294.06155122648477</c:v>
                </c:pt>
                <c:pt idx="133">
                  <c:v>338.42149872686747</c:v>
                </c:pt>
                <c:pt idx="134">
                  <c:v>306.00906145800303</c:v>
                </c:pt>
                <c:pt idx="135">
                  <c:v>335.97124019059339</c:v>
                </c:pt>
                <c:pt idx="136">
                  <c:v>332.42445982798051</c:v>
                </c:pt>
                <c:pt idx="137">
                  <c:v>303.58906506795483</c:v>
                </c:pt>
                <c:pt idx="138">
                  <c:v>326.34570358239506</c:v>
                </c:pt>
                <c:pt idx="139">
                  <c:v>317.30666831955705</c:v>
                </c:pt>
                <c:pt idx="140">
                  <c:v>244.94190639548142</c:v>
                </c:pt>
                <c:pt idx="141">
                  <c:v>238.13763558488819</c:v>
                </c:pt>
                <c:pt idx="142">
                  <c:v>236.27068862527665</c:v>
                </c:pt>
                <c:pt idx="143">
                  <c:v>282.81068149992717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9-4C74-AECC-544A47D2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520800"/>
        <c:axId val="986519552"/>
      </c:lineChart>
      <c:catAx>
        <c:axId val="98652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6519552"/>
        <c:crosses val="autoZero"/>
        <c:auto val="1"/>
        <c:lblAlgn val="ctr"/>
        <c:lblOffset val="100"/>
        <c:noMultiLvlLbl val="0"/>
      </c:catAx>
      <c:valAx>
        <c:axId val="9865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65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Addictive!$D$2</c:f>
              <c:strCache>
                <c:ptCount val="1"/>
                <c:pt idx="0">
                  <c:v>Optical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Addictive!$D$3:$D$134</c:f>
              <c:numCache>
                <c:formatCode>General</c:formatCode>
                <c:ptCount val="132"/>
                <c:pt idx="0">
                  <c:v>141</c:v>
                </c:pt>
                <c:pt idx="1">
                  <c:v>126</c:v>
                </c:pt>
                <c:pt idx="2">
                  <c:v>144</c:v>
                </c:pt>
                <c:pt idx="3">
                  <c:v>160</c:v>
                </c:pt>
                <c:pt idx="4">
                  <c:v>155</c:v>
                </c:pt>
                <c:pt idx="5">
                  <c:v>131</c:v>
                </c:pt>
                <c:pt idx="6">
                  <c:v>145</c:v>
                </c:pt>
                <c:pt idx="7">
                  <c:v>145</c:v>
                </c:pt>
                <c:pt idx="8">
                  <c:v>115</c:v>
                </c:pt>
                <c:pt idx="9">
                  <c:v>110</c:v>
                </c:pt>
                <c:pt idx="10">
                  <c:v>94</c:v>
                </c:pt>
                <c:pt idx="11">
                  <c:v>113</c:v>
                </c:pt>
                <c:pt idx="12">
                  <c:v>140</c:v>
                </c:pt>
                <c:pt idx="13">
                  <c:v>140</c:v>
                </c:pt>
                <c:pt idx="14">
                  <c:v>142</c:v>
                </c:pt>
                <c:pt idx="15">
                  <c:v>158</c:v>
                </c:pt>
                <c:pt idx="16">
                  <c:v>155</c:v>
                </c:pt>
                <c:pt idx="17">
                  <c:v>134</c:v>
                </c:pt>
                <c:pt idx="18">
                  <c:v>145</c:v>
                </c:pt>
                <c:pt idx="19">
                  <c:v>151</c:v>
                </c:pt>
                <c:pt idx="20">
                  <c:v>122</c:v>
                </c:pt>
                <c:pt idx="21">
                  <c:v>114</c:v>
                </c:pt>
                <c:pt idx="22">
                  <c:v>104</c:v>
                </c:pt>
                <c:pt idx="23">
                  <c:v>125</c:v>
                </c:pt>
                <c:pt idx="24">
                  <c:v>152</c:v>
                </c:pt>
                <c:pt idx="25">
                  <c:v>192</c:v>
                </c:pt>
                <c:pt idx="26">
                  <c:v>169</c:v>
                </c:pt>
                <c:pt idx="27">
                  <c:v>177</c:v>
                </c:pt>
                <c:pt idx="28">
                  <c:v>186</c:v>
                </c:pt>
                <c:pt idx="29">
                  <c:v>182</c:v>
                </c:pt>
                <c:pt idx="30">
                  <c:v>181</c:v>
                </c:pt>
                <c:pt idx="31">
                  <c:v>170</c:v>
                </c:pt>
                <c:pt idx="32">
                  <c:v>137</c:v>
                </c:pt>
                <c:pt idx="33">
                  <c:v>137</c:v>
                </c:pt>
                <c:pt idx="34">
                  <c:v>138</c:v>
                </c:pt>
                <c:pt idx="35">
                  <c:v>161</c:v>
                </c:pt>
                <c:pt idx="36">
                  <c:v>180</c:v>
                </c:pt>
                <c:pt idx="37">
                  <c:v>198</c:v>
                </c:pt>
                <c:pt idx="38">
                  <c:v>196</c:v>
                </c:pt>
                <c:pt idx="39">
                  <c:v>199</c:v>
                </c:pt>
                <c:pt idx="40">
                  <c:v>197</c:v>
                </c:pt>
                <c:pt idx="41">
                  <c:v>172</c:v>
                </c:pt>
                <c:pt idx="42">
                  <c:v>172</c:v>
                </c:pt>
                <c:pt idx="43">
                  <c:v>174</c:v>
                </c:pt>
                <c:pt idx="44">
                  <c:v>142</c:v>
                </c:pt>
                <c:pt idx="45">
                  <c:v>127</c:v>
                </c:pt>
                <c:pt idx="46">
                  <c:v>132</c:v>
                </c:pt>
                <c:pt idx="47">
                  <c:v>159</c:v>
                </c:pt>
                <c:pt idx="48">
                  <c:v>165</c:v>
                </c:pt>
                <c:pt idx="49">
                  <c:v>193</c:v>
                </c:pt>
                <c:pt idx="50">
                  <c:v>161</c:v>
                </c:pt>
                <c:pt idx="51">
                  <c:v>180</c:v>
                </c:pt>
                <c:pt idx="52">
                  <c:v>178</c:v>
                </c:pt>
                <c:pt idx="53">
                  <c:v>160</c:v>
                </c:pt>
                <c:pt idx="54">
                  <c:v>171</c:v>
                </c:pt>
                <c:pt idx="55">
                  <c:v>174</c:v>
                </c:pt>
                <c:pt idx="56">
                  <c:v>136</c:v>
                </c:pt>
                <c:pt idx="57">
                  <c:v>135</c:v>
                </c:pt>
                <c:pt idx="58">
                  <c:v>136</c:v>
                </c:pt>
                <c:pt idx="59">
                  <c:v>169</c:v>
                </c:pt>
                <c:pt idx="60">
                  <c:v>175</c:v>
                </c:pt>
                <c:pt idx="61">
                  <c:v>206</c:v>
                </c:pt>
                <c:pt idx="62">
                  <c:v>180</c:v>
                </c:pt>
                <c:pt idx="63">
                  <c:v>194</c:v>
                </c:pt>
                <c:pt idx="64">
                  <c:v>197</c:v>
                </c:pt>
                <c:pt idx="65">
                  <c:v>175</c:v>
                </c:pt>
                <c:pt idx="66">
                  <c:v>198</c:v>
                </c:pt>
                <c:pt idx="67">
                  <c:v>189</c:v>
                </c:pt>
                <c:pt idx="68">
                  <c:v>145</c:v>
                </c:pt>
                <c:pt idx="69">
                  <c:v>146</c:v>
                </c:pt>
                <c:pt idx="70">
                  <c:v>149</c:v>
                </c:pt>
                <c:pt idx="71">
                  <c:v>183</c:v>
                </c:pt>
                <c:pt idx="72">
                  <c:v>199</c:v>
                </c:pt>
                <c:pt idx="73">
                  <c:v>218</c:v>
                </c:pt>
                <c:pt idx="74">
                  <c:v>190</c:v>
                </c:pt>
                <c:pt idx="75">
                  <c:v>232</c:v>
                </c:pt>
                <c:pt idx="76">
                  <c:v>232</c:v>
                </c:pt>
                <c:pt idx="77">
                  <c:v>216</c:v>
                </c:pt>
                <c:pt idx="78">
                  <c:v>242</c:v>
                </c:pt>
                <c:pt idx="79">
                  <c:v>224</c:v>
                </c:pt>
                <c:pt idx="80">
                  <c:v>167</c:v>
                </c:pt>
                <c:pt idx="81">
                  <c:v>166</c:v>
                </c:pt>
                <c:pt idx="82">
                  <c:v>171</c:v>
                </c:pt>
                <c:pt idx="83">
                  <c:v>212</c:v>
                </c:pt>
                <c:pt idx="84">
                  <c:v>220</c:v>
                </c:pt>
                <c:pt idx="85">
                  <c:v>250</c:v>
                </c:pt>
                <c:pt idx="86">
                  <c:v>230</c:v>
                </c:pt>
                <c:pt idx="87">
                  <c:v>261</c:v>
                </c:pt>
                <c:pt idx="88">
                  <c:v>252</c:v>
                </c:pt>
                <c:pt idx="89">
                  <c:v>228</c:v>
                </c:pt>
                <c:pt idx="90">
                  <c:v>263</c:v>
                </c:pt>
                <c:pt idx="91">
                  <c:v>247</c:v>
                </c:pt>
                <c:pt idx="92">
                  <c:v>194</c:v>
                </c:pt>
                <c:pt idx="93">
                  <c:v>192</c:v>
                </c:pt>
                <c:pt idx="94">
                  <c:v>196</c:v>
                </c:pt>
                <c:pt idx="95">
                  <c:v>231</c:v>
                </c:pt>
                <c:pt idx="96">
                  <c:v>246</c:v>
                </c:pt>
                <c:pt idx="97">
                  <c:v>298</c:v>
                </c:pt>
                <c:pt idx="98">
                  <c:v>269</c:v>
                </c:pt>
                <c:pt idx="99">
                  <c:v>284</c:v>
                </c:pt>
                <c:pt idx="100">
                  <c:v>279</c:v>
                </c:pt>
                <c:pt idx="101">
                  <c:v>288</c:v>
                </c:pt>
                <c:pt idx="102">
                  <c:v>302</c:v>
                </c:pt>
                <c:pt idx="103">
                  <c:v>286</c:v>
                </c:pt>
                <c:pt idx="104">
                  <c:v>211</c:v>
                </c:pt>
                <c:pt idx="105">
                  <c:v>216</c:v>
                </c:pt>
                <c:pt idx="106">
                  <c:v>219</c:v>
                </c:pt>
                <c:pt idx="107">
                  <c:v>258</c:v>
                </c:pt>
                <c:pt idx="108">
                  <c:v>286</c:v>
                </c:pt>
                <c:pt idx="109">
                  <c:v>327</c:v>
                </c:pt>
                <c:pt idx="110">
                  <c:v>287</c:v>
                </c:pt>
                <c:pt idx="111">
                  <c:v>327</c:v>
                </c:pt>
                <c:pt idx="112">
                  <c:v>322</c:v>
                </c:pt>
                <c:pt idx="113">
                  <c:v>303</c:v>
                </c:pt>
                <c:pt idx="114">
                  <c:v>328</c:v>
                </c:pt>
                <c:pt idx="115">
                  <c:v>321</c:v>
                </c:pt>
                <c:pt idx="116">
                  <c:v>226</c:v>
                </c:pt>
                <c:pt idx="117">
                  <c:v>218</c:v>
                </c:pt>
                <c:pt idx="118">
                  <c:v>224</c:v>
                </c:pt>
                <c:pt idx="119">
                  <c:v>253</c:v>
                </c:pt>
                <c:pt idx="120">
                  <c:v>270</c:v>
                </c:pt>
                <c:pt idx="121">
                  <c:v>335</c:v>
                </c:pt>
                <c:pt idx="122">
                  <c:v>272</c:v>
                </c:pt>
                <c:pt idx="123">
                  <c:v>325</c:v>
                </c:pt>
                <c:pt idx="124">
                  <c:v>317</c:v>
                </c:pt>
                <c:pt idx="125">
                  <c:v>304</c:v>
                </c:pt>
                <c:pt idx="126">
                  <c:v>308</c:v>
                </c:pt>
                <c:pt idx="127">
                  <c:v>293</c:v>
                </c:pt>
                <c:pt idx="128">
                  <c:v>210</c:v>
                </c:pt>
                <c:pt idx="129">
                  <c:v>213</c:v>
                </c:pt>
                <c:pt idx="130">
                  <c:v>210</c:v>
                </c:pt>
                <c:pt idx="131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D-45F4-AA92-10E59AC53F6D}"/>
            </c:ext>
          </c:extLst>
        </c:ser>
        <c:ser>
          <c:idx val="1"/>
          <c:order val="1"/>
          <c:tx>
            <c:strRef>
              <c:f>Addictive!$M$2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Addictive!$M$3:$M$146</c:f>
              <c:numCache>
                <c:formatCode>General</c:formatCode>
                <c:ptCount val="144"/>
                <c:pt idx="0">
                  <c:v>115.19044438748386</c:v>
                </c:pt>
                <c:pt idx="1">
                  <c:v>147.90348689355821</c:v>
                </c:pt>
                <c:pt idx="2">
                  <c:v>123.60402939963255</c:v>
                </c:pt>
                <c:pt idx="3">
                  <c:v>143.93373857237358</c:v>
                </c:pt>
                <c:pt idx="4">
                  <c:v>141.96761441178126</c:v>
                </c:pt>
                <c:pt idx="5">
                  <c:v>125.68482358452226</c:v>
                </c:pt>
                <c:pt idx="6">
                  <c:v>141.46036609059661</c:v>
                </c:pt>
                <c:pt idx="7">
                  <c:v>134.80257526333764</c:v>
                </c:pt>
                <c:pt idx="8">
                  <c:v>86.140617769411989</c:v>
                </c:pt>
                <c:pt idx="9">
                  <c:v>82.782826942153008</c:v>
                </c:pt>
                <c:pt idx="10">
                  <c:v>83.308369448227353</c:v>
                </c:pt>
                <c:pt idx="11">
                  <c:v>113.92141195430169</c:v>
                </c:pt>
                <c:pt idx="12">
                  <c:v>131.24695446037606</c:v>
                </c:pt>
                <c:pt idx="13">
                  <c:v>163.9599969664504</c:v>
                </c:pt>
                <c:pt idx="14">
                  <c:v>139.66053947252476</c:v>
                </c:pt>
                <c:pt idx="15">
                  <c:v>159.99024864526578</c:v>
                </c:pt>
                <c:pt idx="16">
                  <c:v>158.02412448467345</c:v>
                </c:pt>
                <c:pt idx="17">
                  <c:v>141.74133365741449</c:v>
                </c:pt>
                <c:pt idx="18">
                  <c:v>157.5168761634888</c:v>
                </c:pt>
                <c:pt idx="19">
                  <c:v>150.85908533622984</c:v>
                </c:pt>
                <c:pt idx="20">
                  <c:v>102.19712784230418</c:v>
                </c:pt>
                <c:pt idx="21">
                  <c:v>98.839337015045203</c:v>
                </c:pt>
                <c:pt idx="22">
                  <c:v>99.364879521119548</c:v>
                </c:pt>
                <c:pt idx="23">
                  <c:v>129.9779220271939</c:v>
                </c:pt>
                <c:pt idx="24">
                  <c:v>147.30346453326825</c:v>
                </c:pt>
                <c:pt idx="25">
                  <c:v>180.0165070393426</c:v>
                </c:pt>
                <c:pt idx="26">
                  <c:v>155.71704954541696</c:v>
                </c:pt>
                <c:pt idx="27">
                  <c:v>176.04675871815797</c:v>
                </c:pt>
                <c:pt idx="28">
                  <c:v>174.08063455756565</c:v>
                </c:pt>
                <c:pt idx="29">
                  <c:v>157.79784373030668</c:v>
                </c:pt>
                <c:pt idx="30">
                  <c:v>173.573386236381</c:v>
                </c:pt>
                <c:pt idx="31">
                  <c:v>166.91559540912203</c:v>
                </c:pt>
                <c:pt idx="32">
                  <c:v>118.25363791519638</c:v>
                </c:pt>
                <c:pt idx="33">
                  <c:v>114.8958470879374</c:v>
                </c:pt>
                <c:pt idx="34">
                  <c:v>115.42138959401176</c:v>
                </c:pt>
                <c:pt idx="35">
                  <c:v>146.03443210008609</c:v>
                </c:pt>
                <c:pt idx="36">
                  <c:v>163.35997460616045</c:v>
                </c:pt>
                <c:pt idx="37">
                  <c:v>196.07301711223479</c:v>
                </c:pt>
                <c:pt idx="38">
                  <c:v>171.77355961830915</c:v>
                </c:pt>
                <c:pt idx="39">
                  <c:v>192.1032687910502</c:v>
                </c:pt>
                <c:pt idx="40">
                  <c:v>190.13714463045784</c:v>
                </c:pt>
                <c:pt idx="41">
                  <c:v>173.85435380319888</c:v>
                </c:pt>
                <c:pt idx="42">
                  <c:v>189.62989630927319</c:v>
                </c:pt>
                <c:pt idx="43">
                  <c:v>182.97210548201423</c:v>
                </c:pt>
                <c:pt idx="44">
                  <c:v>134.31014798808857</c:v>
                </c:pt>
                <c:pt idx="45">
                  <c:v>130.95235716082962</c:v>
                </c:pt>
                <c:pt idx="46">
                  <c:v>131.47789966690397</c:v>
                </c:pt>
                <c:pt idx="47">
                  <c:v>162.09094217297829</c:v>
                </c:pt>
                <c:pt idx="48">
                  <c:v>179.41648467905264</c:v>
                </c:pt>
                <c:pt idx="49">
                  <c:v>212.12952718512702</c:v>
                </c:pt>
                <c:pt idx="50">
                  <c:v>187.83006969120134</c:v>
                </c:pt>
                <c:pt idx="51">
                  <c:v>208.15977886394239</c:v>
                </c:pt>
                <c:pt idx="52">
                  <c:v>206.19365470335003</c:v>
                </c:pt>
                <c:pt idx="53">
                  <c:v>189.91086387609107</c:v>
                </c:pt>
                <c:pt idx="54">
                  <c:v>205.68640638216539</c:v>
                </c:pt>
                <c:pt idx="55">
                  <c:v>199.02861555490642</c:v>
                </c:pt>
                <c:pt idx="56">
                  <c:v>150.36665806098077</c:v>
                </c:pt>
                <c:pt idx="57">
                  <c:v>147.00886723372182</c:v>
                </c:pt>
                <c:pt idx="58">
                  <c:v>147.53440973979616</c:v>
                </c:pt>
                <c:pt idx="59">
                  <c:v>178.14745224587048</c:v>
                </c:pt>
                <c:pt idx="60">
                  <c:v>195.47299475194487</c:v>
                </c:pt>
                <c:pt idx="61">
                  <c:v>228.18603725801918</c:v>
                </c:pt>
                <c:pt idx="62">
                  <c:v>203.88657976409354</c:v>
                </c:pt>
                <c:pt idx="63">
                  <c:v>224.21628893683459</c:v>
                </c:pt>
                <c:pt idx="64">
                  <c:v>222.25016477624223</c:v>
                </c:pt>
                <c:pt idx="65">
                  <c:v>205.96737394898329</c:v>
                </c:pt>
                <c:pt idx="66">
                  <c:v>221.74291645505758</c:v>
                </c:pt>
                <c:pt idx="67">
                  <c:v>215.08512562779862</c:v>
                </c:pt>
                <c:pt idx="68">
                  <c:v>166.42316813387299</c:v>
                </c:pt>
                <c:pt idx="69">
                  <c:v>163.06537730661401</c:v>
                </c:pt>
                <c:pt idx="70">
                  <c:v>163.59091981268836</c:v>
                </c:pt>
                <c:pt idx="71">
                  <c:v>194.20396231876268</c:v>
                </c:pt>
                <c:pt idx="72">
                  <c:v>211.52950482483706</c:v>
                </c:pt>
                <c:pt idx="73">
                  <c:v>244.24254733091141</c:v>
                </c:pt>
                <c:pt idx="74">
                  <c:v>219.94308983698573</c:v>
                </c:pt>
                <c:pt idx="75">
                  <c:v>240.27279900972678</c:v>
                </c:pt>
                <c:pt idx="76">
                  <c:v>238.30667484913442</c:v>
                </c:pt>
                <c:pt idx="77">
                  <c:v>222.02388402187549</c:v>
                </c:pt>
                <c:pt idx="78">
                  <c:v>237.79942652794978</c:v>
                </c:pt>
                <c:pt idx="79">
                  <c:v>231.14163570069081</c:v>
                </c:pt>
                <c:pt idx="80">
                  <c:v>182.47967820676519</c:v>
                </c:pt>
                <c:pt idx="81">
                  <c:v>179.12188737950621</c:v>
                </c:pt>
                <c:pt idx="82">
                  <c:v>179.64742988558055</c:v>
                </c:pt>
                <c:pt idx="83">
                  <c:v>210.26047239165487</c:v>
                </c:pt>
                <c:pt idx="84">
                  <c:v>227.58601489772926</c:v>
                </c:pt>
                <c:pt idx="85">
                  <c:v>260.2990574038036</c:v>
                </c:pt>
                <c:pt idx="86">
                  <c:v>235.99959990987793</c:v>
                </c:pt>
                <c:pt idx="87">
                  <c:v>256.32930908261898</c:v>
                </c:pt>
                <c:pt idx="88">
                  <c:v>254.36318492202662</c:v>
                </c:pt>
                <c:pt idx="89">
                  <c:v>238.08039409476768</c:v>
                </c:pt>
                <c:pt idx="90">
                  <c:v>253.85593660084203</c:v>
                </c:pt>
                <c:pt idx="91">
                  <c:v>247.19814577358301</c:v>
                </c:pt>
                <c:pt idx="92">
                  <c:v>198.53618827965738</c:v>
                </c:pt>
                <c:pt idx="93">
                  <c:v>195.1783974523984</c:v>
                </c:pt>
                <c:pt idx="94">
                  <c:v>195.70393995847274</c:v>
                </c:pt>
                <c:pt idx="95">
                  <c:v>226.31698246454707</c:v>
                </c:pt>
                <c:pt idx="96">
                  <c:v>243.64252497062145</c:v>
                </c:pt>
                <c:pt idx="97">
                  <c:v>276.3555674766958</c:v>
                </c:pt>
                <c:pt idx="98">
                  <c:v>252.05610998277012</c:v>
                </c:pt>
                <c:pt idx="99">
                  <c:v>272.38581915551117</c:v>
                </c:pt>
                <c:pt idx="100">
                  <c:v>270.41969499491881</c:v>
                </c:pt>
                <c:pt idx="101">
                  <c:v>254.13690416765988</c:v>
                </c:pt>
                <c:pt idx="102">
                  <c:v>269.91244667373422</c:v>
                </c:pt>
                <c:pt idx="103">
                  <c:v>263.2546558464752</c:v>
                </c:pt>
                <c:pt idx="104">
                  <c:v>214.5926983525496</c:v>
                </c:pt>
                <c:pt idx="105">
                  <c:v>211.23490752529059</c:v>
                </c:pt>
                <c:pt idx="106">
                  <c:v>211.76045003136494</c:v>
                </c:pt>
                <c:pt idx="107">
                  <c:v>242.37349253743926</c:v>
                </c:pt>
                <c:pt idx="108">
                  <c:v>259.69903504351362</c:v>
                </c:pt>
                <c:pt idx="109">
                  <c:v>292.41207754958805</c:v>
                </c:pt>
                <c:pt idx="110">
                  <c:v>268.11262005566232</c:v>
                </c:pt>
                <c:pt idx="111">
                  <c:v>288.44232922840337</c:v>
                </c:pt>
                <c:pt idx="112">
                  <c:v>286.47620506781101</c:v>
                </c:pt>
                <c:pt idx="113">
                  <c:v>270.19341424055204</c:v>
                </c:pt>
                <c:pt idx="114">
                  <c:v>285.96895674662642</c:v>
                </c:pt>
                <c:pt idx="115">
                  <c:v>279.3111659193674</c:v>
                </c:pt>
                <c:pt idx="116">
                  <c:v>230.6492084254418</c:v>
                </c:pt>
                <c:pt idx="117">
                  <c:v>227.29141759818279</c:v>
                </c:pt>
                <c:pt idx="118">
                  <c:v>227.81696010425713</c:v>
                </c:pt>
                <c:pt idx="119">
                  <c:v>258.43000261033148</c:v>
                </c:pt>
                <c:pt idx="120">
                  <c:v>275.75554511640587</c:v>
                </c:pt>
                <c:pt idx="121">
                  <c:v>308.46858762248019</c:v>
                </c:pt>
                <c:pt idx="122">
                  <c:v>284.16913012855451</c:v>
                </c:pt>
                <c:pt idx="123">
                  <c:v>304.49883930129556</c:v>
                </c:pt>
                <c:pt idx="124">
                  <c:v>302.5327151407032</c:v>
                </c:pt>
                <c:pt idx="125">
                  <c:v>286.24992431344424</c:v>
                </c:pt>
                <c:pt idx="126">
                  <c:v>302.02546681951861</c:v>
                </c:pt>
                <c:pt idx="127">
                  <c:v>295.36767599225959</c:v>
                </c:pt>
                <c:pt idx="128">
                  <c:v>246.70571849833399</c:v>
                </c:pt>
                <c:pt idx="129">
                  <c:v>243.34792767107498</c:v>
                </c:pt>
                <c:pt idx="130">
                  <c:v>243.87347017714933</c:v>
                </c:pt>
                <c:pt idx="131">
                  <c:v>274.48651268322374</c:v>
                </c:pt>
                <c:pt idx="132">
                  <c:v>291.81205518929801</c:v>
                </c:pt>
                <c:pt idx="133">
                  <c:v>324.52509769537244</c:v>
                </c:pt>
                <c:pt idx="134">
                  <c:v>300.22564020144671</c:v>
                </c:pt>
                <c:pt idx="135">
                  <c:v>320.55534937418776</c:v>
                </c:pt>
                <c:pt idx="136">
                  <c:v>318.58922521359545</c:v>
                </c:pt>
                <c:pt idx="137">
                  <c:v>302.30643438633643</c:v>
                </c:pt>
                <c:pt idx="138">
                  <c:v>318.08197689241081</c:v>
                </c:pt>
                <c:pt idx="139">
                  <c:v>311.42418606515179</c:v>
                </c:pt>
                <c:pt idx="140">
                  <c:v>262.76222857122616</c:v>
                </c:pt>
                <c:pt idx="141">
                  <c:v>259.40443774396721</c:v>
                </c:pt>
                <c:pt idx="142">
                  <c:v>259.92998025004152</c:v>
                </c:pt>
                <c:pt idx="143">
                  <c:v>290.54302275611587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D-45F4-AA92-10E59AC5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902768"/>
        <c:axId val="811892368"/>
      </c:lineChart>
      <c:catAx>
        <c:axId val="81190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892368"/>
        <c:crosses val="autoZero"/>
        <c:auto val="1"/>
        <c:lblAlgn val="ctr"/>
        <c:lblOffset val="100"/>
        <c:noMultiLvlLbl val="0"/>
      </c:catAx>
      <c:valAx>
        <c:axId val="8118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9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17</xdr:row>
      <xdr:rowOff>128587</xdr:rowOff>
    </xdr:from>
    <xdr:to>
      <xdr:col>27</xdr:col>
      <xdr:colOff>123825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2F39C-092B-54A2-B6EF-20520AA60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285262</xdr:colOff>
      <xdr:row>14</xdr:row>
      <xdr:rowOff>133643</xdr:rowOff>
    </xdr:from>
    <xdr:to>
      <xdr:col>27</xdr:col>
      <xdr:colOff>591231</xdr:colOff>
      <xdr:row>28</xdr:row>
      <xdr:rowOff>93886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AA540-880A-4BDB-5C4F-9D989ACCA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9"/>
  <sheetViews>
    <sheetView workbookViewId="0">
      <selection activeCell="Y15" sqref="Y15"/>
    </sheetView>
  </sheetViews>
  <sheetFormatPr defaultRowHeight="15.75" x14ac:dyDescent="0.25"/>
  <cols>
    <col min="2" max="2" width="8.85546875" bestFit="1" customWidth="1"/>
    <col min="3" max="3" width="11.140625" bestFit="1" customWidth="1"/>
    <col min="6" max="6" width="10.7109375" bestFit="1" customWidth="1"/>
    <col min="7" max="7" width="13" bestFit="1" customWidth="1"/>
    <col min="8" max="8" width="12" bestFit="1" customWidth="1"/>
    <col min="9" max="9" width="16.5703125" bestFit="1" customWidth="1"/>
    <col min="22" max="22" width="9.7109375" bestFit="1" customWidth="1"/>
  </cols>
  <sheetData>
    <row r="1" spans="1:25" ht="16.5" thickBot="1" x14ac:dyDescent="0.3">
      <c r="E1" s="17" t="s">
        <v>55</v>
      </c>
      <c r="F1" s="17"/>
    </row>
    <row r="2" spans="1:25" ht="58.5" thickBot="1" x14ac:dyDescent="0.3">
      <c r="A2" s="14" t="s">
        <v>0</v>
      </c>
      <c r="B2" s="14" t="s">
        <v>58</v>
      </c>
      <c r="C2" s="14" t="s">
        <v>59</v>
      </c>
      <c r="D2" s="14" t="s">
        <v>1</v>
      </c>
      <c r="E2" s="1" t="s">
        <v>2</v>
      </c>
      <c r="F2" s="1" t="s">
        <v>3</v>
      </c>
      <c r="G2" s="2" t="s">
        <v>4</v>
      </c>
      <c r="H2" s="3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4" t="s">
        <v>13</v>
      </c>
      <c r="Q2" s="4" t="s">
        <v>14</v>
      </c>
      <c r="R2" s="5" t="s">
        <v>15</v>
      </c>
      <c r="S2" s="5" t="s">
        <v>16</v>
      </c>
    </row>
    <row r="3" spans="1:25" x14ac:dyDescent="0.25">
      <c r="A3" s="6">
        <v>2005</v>
      </c>
      <c r="B3" s="6">
        <v>1</v>
      </c>
      <c r="C3" s="6">
        <v>1</v>
      </c>
      <c r="D3" s="6">
        <v>141</v>
      </c>
      <c r="H3">
        <v>1.0159039640367855</v>
      </c>
      <c r="I3">
        <f>D3/H3</f>
        <v>138.79264673771314</v>
      </c>
      <c r="J3">
        <f>111.894064955341+1.33506734068247*C3</f>
        <v>113.22913229602347</v>
      </c>
      <c r="K3">
        <f>I3/J3</f>
        <v>1.2257679973635853</v>
      </c>
      <c r="M3">
        <f>J3*H3</f>
        <v>115.02992434397585</v>
      </c>
      <c r="N3">
        <f>D3-M3</f>
        <v>25.97007565602415</v>
      </c>
      <c r="O3">
        <f>N3^2</f>
        <v>674.44482957961816</v>
      </c>
      <c r="P3">
        <f>N3/D3</f>
        <v>0.18418493373066774</v>
      </c>
      <c r="Q3">
        <f>ABS(P3)</f>
        <v>0.18418493373066774</v>
      </c>
      <c r="R3">
        <f>((M4-D4)/D3)^2</f>
        <v>2.7013729832446125E-3</v>
      </c>
      <c r="S3">
        <f>((D4-D3)/D3)^2</f>
        <v>1.1317338162064282E-2</v>
      </c>
      <c r="U3" t="s">
        <v>47</v>
      </c>
      <c r="V3">
        <f>SUM(O3:O158)</f>
        <v>79105.781016937704</v>
      </c>
    </row>
    <row r="4" spans="1:25" x14ac:dyDescent="0.25">
      <c r="A4" s="6">
        <v>2005</v>
      </c>
      <c r="B4" s="6">
        <v>2</v>
      </c>
      <c r="C4" s="6">
        <v>2</v>
      </c>
      <c r="D4" s="6">
        <v>126</v>
      </c>
      <c r="H4">
        <v>1.1637879715376531</v>
      </c>
      <c r="I4">
        <f t="shared" ref="I4:I67" si="0">D4/H4</f>
        <v>108.26714408598217</v>
      </c>
      <c r="J4">
        <f t="shared" ref="J4:J67" si="1">111.894064955341+1.33506734068247*C4</f>
        <v>114.56419963670594</v>
      </c>
      <c r="K4">
        <f t="shared" ref="K4:K67" si="2">I4/J4</f>
        <v>0.94503470045012028</v>
      </c>
      <c r="L4">
        <f>AVERAGE(K3:K5)</f>
        <v>1.1189672266752242</v>
      </c>
      <c r="M4">
        <f t="shared" ref="M4:M67" si="3">J4*H4</f>
        <v>133.32843750603675</v>
      </c>
      <c r="N4">
        <f t="shared" ref="N4:N67" si="4">D4-M4</f>
        <v>-7.3284375060367495</v>
      </c>
      <c r="O4">
        <f t="shared" ref="O4:O67" si="5">N4^2</f>
        <v>53.705996279886129</v>
      </c>
      <c r="P4">
        <f t="shared" ref="P4:P67" si="6">N4/D4</f>
        <v>-5.8162202428863094E-2</v>
      </c>
      <c r="Q4">
        <f t="shared" ref="Q4:Q67" si="7">ABS(P4)</f>
        <v>5.8162202428863094E-2</v>
      </c>
      <c r="R4">
        <f t="shared" ref="R4:R67" si="8">((M5-D5)/D4)^2</f>
        <v>3.2153630996483953E-2</v>
      </c>
      <c r="S4">
        <f t="shared" ref="S4:S67" si="9">((D5-D4)/D4)^2</f>
        <v>2.0408163265306121E-2</v>
      </c>
      <c r="U4" t="s">
        <v>48</v>
      </c>
      <c r="V4">
        <f>AVERAGE(O3:O158)</f>
        <v>507.08833985216478</v>
      </c>
    </row>
    <row r="5" spans="1:25" x14ac:dyDescent="0.25">
      <c r="A5" s="6">
        <v>2005</v>
      </c>
      <c r="B5" s="6">
        <v>3</v>
      </c>
      <c r="C5" s="6">
        <v>3</v>
      </c>
      <c r="D5" s="6">
        <v>144</v>
      </c>
      <c r="E5">
        <f>AVERAGE(D3:D14)</f>
        <v>131.58333333333334</v>
      </c>
      <c r="F5">
        <f>AVERAGE(E5:E6)</f>
        <v>131.54166666666669</v>
      </c>
      <c r="G5">
        <f>D5/F5</f>
        <v>1.0947101678808995</v>
      </c>
      <c r="H5">
        <v>1.0475164931141536</v>
      </c>
      <c r="I5">
        <f t="shared" si="0"/>
        <v>137.46800260099343</v>
      </c>
      <c r="J5">
        <f t="shared" si="1"/>
        <v>115.89926697738841</v>
      </c>
      <c r="K5">
        <f t="shared" si="2"/>
        <v>1.186098982211967</v>
      </c>
      <c r="L5">
        <f t="shared" ref="L5:L68" si="10">AVERAGE(K4:K6)</f>
        <v>1.1077482699843966</v>
      </c>
      <c r="M5">
        <f t="shared" si="3"/>
        <v>121.40639369865494</v>
      </c>
      <c r="N5">
        <f t="shared" si="4"/>
        <v>22.593606301345062</v>
      </c>
      <c r="O5">
        <f t="shared" si="5"/>
        <v>510.47104570017927</v>
      </c>
      <c r="P5">
        <f t="shared" si="6"/>
        <v>0.15690004375934072</v>
      </c>
      <c r="Q5">
        <f t="shared" si="7"/>
        <v>0.15690004375934072</v>
      </c>
      <c r="R5">
        <f t="shared" si="8"/>
        <v>3.2061699433701331E-2</v>
      </c>
      <c r="S5">
        <f t="shared" si="9"/>
        <v>1.2345679012345678E-2</v>
      </c>
      <c r="U5" t="s">
        <v>49</v>
      </c>
      <c r="V5">
        <f>AVERAGE(P3:P158)</f>
        <v>-2.7627676884007302E-2</v>
      </c>
    </row>
    <row r="6" spans="1:25" x14ac:dyDescent="0.25">
      <c r="A6" s="6">
        <v>2005</v>
      </c>
      <c r="B6" s="6">
        <v>4</v>
      </c>
      <c r="C6" s="6">
        <v>4</v>
      </c>
      <c r="D6" s="6">
        <v>160</v>
      </c>
      <c r="E6">
        <f t="shared" ref="E6:E69" si="11">AVERAGE(D4:D15)</f>
        <v>131.5</v>
      </c>
      <c r="F6">
        <f t="shared" ref="F6:F69" si="12">AVERAGE(E6:E7)</f>
        <v>132.08333333333331</v>
      </c>
      <c r="G6">
        <f t="shared" ref="G6:G69" si="13">D6/F6</f>
        <v>1.2113564668769718</v>
      </c>
      <c r="H6">
        <v>1.1448495536379257</v>
      </c>
      <c r="I6">
        <f t="shared" si="0"/>
        <v>139.75635444113749</v>
      </c>
      <c r="J6">
        <f t="shared" si="1"/>
        <v>117.23433431807088</v>
      </c>
      <c r="K6">
        <f t="shared" si="2"/>
        <v>1.1921111272911027</v>
      </c>
      <c r="L6">
        <f t="shared" si="10"/>
        <v>1.179165786210389</v>
      </c>
      <c r="M6">
        <f t="shared" si="3"/>
        <v>134.21567531508279</v>
      </c>
      <c r="N6">
        <f t="shared" si="4"/>
        <v>25.784324684917209</v>
      </c>
      <c r="O6">
        <f t="shared" si="5"/>
        <v>664.83139945723087</v>
      </c>
      <c r="P6">
        <f t="shared" si="6"/>
        <v>0.16115202928073255</v>
      </c>
      <c r="Q6">
        <f t="shared" si="7"/>
        <v>0.16115202928073255</v>
      </c>
      <c r="R6">
        <f t="shared" si="8"/>
        <v>1.7717536535360984E-2</v>
      </c>
      <c r="S6">
        <f t="shared" si="9"/>
        <v>9.765625E-4</v>
      </c>
      <c r="U6" t="s">
        <v>50</v>
      </c>
      <c r="V6">
        <f>AVERAGE(Q3:Q158)</f>
        <v>8.4841327904502065E-2</v>
      </c>
    </row>
    <row r="7" spans="1:25" x14ac:dyDescent="0.25">
      <c r="A7" s="6">
        <v>2005</v>
      </c>
      <c r="B7" s="6">
        <v>5</v>
      </c>
      <c r="C7" s="6">
        <v>5</v>
      </c>
      <c r="D7" s="6">
        <v>155</v>
      </c>
      <c r="E7">
        <f t="shared" si="11"/>
        <v>132.66666666666666</v>
      </c>
      <c r="F7">
        <f t="shared" si="12"/>
        <v>132.58333333333331</v>
      </c>
      <c r="G7">
        <f t="shared" si="13"/>
        <v>1.1690760527969832</v>
      </c>
      <c r="H7">
        <v>1.1276336070975177</v>
      </c>
      <c r="I7">
        <f t="shared" si="0"/>
        <v>137.45599547974061</v>
      </c>
      <c r="J7">
        <f t="shared" si="1"/>
        <v>118.56940165875335</v>
      </c>
      <c r="K7">
        <f t="shared" si="2"/>
        <v>1.1592872491280972</v>
      </c>
      <c r="L7">
        <f t="shared" si="10"/>
        <v>1.1390345640941673</v>
      </c>
      <c r="M7">
        <f t="shared" si="3"/>
        <v>133.70284208385445</v>
      </c>
      <c r="N7">
        <f t="shared" si="4"/>
        <v>21.297157916145551</v>
      </c>
      <c r="O7">
        <f t="shared" si="5"/>
        <v>453.5689353052411</v>
      </c>
      <c r="P7">
        <f t="shared" si="6"/>
        <v>0.13740101881384226</v>
      </c>
      <c r="Q7">
        <f t="shared" si="7"/>
        <v>0.13740101881384226</v>
      </c>
      <c r="R7">
        <f t="shared" si="8"/>
        <v>2.7152257621898546E-3</v>
      </c>
      <c r="S7">
        <f t="shared" si="9"/>
        <v>2.3975026014568159E-2</v>
      </c>
      <c r="U7" t="s">
        <v>51</v>
      </c>
      <c r="V7">
        <f>(SUM(R3:R157)/SUM(S3:S157))</f>
        <v>0.62800813496011365</v>
      </c>
    </row>
    <row r="8" spans="1:25" x14ac:dyDescent="0.25">
      <c r="A8" s="6">
        <v>2005</v>
      </c>
      <c r="B8" s="6">
        <v>6</v>
      </c>
      <c r="C8" s="6">
        <v>6</v>
      </c>
      <c r="D8" s="6">
        <v>131</v>
      </c>
      <c r="E8">
        <f t="shared" si="11"/>
        <v>132.5</v>
      </c>
      <c r="F8">
        <f t="shared" si="12"/>
        <v>132.41666666666669</v>
      </c>
      <c r="G8">
        <f t="shared" si="13"/>
        <v>0.98930144745122706</v>
      </c>
      <c r="H8">
        <v>1.025176856634977</v>
      </c>
      <c r="I8">
        <f t="shared" si="0"/>
        <v>127.78283000846523</v>
      </c>
      <c r="J8">
        <f t="shared" si="1"/>
        <v>119.90446899943581</v>
      </c>
      <c r="K8">
        <f t="shared" si="2"/>
        <v>1.0657053158633019</v>
      </c>
      <c r="L8">
        <f t="shared" si="10"/>
        <v>1.1050478992589341</v>
      </c>
      <c r="M8">
        <f t="shared" si="3"/>
        <v>122.92328662532765</v>
      </c>
      <c r="N8">
        <f t="shared" si="4"/>
        <v>8.0767133746723516</v>
      </c>
      <c r="O8">
        <f t="shared" si="5"/>
        <v>65.233298936611249</v>
      </c>
      <c r="P8">
        <f t="shared" si="6"/>
        <v>6.1654300570017952E-2</v>
      </c>
      <c r="Q8">
        <f t="shared" si="7"/>
        <v>6.1654300570017952E-2</v>
      </c>
      <c r="R8">
        <f t="shared" si="8"/>
        <v>8.3784246586924484E-3</v>
      </c>
      <c r="S8">
        <f t="shared" si="9"/>
        <v>1.1421245848144046E-2</v>
      </c>
    </row>
    <row r="9" spans="1:25" x14ac:dyDescent="0.25">
      <c r="A9" s="6">
        <v>2005</v>
      </c>
      <c r="B9" s="6">
        <v>7</v>
      </c>
      <c r="C9" s="6">
        <v>7</v>
      </c>
      <c r="D9" s="6">
        <v>145</v>
      </c>
      <c r="E9">
        <f t="shared" si="11"/>
        <v>132.33333333333334</v>
      </c>
      <c r="F9">
        <f t="shared" si="12"/>
        <v>132.33333333333334</v>
      </c>
      <c r="G9">
        <f t="shared" si="13"/>
        <v>1.0957178841309823</v>
      </c>
      <c r="H9">
        <v>1.09707678467749</v>
      </c>
      <c r="I9">
        <f t="shared" si="0"/>
        <v>132.16941787955705</v>
      </c>
      <c r="J9">
        <f t="shared" si="1"/>
        <v>121.23953634011829</v>
      </c>
      <c r="K9">
        <f t="shared" si="2"/>
        <v>1.0901511327854034</v>
      </c>
      <c r="L9">
        <f t="shared" si="10"/>
        <v>1.0899425598379591</v>
      </c>
      <c r="M9">
        <f t="shared" si="3"/>
        <v>133.00908070380669</v>
      </c>
      <c r="N9">
        <f t="shared" si="4"/>
        <v>11.990919296193312</v>
      </c>
      <c r="O9">
        <f t="shared" si="5"/>
        <v>143.78214556782109</v>
      </c>
      <c r="P9">
        <f t="shared" si="6"/>
        <v>8.2695995146160772E-2</v>
      </c>
      <c r="Q9">
        <f t="shared" si="7"/>
        <v>8.2695995146160772E-2</v>
      </c>
      <c r="R9">
        <f t="shared" si="8"/>
        <v>1.0467489337227895E-2</v>
      </c>
      <c r="S9">
        <f t="shared" si="9"/>
        <v>0</v>
      </c>
      <c r="U9" s="18" t="s">
        <v>56</v>
      </c>
      <c r="V9" s="18"/>
      <c r="X9" s="18" t="s">
        <v>57</v>
      </c>
      <c r="Y9" s="18"/>
    </row>
    <row r="10" spans="1:25" x14ac:dyDescent="0.25">
      <c r="A10" s="6">
        <v>2005</v>
      </c>
      <c r="B10" s="6">
        <v>8</v>
      </c>
      <c r="C10" s="6">
        <v>8</v>
      </c>
      <c r="D10" s="6">
        <v>145</v>
      </c>
      <c r="E10">
        <f t="shared" si="11"/>
        <v>132.33333333333334</v>
      </c>
      <c r="F10">
        <f t="shared" si="12"/>
        <v>132.45833333333334</v>
      </c>
      <c r="G10">
        <f t="shared" si="13"/>
        <v>1.0946838628499527</v>
      </c>
      <c r="H10">
        <v>1.0619242282093697</v>
      </c>
      <c r="I10">
        <f t="shared" si="0"/>
        <v>136.54458213511228</v>
      </c>
      <c r="J10">
        <f t="shared" si="1"/>
        <v>122.57460368080075</v>
      </c>
      <c r="K10">
        <f t="shared" si="2"/>
        <v>1.1139712308651721</v>
      </c>
      <c r="L10">
        <f t="shared" si="10"/>
        <v>1.1137867655434233</v>
      </c>
      <c r="M10">
        <f t="shared" si="3"/>
        <v>130.16494141180371</v>
      </c>
      <c r="N10">
        <f t="shared" si="4"/>
        <v>14.83505858819629</v>
      </c>
      <c r="O10">
        <f t="shared" si="5"/>
        <v>220.0789633152165</v>
      </c>
      <c r="P10">
        <f t="shared" si="6"/>
        <v>0.10231074888411235</v>
      </c>
      <c r="Q10">
        <f t="shared" si="7"/>
        <v>0.10231074888411235</v>
      </c>
      <c r="R10">
        <f t="shared" si="8"/>
        <v>9.1602080611492623E-3</v>
      </c>
      <c r="S10">
        <f t="shared" si="9"/>
        <v>4.2806183115338882E-2</v>
      </c>
      <c r="U10" t="s">
        <v>47</v>
      </c>
      <c r="V10">
        <f>SUM(O3:O134)</f>
        <v>36566.47011806431</v>
      </c>
      <c r="X10" t="s">
        <v>47</v>
      </c>
      <c r="Y10">
        <f>SUM(O135:O158)</f>
        <v>42539.310898873387</v>
      </c>
    </row>
    <row r="11" spans="1:25" x14ac:dyDescent="0.25">
      <c r="A11" s="6">
        <v>2005</v>
      </c>
      <c r="B11" s="6">
        <v>9</v>
      </c>
      <c r="C11" s="6">
        <v>9</v>
      </c>
      <c r="D11" s="6">
        <v>115</v>
      </c>
      <c r="E11">
        <f t="shared" si="11"/>
        <v>132.58333333333334</v>
      </c>
      <c r="F11">
        <f t="shared" si="12"/>
        <v>132.58333333333334</v>
      </c>
      <c r="G11">
        <f t="shared" si="13"/>
        <v>0.86737900691389058</v>
      </c>
      <c r="H11">
        <v>0.81609609375870173</v>
      </c>
      <c r="I11">
        <f t="shared" si="0"/>
        <v>140.91477814866553</v>
      </c>
      <c r="J11">
        <f t="shared" si="1"/>
        <v>123.90967102148322</v>
      </c>
      <c r="K11">
        <f t="shared" si="2"/>
        <v>1.1372379329796944</v>
      </c>
      <c r="L11">
        <f t="shared" si="10"/>
        <v>1.121026790736231</v>
      </c>
      <c r="M11">
        <f t="shared" si="3"/>
        <v>101.12219849955825</v>
      </c>
      <c r="N11">
        <f t="shared" si="4"/>
        <v>13.877801500441748</v>
      </c>
      <c r="O11">
        <f t="shared" si="5"/>
        <v>192.59337448566325</v>
      </c>
      <c r="P11">
        <f t="shared" si="6"/>
        <v>0.12067653478644999</v>
      </c>
      <c r="Q11">
        <f t="shared" si="7"/>
        <v>0.12067653478644999</v>
      </c>
      <c r="R11">
        <f t="shared" si="8"/>
        <v>9.2622687668642237E-3</v>
      </c>
      <c r="S11">
        <f t="shared" si="9"/>
        <v>1.8903591682419658E-3</v>
      </c>
      <c r="U11" t="s">
        <v>48</v>
      </c>
      <c r="V11">
        <f>AVERAGE(O3:O134)</f>
        <v>277.0187130156387</v>
      </c>
      <c r="X11" t="s">
        <v>48</v>
      </c>
      <c r="Y11">
        <f>AVERAGE(O135:O158)</f>
        <v>1772.4712874530578</v>
      </c>
    </row>
    <row r="12" spans="1:25" x14ac:dyDescent="0.25">
      <c r="A12" s="6">
        <v>2005</v>
      </c>
      <c r="B12" s="6">
        <v>10</v>
      </c>
      <c r="C12" s="6">
        <v>10</v>
      </c>
      <c r="D12" s="6">
        <v>110</v>
      </c>
      <c r="E12">
        <f t="shared" si="11"/>
        <v>132.58333333333334</v>
      </c>
      <c r="F12">
        <f t="shared" si="12"/>
        <v>132.83333333333334</v>
      </c>
      <c r="G12">
        <f t="shared" si="13"/>
        <v>0.82810539523212034</v>
      </c>
      <c r="H12">
        <v>0.78991199891073238</v>
      </c>
      <c r="I12">
        <f t="shared" si="0"/>
        <v>139.25601858395248</v>
      </c>
      <c r="J12">
        <f t="shared" si="1"/>
        <v>125.24473836216569</v>
      </c>
      <c r="K12">
        <f t="shared" si="2"/>
        <v>1.1118712083638267</v>
      </c>
      <c r="L12">
        <f t="shared" si="10"/>
        <v>1.0669523439537734</v>
      </c>
      <c r="M12">
        <f t="shared" si="3"/>
        <v>98.932321632709986</v>
      </c>
      <c r="N12">
        <f t="shared" si="4"/>
        <v>11.067678367290014</v>
      </c>
      <c r="O12">
        <f t="shared" si="5"/>
        <v>122.49350444177935</v>
      </c>
      <c r="P12">
        <f t="shared" si="6"/>
        <v>0.10061525788445468</v>
      </c>
      <c r="Q12">
        <f t="shared" si="7"/>
        <v>0.10061525788445468</v>
      </c>
      <c r="R12">
        <f t="shared" si="8"/>
        <v>1.8769776450581893E-3</v>
      </c>
      <c r="S12">
        <f t="shared" si="9"/>
        <v>2.1157024793388428E-2</v>
      </c>
      <c r="U12" t="s">
        <v>49</v>
      </c>
      <c r="V12">
        <f>AVERAGE(P3:P134)</f>
        <v>-4.8468650065745002E-3</v>
      </c>
      <c r="X12" t="s">
        <v>49</v>
      </c>
      <c r="Y12">
        <f>AVERAGE(P135:P158)</f>
        <v>-0.15292214220988773</v>
      </c>
    </row>
    <row r="13" spans="1:25" x14ac:dyDescent="0.25">
      <c r="A13" s="6">
        <v>2005</v>
      </c>
      <c r="B13" s="6">
        <v>11</v>
      </c>
      <c r="C13" s="6">
        <v>11</v>
      </c>
      <c r="D13" s="6">
        <v>94</v>
      </c>
      <c r="E13">
        <f t="shared" si="11"/>
        <v>133.08333333333334</v>
      </c>
      <c r="F13">
        <f t="shared" si="12"/>
        <v>133.375</v>
      </c>
      <c r="G13">
        <f t="shared" si="13"/>
        <v>0.70477975632614809</v>
      </c>
      <c r="H13">
        <v>0.7802638853566416</v>
      </c>
      <c r="I13">
        <f t="shared" si="0"/>
        <v>120.4720630598386</v>
      </c>
      <c r="J13">
        <f t="shared" si="1"/>
        <v>126.57980570284816</v>
      </c>
      <c r="K13">
        <f t="shared" si="2"/>
        <v>0.95174789051779907</v>
      </c>
      <c r="L13">
        <f t="shared" si="10"/>
        <v>1.0045520219814614</v>
      </c>
      <c r="M13">
        <f t="shared" si="3"/>
        <v>98.765651005393082</v>
      </c>
      <c r="N13">
        <f t="shared" si="4"/>
        <v>-4.7656510053930816</v>
      </c>
      <c r="O13">
        <f t="shared" si="5"/>
        <v>22.711429505204091</v>
      </c>
      <c r="P13">
        <f t="shared" si="6"/>
        <v>-5.0698414950990228E-2</v>
      </c>
      <c r="Q13">
        <f t="shared" si="7"/>
        <v>5.0698414950990228E-2</v>
      </c>
      <c r="R13">
        <f t="shared" si="8"/>
        <v>3.9968491581376482E-3</v>
      </c>
      <c r="S13">
        <f t="shared" si="9"/>
        <v>4.0855590765052054E-2</v>
      </c>
      <c r="U13" t="s">
        <v>50</v>
      </c>
      <c r="V13">
        <f>AVERAGE(Q3:Q134)</f>
        <v>7.2462998030795603E-2</v>
      </c>
      <c r="X13" t="s">
        <v>50</v>
      </c>
      <c r="Y13">
        <f>AVERAGE(Q135:Q158)</f>
        <v>0.15292214220988773</v>
      </c>
    </row>
    <row r="14" spans="1:25" x14ac:dyDescent="0.25">
      <c r="A14" s="6">
        <v>2005</v>
      </c>
      <c r="B14" s="6">
        <v>12</v>
      </c>
      <c r="C14" s="6">
        <v>12</v>
      </c>
      <c r="D14" s="6">
        <v>113</v>
      </c>
      <c r="E14">
        <f t="shared" si="11"/>
        <v>133.66666666666666</v>
      </c>
      <c r="F14">
        <f t="shared" si="12"/>
        <v>133.83333333333331</v>
      </c>
      <c r="G14">
        <f t="shared" si="13"/>
        <v>0.84433374844333764</v>
      </c>
      <c r="H14">
        <v>0.92985856302805114</v>
      </c>
      <c r="I14">
        <f t="shared" si="0"/>
        <v>121.52385802849365</v>
      </c>
      <c r="J14">
        <f t="shared" si="1"/>
        <v>127.91487304353063</v>
      </c>
      <c r="K14">
        <f t="shared" si="2"/>
        <v>0.95003696706275853</v>
      </c>
      <c r="L14">
        <f t="shared" si="10"/>
        <v>0.98933348325198589</v>
      </c>
      <c r="M14">
        <f t="shared" si="3"/>
        <v>118.94274003817299</v>
      </c>
      <c r="N14">
        <f t="shared" si="4"/>
        <v>-5.9427400381729854</v>
      </c>
      <c r="O14">
        <f t="shared" si="5"/>
        <v>35.316159161304256</v>
      </c>
      <c r="P14">
        <f t="shared" si="6"/>
        <v>-5.2590619806840579E-2</v>
      </c>
      <c r="Q14">
        <f t="shared" si="7"/>
        <v>5.2590619806840579E-2</v>
      </c>
      <c r="R14">
        <f t="shared" si="8"/>
        <v>5.9201084217215521E-3</v>
      </c>
      <c r="S14">
        <f t="shared" si="9"/>
        <v>5.7091393217949725E-2</v>
      </c>
      <c r="U14" t="s">
        <v>51</v>
      </c>
      <c r="V14">
        <f>(SUM(R3:R133)/SUM(S3:S133))</f>
        <v>0.45932719919840365</v>
      </c>
      <c r="X14" t="s">
        <v>51</v>
      </c>
      <c r="Y14">
        <f>(SUM(R135:R157)/SUM(S135:S157))</f>
        <v>1.4713452394497932</v>
      </c>
    </row>
    <row r="15" spans="1:25" x14ac:dyDescent="0.25">
      <c r="A15" s="6">
        <v>2006</v>
      </c>
      <c r="B15" s="6">
        <v>1</v>
      </c>
      <c r="C15" s="6">
        <v>13</v>
      </c>
      <c r="D15" s="6">
        <v>140</v>
      </c>
      <c r="E15">
        <f t="shared" si="11"/>
        <v>134</v>
      </c>
      <c r="F15">
        <f t="shared" si="12"/>
        <v>134.41666666666669</v>
      </c>
      <c r="G15">
        <f t="shared" si="13"/>
        <v>1.0415375077495348</v>
      </c>
      <c r="H15">
        <v>1.0159039640367855</v>
      </c>
      <c r="I15">
        <f t="shared" si="0"/>
        <v>137.80830172538893</v>
      </c>
      <c r="J15">
        <f t="shared" si="1"/>
        <v>129.24994038421312</v>
      </c>
      <c r="K15">
        <f t="shared" si="2"/>
        <v>1.0662155921754</v>
      </c>
      <c r="L15">
        <f t="shared" si="10"/>
        <v>0.97915574809263461</v>
      </c>
      <c r="M15">
        <f t="shared" si="3"/>
        <v>131.30552678784031</v>
      </c>
      <c r="N15">
        <f t="shared" si="4"/>
        <v>8.6944732121596928</v>
      </c>
      <c r="O15">
        <f t="shared" si="5"/>
        <v>75.593864436962491</v>
      </c>
      <c r="P15">
        <f t="shared" si="6"/>
        <v>6.2103380086854947E-2</v>
      </c>
      <c r="Q15">
        <f t="shared" si="7"/>
        <v>6.2103380086854947E-2</v>
      </c>
      <c r="R15">
        <f t="shared" si="8"/>
        <v>7.3142339307045896E-3</v>
      </c>
      <c r="S15">
        <f t="shared" si="9"/>
        <v>0</v>
      </c>
    </row>
    <row r="16" spans="1:25" x14ac:dyDescent="0.25">
      <c r="A16" s="6">
        <v>2006</v>
      </c>
      <c r="B16" s="6">
        <v>2</v>
      </c>
      <c r="C16" s="6">
        <v>14</v>
      </c>
      <c r="D16" s="6">
        <v>140</v>
      </c>
      <c r="E16">
        <f t="shared" si="11"/>
        <v>134.83333333333334</v>
      </c>
      <c r="F16">
        <f t="shared" si="12"/>
        <v>135.33333333333334</v>
      </c>
      <c r="G16">
        <f t="shared" si="13"/>
        <v>1.0344827586206895</v>
      </c>
      <c r="H16">
        <v>1.1637879715376531</v>
      </c>
      <c r="I16">
        <f t="shared" si="0"/>
        <v>120.2968267622024</v>
      </c>
      <c r="J16">
        <f t="shared" si="1"/>
        <v>130.58500772489558</v>
      </c>
      <c r="K16">
        <f t="shared" si="2"/>
        <v>0.92121468503974546</v>
      </c>
      <c r="L16">
        <f t="shared" si="10"/>
        <v>1.0050041687418101</v>
      </c>
      <c r="M16">
        <f t="shared" si="3"/>
        <v>151.97326125338498</v>
      </c>
      <c r="N16">
        <f t="shared" si="4"/>
        <v>-11.973261253384976</v>
      </c>
      <c r="O16">
        <f t="shared" si="5"/>
        <v>143.35898504180997</v>
      </c>
      <c r="P16">
        <f t="shared" si="6"/>
        <v>-8.5523294667035538E-2</v>
      </c>
      <c r="Q16">
        <f t="shared" si="7"/>
        <v>8.5523294667035538E-2</v>
      </c>
      <c r="R16">
        <f t="shared" si="8"/>
        <v>7.4121835867369326E-4</v>
      </c>
      <c r="S16">
        <f t="shared" si="9"/>
        <v>2.040816326530612E-4</v>
      </c>
    </row>
    <row r="17" spans="1:19" x14ac:dyDescent="0.25">
      <c r="A17" s="6">
        <v>2006</v>
      </c>
      <c r="B17" s="6">
        <v>3</v>
      </c>
      <c r="C17" s="6">
        <v>15</v>
      </c>
      <c r="D17" s="6">
        <v>142</v>
      </c>
      <c r="E17">
        <f t="shared" si="11"/>
        <v>135.83333333333334</v>
      </c>
      <c r="F17">
        <f t="shared" si="12"/>
        <v>136.33333333333334</v>
      </c>
      <c r="G17">
        <f t="shared" si="13"/>
        <v>1.0415647921760391</v>
      </c>
      <c r="H17">
        <v>1.0475164931141536</v>
      </c>
      <c r="I17">
        <f t="shared" si="0"/>
        <v>135.55872478709077</v>
      </c>
      <c r="J17">
        <f t="shared" si="1"/>
        <v>131.92007506557803</v>
      </c>
      <c r="K17">
        <f t="shared" si="2"/>
        <v>1.0275822290102847</v>
      </c>
      <c r="L17">
        <f t="shared" si="10"/>
        <v>0.99482492290558111</v>
      </c>
      <c r="M17">
        <f t="shared" si="3"/>
        <v>138.18845440405019</v>
      </c>
      <c r="N17">
        <f t="shared" si="4"/>
        <v>3.8115455959498092</v>
      </c>
      <c r="O17">
        <f t="shared" si="5"/>
        <v>14.527879830004386</v>
      </c>
      <c r="P17">
        <f t="shared" si="6"/>
        <v>2.6841870394012739E-2</v>
      </c>
      <c r="Q17">
        <f t="shared" si="7"/>
        <v>2.6841870394012739E-2</v>
      </c>
      <c r="R17">
        <f t="shared" si="8"/>
        <v>1.4692157290895926E-3</v>
      </c>
      <c r="S17">
        <f t="shared" si="9"/>
        <v>1.2695893671890498E-2</v>
      </c>
    </row>
    <row r="18" spans="1:19" x14ac:dyDescent="0.25">
      <c r="A18" s="6">
        <v>2006</v>
      </c>
      <c r="B18" s="6">
        <v>4</v>
      </c>
      <c r="C18" s="6">
        <v>16</v>
      </c>
      <c r="D18" s="6">
        <v>158</v>
      </c>
      <c r="E18">
        <f t="shared" si="11"/>
        <v>136.83333333333334</v>
      </c>
      <c r="F18">
        <f t="shared" si="12"/>
        <v>139</v>
      </c>
      <c r="G18">
        <f t="shared" si="13"/>
        <v>1.1366906474820144</v>
      </c>
      <c r="H18">
        <v>1.1448495536379257</v>
      </c>
      <c r="I18">
        <f t="shared" si="0"/>
        <v>138.00940001062327</v>
      </c>
      <c r="J18">
        <f t="shared" si="1"/>
        <v>133.25514240626052</v>
      </c>
      <c r="K18">
        <f t="shared" si="2"/>
        <v>1.0356778546667134</v>
      </c>
      <c r="L18">
        <f t="shared" si="10"/>
        <v>1.0281842532352854</v>
      </c>
      <c r="M18">
        <f t="shared" si="3"/>
        <v>152.55709030376559</v>
      </c>
      <c r="N18">
        <f t="shared" si="4"/>
        <v>5.442909696234409</v>
      </c>
      <c r="O18">
        <f t="shared" si="5"/>
        <v>29.625265961362548</v>
      </c>
      <c r="P18">
        <f t="shared" si="6"/>
        <v>3.4448795545787399E-2</v>
      </c>
      <c r="Q18">
        <f t="shared" si="7"/>
        <v>3.4448795545787399E-2</v>
      </c>
      <c r="R18">
        <f t="shared" si="8"/>
        <v>4.1832062729283635E-4</v>
      </c>
      <c r="S18">
        <f t="shared" si="9"/>
        <v>3.6051914757250441E-4</v>
      </c>
    </row>
    <row r="19" spans="1:19" x14ac:dyDescent="0.25">
      <c r="A19" s="6">
        <v>2006</v>
      </c>
      <c r="B19" s="6">
        <v>5</v>
      </c>
      <c r="C19" s="6">
        <v>17</v>
      </c>
      <c r="D19" s="6">
        <v>155</v>
      </c>
      <c r="E19">
        <f t="shared" si="11"/>
        <v>141.16666666666666</v>
      </c>
      <c r="F19">
        <f t="shared" si="12"/>
        <v>142.29166666666666</v>
      </c>
      <c r="G19">
        <f t="shared" si="13"/>
        <v>1.0893118594436311</v>
      </c>
      <c r="H19">
        <v>1.1276336070975177</v>
      </c>
      <c r="I19">
        <f t="shared" si="0"/>
        <v>137.45599547974061</v>
      </c>
      <c r="J19">
        <f t="shared" si="1"/>
        <v>134.59020974694297</v>
      </c>
      <c r="K19">
        <f t="shared" si="2"/>
        <v>1.0212926760288574</v>
      </c>
      <c r="L19">
        <f t="shared" si="10"/>
        <v>1.0061985342166435</v>
      </c>
      <c r="M19">
        <f t="shared" si="3"/>
        <v>151.76844369695678</v>
      </c>
      <c r="N19">
        <f t="shared" si="4"/>
        <v>3.2315563030432202</v>
      </c>
      <c r="O19">
        <f t="shared" si="5"/>
        <v>10.442956139738365</v>
      </c>
      <c r="P19">
        <f t="shared" si="6"/>
        <v>2.0848750342214322E-2</v>
      </c>
      <c r="Q19">
        <f t="shared" si="7"/>
        <v>2.0848750342214322E-2</v>
      </c>
      <c r="R19">
        <f t="shared" si="8"/>
        <v>1.1902269861317613E-3</v>
      </c>
      <c r="S19">
        <f t="shared" si="9"/>
        <v>1.8355879292403749E-2</v>
      </c>
    </row>
    <row r="20" spans="1:19" x14ac:dyDescent="0.25">
      <c r="A20" s="6">
        <v>2006</v>
      </c>
      <c r="B20" s="6">
        <v>6</v>
      </c>
      <c r="C20" s="6">
        <v>18</v>
      </c>
      <c r="D20" s="6">
        <v>134</v>
      </c>
      <c r="E20">
        <f t="shared" si="11"/>
        <v>143.41666666666666</v>
      </c>
      <c r="F20">
        <f t="shared" si="12"/>
        <v>144.20833333333331</v>
      </c>
      <c r="G20">
        <f t="shared" si="13"/>
        <v>0.92921121063276524</v>
      </c>
      <c r="H20">
        <v>1.025176856634977</v>
      </c>
      <c r="I20">
        <f t="shared" si="0"/>
        <v>130.70915435980413</v>
      </c>
      <c r="J20">
        <f t="shared" si="1"/>
        <v>135.92527708762546</v>
      </c>
      <c r="K20">
        <f t="shared" si="2"/>
        <v>0.96162507195435987</v>
      </c>
      <c r="L20">
        <f t="shared" si="10"/>
        <v>0.98194272746156164</v>
      </c>
      <c r="M20">
        <f t="shared" si="3"/>
        <v>139.34744830193014</v>
      </c>
      <c r="N20">
        <f t="shared" si="4"/>
        <v>-5.3474483019301431</v>
      </c>
      <c r="O20">
        <f t="shared" si="5"/>
        <v>28.595203341815569</v>
      </c>
      <c r="P20">
        <f t="shared" si="6"/>
        <v>-3.9906330611418982E-2</v>
      </c>
      <c r="Q20">
        <f t="shared" si="7"/>
        <v>3.9906330611418982E-2</v>
      </c>
      <c r="R20">
        <f t="shared" si="8"/>
        <v>1.7372331802892453E-3</v>
      </c>
      <c r="S20">
        <f t="shared" si="9"/>
        <v>6.7386945867676544E-3</v>
      </c>
    </row>
    <row r="21" spans="1:19" x14ac:dyDescent="0.25">
      <c r="A21" s="6">
        <v>2006</v>
      </c>
      <c r="B21" s="6">
        <v>7</v>
      </c>
      <c r="C21" s="6">
        <v>19</v>
      </c>
      <c r="D21" s="6">
        <v>145</v>
      </c>
      <c r="E21">
        <f t="shared" si="11"/>
        <v>145</v>
      </c>
      <c r="F21">
        <f t="shared" si="12"/>
        <v>146.29166666666669</v>
      </c>
      <c r="G21">
        <f t="shared" si="13"/>
        <v>0.99117060666476775</v>
      </c>
      <c r="H21">
        <v>1.09707678467749</v>
      </c>
      <c r="I21">
        <f t="shared" si="0"/>
        <v>132.16941787955705</v>
      </c>
      <c r="J21">
        <f t="shared" si="1"/>
        <v>137.26034442830792</v>
      </c>
      <c r="K21">
        <f t="shared" si="2"/>
        <v>0.96291043440146762</v>
      </c>
      <c r="L21">
        <f t="shared" si="10"/>
        <v>0.98350175888027547</v>
      </c>
      <c r="M21">
        <f t="shared" si="3"/>
        <v>150.58513732913289</v>
      </c>
      <c r="N21">
        <f t="shared" si="4"/>
        <v>-5.5851373291328912</v>
      </c>
      <c r="O21">
        <f t="shared" si="5"/>
        <v>31.193758985273686</v>
      </c>
      <c r="P21">
        <f t="shared" si="6"/>
        <v>-3.8518188476778563E-2</v>
      </c>
      <c r="Q21">
        <f t="shared" si="7"/>
        <v>3.8518188476778563E-2</v>
      </c>
      <c r="R21">
        <f t="shared" si="8"/>
        <v>6.9484026453921709E-4</v>
      </c>
      <c r="S21">
        <f t="shared" si="9"/>
        <v>1.7122473246135553E-3</v>
      </c>
    </row>
    <row r="22" spans="1:19" x14ac:dyDescent="0.25">
      <c r="A22" s="6">
        <v>2006</v>
      </c>
      <c r="B22" s="6">
        <v>8</v>
      </c>
      <c r="C22" s="6">
        <v>20</v>
      </c>
      <c r="D22" s="6">
        <v>151</v>
      </c>
      <c r="E22">
        <f t="shared" si="11"/>
        <v>147.58333333333334</v>
      </c>
      <c r="F22">
        <f t="shared" si="12"/>
        <v>149.58333333333334</v>
      </c>
      <c r="G22">
        <f t="shared" si="13"/>
        <v>1.0094707520891364</v>
      </c>
      <c r="H22">
        <v>1.0619242282093697</v>
      </c>
      <c r="I22">
        <f t="shared" si="0"/>
        <v>142.1947027751859</v>
      </c>
      <c r="J22">
        <f t="shared" si="1"/>
        <v>138.5954117689904</v>
      </c>
      <c r="K22">
        <f t="shared" si="2"/>
        <v>1.0259697702849988</v>
      </c>
      <c r="L22">
        <f t="shared" si="10"/>
        <v>1.0190707130253069</v>
      </c>
      <c r="M22">
        <f t="shared" si="3"/>
        <v>147.17782567614492</v>
      </c>
      <c r="N22">
        <f t="shared" si="4"/>
        <v>3.82217432385508</v>
      </c>
      <c r="O22">
        <f t="shared" si="5"/>
        <v>14.609016561937038</v>
      </c>
      <c r="P22">
        <f t="shared" si="6"/>
        <v>2.5312412740762121E-2</v>
      </c>
      <c r="Q22">
        <f t="shared" si="7"/>
        <v>2.5312412740762121E-2</v>
      </c>
      <c r="R22">
        <f t="shared" si="8"/>
        <v>2.6705503858664541E-3</v>
      </c>
      <c r="S22">
        <f t="shared" si="9"/>
        <v>3.6884347177755364E-2</v>
      </c>
    </row>
    <row r="23" spans="1:19" x14ac:dyDescent="0.25">
      <c r="A23" s="6">
        <v>2006</v>
      </c>
      <c r="B23" s="6">
        <v>9</v>
      </c>
      <c r="C23" s="6">
        <v>21</v>
      </c>
      <c r="D23" s="6">
        <v>122</v>
      </c>
      <c r="E23">
        <f t="shared" si="11"/>
        <v>151.58333333333334</v>
      </c>
      <c r="F23">
        <f t="shared" si="12"/>
        <v>153.08333333333334</v>
      </c>
      <c r="G23">
        <f t="shared" si="13"/>
        <v>0.79695155144256935</v>
      </c>
      <c r="H23">
        <v>0.81609609375870173</v>
      </c>
      <c r="I23">
        <f t="shared" si="0"/>
        <v>149.49219942727996</v>
      </c>
      <c r="J23">
        <f t="shared" si="1"/>
        <v>139.93047910967286</v>
      </c>
      <c r="K23">
        <f t="shared" si="2"/>
        <v>1.0683319343894544</v>
      </c>
      <c r="L23">
        <f t="shared" si="10"/>
        <v>1.0386409604897855</v>
      </c>
      <c r="M23">
        <f t="shared" si="3"/>
        <v>114.19671739918763</v>
      </c>
      <c r="N23">
        <f t="shared" si="4"/>
        <v>7.8032826008123664</v>
      </c>
      <c r="O23">
        <f t="shared" si="5"/>
        <v>60.891219348141007</v>
      </c>
      <c r="P23">
        <f t="shared" si="6"/>
        <v>6.396133279354399E-2</v>
      </c>
      <c r="Q23">
        <f t="shared" si="7"/>
        <v>6.396133279354399E-2</v>
      </c>
      <c r="R23">
        <f t="shared" si="8"/>
        <v>3.9108298735423121E-4</v>
      </c>
      <c r="S23">
        <f t="shared" si="9"/>
        <v>4.2999193765116909E-3</v>
      </c>
    </row>
    <row r="24" spans="1:19" x14ac:dyDescent="0.25">
      <c r="A24" s="6">
        <v>2006</v>
      </c>
      <c r="B24" s="6">
        <v>10</v>
      </c>
      <c r="C24" s="6">
        <v>22</v>
      </c>
      <c r="D24" s="6">
        <v>114</v>
      </c>
      <c r="E24">
        <f t="shared" si="11"/>
        <v>154.58333333333334</v>
      </c>
      <c r="F24">
        <f t="shared" si="12"/>
        <v>155.375</v>
      </c>
      <c r="G24">
        <f t="shared" si="13"/>
        <v>0.73370876910699923</v>
      </c>
      <c r="H24">
        <v>0.78991199891073238</v>
      </c>
      <c r="I24">
        <f t="shared" si="0"/>
        <v>144.31987380518711</v>
      </c>
      <c r="J24">
        <f t="shared" si="1"/>
        <v>141.26554645035534</v>
      </c>
      <c r="K24">
        <f t="shared" si="2"/>
        <v>1.0216211767949035</v>
      </c>
      <c r="L24">
        <f t="shared" si="10"/>
        <v>1.0082164093686019</v>
      </c>
      <c r="M24">
        <f t="shared" si="3"/>
        <v>111.5873501738171</v>
      </c>
      <c r="N24">
        <f t="shared" si="4"/>
        <v>2.4126498261828999</v>
      </c>
      <c r="O24">
        <f t="shared" si="5"/>
        <v>5.8208791837803773</v>
      </c>
      <c r="P24">
        <f t="shared" si="6"/>
        <v>2.1163594966516666E-2</v>
      </c>
      <c r="Q24">
        <f t="shared" si="7"/>
        <v>2.1163594966516666E-2</v>
      </c>
      <c r="R24">
        <f t="shared" si="8"/>
        <v>4.0625068925883717E-3</v>
      </c>
      <c r="S24">
        <f t="shared" si="9"/>
        <v>7.6946752847029849E-3</v>
      </c>
    </row>
    <row r="25" spans="1:19" x14ac:dyDescent="0.25">
      <c r="A25" s="6">
        <v>2006</v>
      </c>
      <c r="B25" s="6">
        <v>11</v>
      </c>
      <c r="C25" s="6">
        <v>23</v>
      </c>
      <c r="D25" s="6">
        <v>104</v>
      </c>
      <c r="E25">
        <f t="shared" si="11"/>
        <v>156.16666666666666</v>
      </c>
      <c r="F25">
        <f t="shared" si="12"/>
        <v>156.79166666666666</v>
      </c>
      <c r="G25">
        <f t="shared" si="13"/>
        <v>0.66330055806537336</v>
      </c>
      <c r="H25">
        <v>0.7802638853566416</v>
      </c>
      <c r="I25">
        <f t="shared" si="0"/>
        <v>133.28823998109803</v>
      </c>
      <c r="J25">
        <f t="shared" si="1"/>
        <v>142.6006137910378</v>
      </c>
      <c r="K25">
        <f t="shared" si="2"/>
        <v>0.93469611692144738</v>
      </c>
      <c r="L25">
        <f t="shared" si="10"/>
        <v>0.96342316559161834</v>
      </c>
      <c r="M25">
        <f t="shared" si="3"/>
        <v>111.26610897083704</v>
      </c>
      <c r="N25">
        <f t="shared" si="4"/>
        <v>-7.2661089708370383</v>
      </c>
      <c r="O25">
        <f t="shared" si="5"/>
        <v>52.796339576078488</v>
      </c>
      <c r="P25">
        <f t="shared" si="6"/>
        <v>-6.9866432411894594E-2</v>
      </c>
      <c r="Q25">
        <f t="shared" si="7"/>
        <v>6.9866432411894594E-2</v>
      </c>
      <c r="R25">
        <f t="shared" si="8"/>
        <v>7.2247149677427992E-3</v>
      </c>
      <c r="S25">
        <f t="shared" si="9"/>
        <v>4.0772928994082844E-2</v>
      </c>
    </row>
    <row r="26" spans="1:19" x14ac:dyDescent="0.25">
      <c r="A26" s="6">
        <v>2006</v>
      </c>
      <c r="B26" s="6">
        <v>12</v>
      </c>
      <c r="C26" s="6">
        <v>24</v>
      </c>
      <c r="D26" s="6">
        <v>125</v>
      </c>
      <c r="E26">
        <f t="shared" si="11"/>
        <v>157.41666666666666</v>
      </c>
      <c r="F26">
        <f t="shared" si="12"/>
        <v>158.375</v>
      </c>
      <c r="G26">
        <f t="shared" si="13"/>
        <v>0.78926598263614833</v>
      </c>
      <c r="H26">
        <v>0.92985856302805114</v>
      </c>
      <c r="I26">
        <f t="shared" si="0"/>
        <v>134.42904649169651</v>
      </c>
      <c r="J26">
        <f t="shared" si="1"/>
        <v>143.93568113172029</v>
      </c>
      <c r="K26">
        <f t="shared" si="2"/>
        <v>0.93395220305850402</v>
      </c>
      <c r="L26">
        <f t="shared" si="10"/>
        <v>0.96619676564012025</v>
      </c>
      <c r="M26">
        <f t="shared" si="3"/>
        <v>133.83982562560519</v>
      </c>
      <c r="N26">
        <f t="shared" si="4"/>
        <v>-8.8398256256051866</v>
      </c>
      <c r="O26">
        <f t="shared" si="5"/>
        <v>78.142517091106129</v>
      </c>
      <c r="P26">
        <f t="shared" si="6"/>
        <v>-7.0718605004841492E-2</v>
      </c>
      <c r="Q26">
        <f t="shared" si="7"/>
        <v>7.0718605004841492E-2</v>
      </c>
      <c r="R26">
        <f t="shared" si="8"/>
        <v>1.249690807481232E-3</v>
      </c>
      <c r="S26">
        <f t="shared" si="9"/>
        <v>4.6655999999999996E-2</v>
      </c>
    </row>
    <row r="27" spans="1:19" x14ac:dyDescent="0.25">
      <c r="A27" s="6">
        <v>2007</v>
      </c>
      <c r="B27" s="6">
        <v>1</v>
      </c>
      <c r="C27" s="6">
        <v>25</v>
      </c>
      <c r="D27" s="6">
        <v>152</v>
      </c>
      <c r="E27">
        <f t="shared" si="11"/>
        <v>159.33333333333334</v>
      </c>
      <c r="F27">
        <f t="shared" si="12"/>
        <v>160.75</v>
      </c>
      <c r="G27">
        <f t="shared" si="13"/>
        <v>0.94556765163297041</v>
      </c>
      <c r="H27">
        <v>1.0159039640367855</v>
      </c>
      <c r="I27">
        <f t="shared" si="0"/>
        <v>149.62044187327942</v>
      </c>
      <c r="J27">
        <f t="shared" si="1"/>
        <v>145.27074847240274</v>
      </c>
      <c r="K27">
        <f t="shared" si="2"/>
        <v>1.0299419769404092</v>
      </c>
      <c r="L27">
        <f t="shared" si="10"/>
        <v>1.0297381705525428</v>
      </c>
      <c r="M27">
        <f t="shared" si="3"/>
        <v>147.58112923170475</v>
      </c>
      <c r="N27">
        <f t="shared" si="4"/>
        <v>4.4188707682952497</v>
      </c>
      <c r="O27">
        <f t="shared" si="5"/>
        <v>19.52641886689425</v>
      </c>
      <c r="P27">
        <f t="shared" si="6"/>
        <v>2.9071518212468749E-2</v>
      </c>
      <c r="Q27">
        <f t="shared" si="7"/>
        <v>2.9071518212468749E-2</v>
      </c>
      <c r="R27">
        <f t="shared" si="8"/>
        <v>1.9788187717965304E-2</v>
      </c>
      <c r="S27">
        <f t="shared" si="9"/>
        <v>6.9252077562326861E-2</v>
      </c>
    </row>
    <row r="28" spans="1:19" x14ac:dyDescent="0.25">
      <c r="A28" s="6">
        <v>2007</v>
      </c>
      <c r="B28" s="6">
        <v>2</v>
      </c>
      <c r="C28" s="6">
        <v>26</v>
      </c>
      <c r="D28" s="6">
        <v>192</v>
      </c>
      <c r="E28">
        <f t="shared" si="11"/>
        <v>162.16666666666666</v>
      </c>
      <c r="F28">
        <f t="shared" si="12"/>
        <v>163.66666666666666</v>
      </c>
      <c r="G28">
        <f t="shared" si="13"/>
        <v>1.1731160896130346</v>
      </c>
      <c r="H28">
        <v>1.1637879715376531</v>
      </c>
      <c r="I28">
        <f t="shared" si="0"/>
        <v>164.97850527387757</v>
      </c>
      <c r="J28">
        <f t="shared" si="1"/>
        <v>146.6058158130852</v>
      </c>
      <c r="K28">
        <f t="shared" si="2"/>
        <v>1.1253203316587153</v>
      </c>
      <c r="L28">
        <f t="shared" si="10"/>
        <v>1.0819307784760253</v>
      </c>
      <c r="M28">
        <f t="shared" si="3"/>
        <v>170.6180850007332</v>
      </c>
      <c r="N28">
        <f t="shared" si="4"/>
        <v>21.381914999266797</v>
      </c>
      <c r="O28">
        <f t="shared" si="5"/>
        <v>457.18628903587046</v>
      </c>
      <c r="P28">
        <f t="shared" si="6"/>
        <v>0.11136414062118123</v>
      </c>
      <c r="Q28">
        <f t="shared" si="7"/>
        <v>0.11136414062118123</v>
      </c>
      <c r="R28">
        <f t="shared" si="8"/>
        <v>5.3392590683131779E-3</v>
      </c>
      <c r="S28">
        <f t="shared" si="9"/>
        <v>1.435004340277778E-2</v>
      </c>
    </row>
    <row r="29" spans="1:19" x14ac:dyDescent="0.25">
      <c r="A29" s="6">
        <v>2007</v>
      </c>
      <c r="B29" s="6">
        <v>3</v>
      </c>
      <c r="C29" s="6">
        <v>27</v>
      </c>
      <c r="D29" s="6">
        <v>169</v>
      </c>
      <c r="E29">
        <f t="shared" si="11"/>
        <v>165.16666666666666</v>
      </c>
      <c r="F29">
        <f t="shared" si="12"/>
        <v>166.33333333333331</v>
      </c>
      <c r="G29">
        <f t="shared" si="13"/>
        <v>1.0160320641282565</v>
      </c>
      <c r="H29">
        <v>1.0475164931141536</v>
      </c>
      <c r="I29">
        <f t="shared" si="0"/>
        <v>161.33397527477703</v>
      </c>
      <c r="J29">
        <f t="shared" si="1"/>
        <v>147.94088315376769</v>
      </c>
      <c r="K29">
        <f t="shared" si="2"/>
        <v>1.0905300268289513</v>
      </c>
      <c r="L29">
        <f t="shared" si="10"/>
        <v>1.0838509349284375</v>
      </c>
      <c r="M29">
        <f t="shared" si="3"/>
        <v>154.9705151094455</v>
      </c>
      <c r="N29">
        <f t="shared" si="4"/>
        <v>14.0294848905545</v>
      </c>
      <c r="O29">
        <f t="shared" si="5"/>
        <v>196.826446294297</v>
      </c>
      <c r="P29">
        <f t="shared" si="6"/>
        <v>8.3014703494405317E-2</v>
      </c>
      <c r="Q29">
        <f t="shared" si="7"/>
        <v>8.3014703494405317E-2</v>
      </c>
      <c r="R29">
        <f t="shared" si="8"/>
        <v>1.3034640827099997E-3</v>
      </c>
      <c r="S29">
        <f t="shared" si="9"/>
        <v>2.2408178985329646E-3</v>
      </c>
    </row>
    <row r="30" spans="1:19" x14ac:dyDescent="0.25">
      <c r="A30" s="6">
        <v>2007</v>
      </c>
      <c r="B30" s="6">
        <v>4</v>
      </c>
      <c r="C30" s="6">
        <v>28</v>
      </c>
      <c r="D30" s="6">
        <v>177</v>
      </c>
      <c r="E30">
        <f t="shared" si="11"/>
        <v>167.5</v>
      </c>
      <c r="F30">
        <f t="shared" si="12"/>
        <v>167.75</v>
      </c>
      <c r="G30">
        <f t="shared" si="13"/>
        <v>1.0551415797317436</v>
      </c>
      <c r="H30">
        <v>1.1448495536379257</v>
      </c>
      <c r="I30">
        <f t="shared" si="0"/>
        <v>154.60546710050835</v>
      </c>
      <c r="J30">
        <f t="shared" si="1"/>
        <v>149.27595049445017</v>
      </c>
      <c r="K30">
        <f t="shared" si="2"/>
        <v>1.0357024462976461</v>
      </c>
      <c r="L30">
        <f t="shared" si="10"/>
        <v>1.0738064153192826</v>
      </c>
      <c r="M30">
        <f t="shared" si="3"/>
        <v>170.89850529244839</v>
      </c>
      <c r="N30">
        <f t="shared" si="4"/>
        <v>6.1014947075516091</v>
      </c>
      <c r="O30">
        <f t="shared" si="5"/>
        <v>37.228237666280293</v>
      </c>
      <c r="P30">
        <f t="shared" si="6"/>
        <v>3.4471721511591009E-2</v>
      </c>
      <c r="Q30">
        <f t="shared" si="7"/>
        <v>3.4471721511591009E-2</v>
      </c>
      <c r="R30">
        <f t="shared" si="8"/>
        <v>8.34173101717961E-3</v>
      </c>
      <c r="S30">
        <f t="shared" si="9"/>
        <v>2.5854639471416265E-3</v>
      </c>
    </row>
    <row r="31" spans="1:19" x14ac:dyDescent="0.25">
      <c r="A31" s="6">
        <v>2007</v>
      </c>
      <c r="B31" s="6">
        <v>5</v>
      </c>
      <c r="C31" s="6">
        <v>29</v>
      </c>
      <c r="D31" s="6">
        <v>186</v>
      </c>
      <c r="E31">
        <f t="shared" si="11"/>
        <v>168</v>
      </c>
      <c r="F31">
        <f t="shared" si="12"/>
        <v>169.125</v>
      </c>
      <c r="G31">
        <f t="shared" si="13"/>
        <v>1.0997782705099779</v>
      </c>
      <c r="H31">
        <v>1.1276336070975177</v>
      </c>
      <c r="I31">
        <f t="shared" si="0"/>
        <v>164.94719457568874</v>
      </c>
      <c r="J31">
        <f t="shared" si="1"/>
        <v>150.61101783513263</v>
      </c>
      <c r="K31">
        <f t="shared" si="2"/>
        <v>1.0951867728312501</v>
      </c>
      <c r="L31">
        <f t="shared" si="10"/>
        <v>1.0997554783793893</v>
      </c>
      <c r="M31">
        <f t="shared" si="3"/>
        <v>169.83404531005917</v>
      </c>
      <c r="N31">
        <f t="shared" si="4"/>
        <v>16.165954689940833</v>
      </c>
      <c r="O31">
        <f t="shared" si="5"/>
        <v>261.33809103722001</v>
      </c>
      <c r="P31">
        <f t="shared" si="6"/>
        <v>8.6913734892155009E-2</v>
      </c>
      <c r="Q31">
        <f t="shared" si="7"/>
        <v>8.6913734892155009E-2</v>
      </c>
      <c r="R31">
        <f t="shared" si="8"/>
        <v>1.9884623746046121E-2</v>
      </c>
      <c r="S31">
        <f t="shared" si="9"/>
        <v>4.6248121170077474E-4</v>
      </c>
    </row>
    <row r="32" spans="1:19" x14ac:dyDescent="0.25">
      <c r="A32" s="6">
        <v>2007</v>
      </c>
      <c r="B32" s="6">
        <v>6</v>
      </c>
      <c r="C32" s="6">
        <v>30</v>
      </c>
      <c r="D32" s="6">
        <v>182</v>
      </c>
      <c r="E32">
        <f t="shared" si="11"/>
        <v>170.25</v>
      </c>
      <c r="F32">
        <f t="shared" si="12"/>
        <v>171.16666666666669</v>
      </c>
      <c r="G32">
        <f t="shared" si="13"/>
        <v>1.0632911392405062</v>
      </c>
      <c r="H32">
        <v>1.025176856634977</v>
      </c>
      <c r="I32">
        <f t="shared" si="0"/>
        <v>177.53034398122651</v>
      </c>
      <c r="J32">
        <f t="shared" si="1"/>
        <v>151.94608517581509</v>
      </c>
      <c r="K32">
        <f t="shared" si="2"/>
        <v>1.1683772160092718</v>
      </c>
      <c r="L32">
        <f t="shared" si="10"/>
        <v>1.1133040660733389</v>
      </c>
      <c r="M32">
        <f t="shared" si="3"/>
        <v>155.77160997853258</v>
      </c>
      <c r="N32">
        <f t="shared" si="4"/>
        <v>26.228390021467419</v>
      </c>
      <c r="O32">
        <f t="shared" si="5"/>
        <v>687.9284431182117</v>
      </c>
      <c r="P32">
        <f t="shared" si="6"/>
        <v>0.14411203308498582</v>
      </c>
      <c r="Q32">
        <f t="shared" si="7"/>
        <v>0.14411203308498582</v>
      </c>
      <c r="R32">
        <f t="shared" si="8"/>
        <v>4.9762993803591652E-3</v>
      </c>
      <c r="S32">
        <f t="shared" si="9"/>
        <v>3.0189590629151075E-5</v>
      </c>
    </row>
    <row r="33" spans="1:19" x14ac:dyDescent="0.25">
      <c r="A33" s="6">
        <v>2007</v>
      </c>
      <c r="B33" s="6">
        <v>7</v>
      </c>
      <c r="C33" s="6">
        <v>31</v>
      </c>
      <c r="D33" s="6">
        <v>181</v>
      </c>
      <c r="E33">
        <f t="shared" si="11"/>
        <v>172.08333333333334</v>
      </c>
      <c r="F33">
        <f t="shared" si="12"/>
        <v>172.54166666666669</v>
      </c>
      <c r="G33">
        <f t="shared" si="13"/>
        <v>1.0490219753682684</v>
      </c>
      <c r="H33">
        <v>1.09707678467749</v>
      </c>
      <c r="I33">
        <f t="shared" si="0"/>
        <v>164.98389404275741</v>
      </c>
      <c r="J33">
        <f t="shared" si="1"/>
        <v>153.28115251649757</v>
      </c>
      <c r="K33">
        <f t="shared" si="2"/>
        <v>1.0763482093794949</v>
      </c>
      <c r="L33">
        <f t="shared" si="10"/>
        <v>1.0933689273310148</v>
      </c>
      <c r="M33">
        <f t="shared" si="3"/>
        <v>168.16119395445912</v>
      </c>
      <c r="N33">
        <f t="shared" si="4"/>
        <v>12.838806045540878</v>
      </c>
      <c r="O33">
        <f t="shared" si="5"/>
        <v>164.83494067501698</v>
      </c>
      <c r="P33">
        <f t="shared" si="6"/>
        <v>7.0932630085861204E-2</v>
      </c>
      <c r="Q33">
        <f t="shared" si="7"/>
        <v>7.0932630085861204E-2</v>
      </c>
      <c r="R33">
        <f t="shared" si="8"/>
        <v>1.0301227372658546E-3</v>
      </c>
      <c r="S33">
        <f t="shared" si="9"/>
        <v>3.69341595189402E-3</v>
      </c>
    </row>
    <row r="34" spans="1:19" x14ac:dyDescent="0.25">
      <c r="A34" s="6">
        <v>2007</v>
      </c>
      <c r="B34" s="6">
        <v>8</v>
      </c>
      <c r="C34" s="6">
        <v>32</v>
      </c>
      <c r="D34" s="6">
        <v>170</v>
      </c>
      <c r="E34">
        <f t="shared" si="11"/>
        <v>173</v>
      </c>
      <c r="F34">
        <f t="shared" si="12"/>
        <v>172.58333333333331</v>
      </c>
      <c r="G34">
        <f t="shared" si="13"/>
        <v>0.98503138580395955</v>
      </c>
      <c r="H34">
        <v>1.0619242282093697</v>
      </c>
      <c r="I34">
        <f t="shared" si="0"/>
        <v>160.08675146875234</v>
      </c>
      <c r="J34">
        <f t="shared" si="1"/>
        <v>154.61621985718003</v>
      </c>
      <c r="K34">
        <f t="shared" si="2"/>
        <v>1.0353813566042778</v>
      </c>
      <c r="L34">
        <f t="shared" si="10"/>
        <v>1.062723582566709</v>
      </c>
      <c r="M34">
        <f t="shared" si="3"/>
        <v>164.19070994048613</v>
      </c>
      <c r="N34">
        <f t="shared" si="4"/>
        <v>5.8092900595138701</v>
      </c>
      <c r="O34">
        <f t="shared" si="5"/>
        <v>33.747850995566665</v>
      </c>
      <c r="P34">
        <f t="shared" si="6"/>
        <v>3.4172294467728646E-2</v>
      </c>
      <c r="Q34">
        <f t="shared" si="7"/>
        <v>3.4172294467728646E-2</v>
      </c>
      <c r="R34">
        <f t="shared" si="8"/>
        <v>3.2750464758981093E-3</v>
      </c>
      <c r="S34">
        <f t="shared" si="9"/>
        <v>3.7681660899653982E-2</v>
      </c>
    </row>
    <row r="35" spans="1:19" x14ac:dyDescent="0.25">
      <c r="A35" s="6">
        <v>2007</v>
      </c>
      <c r="B35" s="6">
        <v>9</v>
      </c>
      <c r="C35" s="6">
        <v>33</v>
      </c>
      <c r="D35" s="6">
        <v>137</v>
      </c>
      <c r="E35">
        <f t="shared" si="11"/>
        <v>172.16666666666666</v>
      </c>
      <c r="F35">
        <f t="shared" si="12"/>
        <v>171.79166666666666</v>
      </c>
      <c r="G35">
        <f t="shared" si="13"/>
        <v>0.79747756487994181</v>
      </c>
      <c r="H35">
        <v>0.81609609375870173</v>
      </c>
      <c r="I35">
        <f t="shared" si="0"/>
        <v>167.87238788145373</v>
      </c>
      <c r="J35">
        <f t="shared" si="1"/>
        <v>155.95128719786251</v>
      </c>
      <c r="K35">
        <f t="shared" si="2"/>
        <v>1.0764411817163546</v>
      </c>
      <c r="L35">
        <f t="shared" si="10"/>
        <v>1.0715019564060408</v>
      </c>
      <c r="M35">
        <f t="shared" si="3"/>
        <v>127.27123629881703</v>
      </c>
      <c r="N35">
        <f t="shared" si="4"/>
        <v>9.7287637011829702</v>
      </c>
      <c r="O35">
        <f t="shared" si="5"/>
        <v>94.64884315345536</v>
      </c>
      <c r="P35">
        <f t="shared" si="6"/>
        <v>7.1012873731262555E-2</v>
      </c>
      <c r="Q35">
        <f t="shared" si="7"/>
        <v>7.1012873731262555E-2</v>
      </c>
      <c r="R35">
        <f t="shared" si="8"/>
        <v>8.6715808435941753E-3</v>
      </c>
      <c r="S35">
        <f t="shared" si="9"/>
        <v>0</v>
      </c>
    </row>
    <row r="36" spans="1:19" x14ac:dyDescent="0.25">
      <c r="A36" s="6">
        <v>2007</v>
      </c>
      <c r="B36" s="6">
        <v>10</v>
      </c>
      <c r="C36" s="6">
        <v>34</v>
      </c>
      <c r="D36" s="6">
        <v>137</v>
      </c>
      <c r="E36">
        <f t="shared" si="11"/>
        <v>171.41666666666666</v>
      </c>
      <c r="F36">
        <f t="shared" si="12"/>
        <v>171.58333333333331</v>
      </c>
      <c r="G36">
        <f t="shared" si="13"/>
        <v>0.79844584749878589</v>
      </c>
      <c r="H36">
        <v>0.78991199891073238</v>
      </c>
      <c r="I36">
        <f t="shared" si="0"/>
        <v>173.43704132728627</v>
      </c>
      <c r="J36">
        <f t="shared" si="1"/>
        <v>157.28635453854497</v>
      </c>
      <c r="K36">
        <f t="shared" si="2"/>
        <v>1.1026833308974897</v>
      </c>
      <c r="L36">
        <f t="shared" si="10"/>
        <v>1.0980422525651605</v>
      </c>
      <c r="M36">
        <f t="shared" si="3"/>
        <v>124.2423787149242</v>
      </c>
      <c r="N36">
        <f t="shared" si="4"/>
        <v>12.7576212850758</v>
      </c>
      <c r="O36">
        <f t="shared" si="5"/>
        <v>162.7569008534191</v>
      </c>
      <c r="P36">
        <f t="shared" si="6"/>
        <v>9.312132324872846E-2</v>
      </c>
      <c r="Q36">
        <f t="shared" si="7"/>
        <v>9.312132324872846E-2</v>
      </c>
      <c r="R36">
        <f t="shared" si="8"/>
        <v>1.079389508121738E-2</v>
      </c>
      <c r="S36">
        <f t="shared" si="9"/>
        <v>5.3279343598486864E-5</v>
      </c>
    </row>
    <row r="37" spans="1:19" x14ac:dyDescent="0.25">
      <c r="A37" s="6">
        <v>2007</v>
      </c>
      <c r="B37" s="6">
        <v>11</v>
      </c>
      <c r="C37" s="6">
        <v>35</v>
      </c>
      <c r="D37" s="6">
        <v>138</v>
      </c>
      <c r="E37">
        <f t="shared" si="11"/>
        <v>171.75</v>
      </c>
      <c r="F37">
        <f t="shared" si="12"/>
        <v>171.95833333333331</v>
      </c>
      <c r="G37">
        <f t="shared" si="13"/>
        <v>0.80251999030772969</v>
      </c>
      <c r="H37">
        <v>0.7802638853566416</v>
      </c>
      <c r="I37">
        <f t="shared" si="0"/>
        <v>176.86324151338007</v>
      </c>
      <c r="J37">
        <f t="shared" si="1"/>
        <v>158.62142187922746</v>
      </c>
      <c r="K37">
        <f t="shared" si="2"/>
        <v>1.1150022450816368</v>
      </c>
      <c r="L37">
        <f t="shared" si="10"/>
        <v>1.100044587922965</v>
      </c>
      <c r="M37">
        <f t="shared" si="3"/>
        <v>123.76656693628101</v>
      </c>
      <c r="N37">
        <f t="shared" si="4"/>
        <v>14.233433063718991</v>
      </c>
      <c r="O37">
        <f t="shared" si="5"/>
        <v>202.59061677936899</v>
      </c>
      <c r="P37">
        <f t="shared" si="6"/>
        <v>0.10314081930231153</v>
      </c>
      <c r="Q37">
        <f t="shared" si="7"/>
        <v>0.10314081930231153</v>
      </c>
      <c r="R37">
        <f t="shared" si="8"/>
        <v>7.8966260552892319E-3</v>
      </c>
      <c r="S37">
        <f t="shared" si="9"/>
        <v>2.7777777777777776E-2</v>
      </c>
    </row>
    <row r="38" spans="1:19" x14ac:dyDescent="0.25">
      <c r="A38" s="6">
        <v>2007</v>
      </c>
      <c r="B38" s="6">
        <v>12</v>
      </c>
      <c r="C38" s="6">
        <v>36</v>
      </c>
      <c r="D38" s="6">
        <v>161</v>
      </c>
      <c r="E38">
        <f t="shared" si="11"/>
        <v>172.16666666666666</v>
      </c>
      <c r="F38">
        <f t="shared" si="12"/>
        <v>171.75</v>
      </c>
      <c r="G38">
        <f t="shared" si="13"/>
        <v>0.93740902474526933</v>
      </c>
      <c r="H38">
        <v>0.92985856302805114</v>
      </c>
      <c r="I38">
        <f t="shared" si="0"/>
        <v>173.14461188130511</v>
      </c>
      <c r="J38">
        <f t="shared" si="1"/>
        <v>159.95648921990991</v>
      </c>
      <c r="K38">
        <f t="shared" si="2"/>
        <v>1.0824481877897685</v>
      </c>
      <c r="L38">
        <f t="shared" si="10"/>
        <v>1.0986570207333883</v>
      </c>
      <c r="M38">
        <f t="shared" si="3"/>
        <v>148.73691121303739</v>
      </c>
      <c r="N38">
        <f t="shared" si="4"/>
        <v>12.263088786962612</v>
      </c>
      <c r="O38">
        <f t="shared" si="5"/>
        <v>150.38334659692816</v>
      </c>
      <c r="P38">
        <f t="shared" si="6"/>
        <v>7.6168253335171507E-2</v>
      </c>
      <c r="Q38">
        <f t="shared" si="7"/>
        <v>7.6168253335171507E-2</v>
      </c>
      <c r="R38">
        <f t="shared" si="8"/>
        <v>1.0053821696484357E-2</v>
      </c>
      <c r="S38">
        <f t="shared" si="9"/>
        <v>1.3926931831333669E-2</v>
      </c>
    </row>
    <row r="39" spans="1:19" x14ac:dyDescent="0.25">
      <c r="A39" s="6">
        <v>2008</v>
      </c>
      <c r="B39" s="6">
        <v>1</v>
      </c>
      <c r="C39" s="6">
        <v>37</v>
      </c>
      <c r="D39" s="6">
        <v>180</v>
      </c>
      <c r="E39">
        <f t="shared" si="11"/>
        <v>171.33333333333334</v>
      </c>
      <c r="F39">
        <f t="shared" si="12"/>
        <v>171.08333333333334</v>
      </c>
      <c r="G39">
        <f t="shared" si="13"/>
        <v>1.0521188504627375</v>
      </c>
      <c r="H39">
        <v>1.0159039640367855</v>
      </c>
      <c r="I39">
        <f t="shared" si="0"/>
        <v>177.18210221835719</v>
      </c>
      <c r="J39">
        <f t="shared" si="1"/>
        <v>161.29155656059237</v>
      </c>
      <c r="K39">
        <f t="shared" si="2"/>
        <v>1.0985206293287597</v>
      </c>
      <c r="L39">
        <f t="shared" si="10"/>
        <v>1.0757108656538892</v>
      </c>
      <c r="M39">
        <f t="shared" si="3"/>
        <v>163.85673167556919</v>
      </c>
      <c r="N39">
        <f t="shared" si="4"/>
        <v>16.143268324430807</v>
      </c>
      <c r="O39">
        <f t="shared" si="5"/>
        <v>260.60511219457101</v>
      </c>
      <c r="P39">
        <f t="shared" si="6"/>
        <v>8.9684824024615598E-2</v>
      </c>
      <c r="Q39">
        <f t="shared" si="7"/>
        <v>8.9684824024615598E-2</v>
      </c>
      <c r="R39">
        <f t="shared" si="8"/>
        <v>2.356072948899723E-3</v>
      </c>
      <c r="S39">
        <f t="shared" si="9"/>
        <v>1.0000000000000002E-2</v>
      </c>
    </row>
    <row r="40" spans="1:19" x14ac:dyDescent="0.25">
      <c r="A40" s="6">
        <v>2008</v>
      </c>
      <c r="B40" s="6">
        <v>2</v>
      </c>
      <c r="C40" s="6">
        <v>38</v>
      </c>
      <c r="D40" s="6">
        <v>198</v>
      </c>
      <c r="E40">
        <f t="shared" si="11"/>
        <v>170.83333333333334</v>
      </c>
      <c r="F40">
        <f t="shared" si="12"/>
        <v>170.75</v>
      </c>
      <c r="G40">
        <f t="shared" si="13"/>
        <v>1.1595900439238653</v>
      </c>
      <c r="H40">
        <v>1.1637879715376531</v>
      </c>
      <c r="I40">
        <f t="shared" si="0"/>
        <v>170.13408356368626</v>
      </c>
      <c r="J40">
        <f t="shared" si="1"/>
        <v>162.62662390127485</v>
      </c>
      <c r="K40">
        <f t="shared" si="2"/>
        <v>1.0461637798431389</v>
      </c>
      <c r="L40">
        <f t="shared" si="10"/>
        <v>1.0952869632527102</v>
      </c>
      <c r="M40">
        <f t="shared" si="3"/>
        <v>189.26290874808149</v>
      </c>
      <c r="N40">
        <f t="shared" si="4"/>
        <v>8.737091251918514</v>
      </c>
      <c r="O40">
        <f t="shared" si="5"/>
        <v>76.33676354435103</v>
      </c>
      <c r="P40">
        <f t="shared" si="6"/>
        <v>4.4126723494537952E-2</v>
      </c>
      <c r="Q40">
        <f t="shared" si="7"/>
        <v>4.4126723494537952E-2</v>
      </c>
      <c r="R40">
        <f t="shared" si="8"/>
        <v>1.4996877349633819E-2</v>
      </c>
      <c r="S40">
        <f t="shared" si="9"/>
        <v>1.020304050607081E-4</v>
      </c>
    </row>
    <row r="41" spans="1:19" x14ac:dyDescent="0.25">
      <c r="A41" s="6">
        <v>2008</v>
      </c>
      <c r="B41" s="6">
        <v>3</v>
      </c>
      <c r="C41" s="6">
        <v>39</v>
      </c>
      <c r="D41" s="6">
        <v>196</v>
      </c>
      <c r="E41">
        <f t="shared" si="11"/>
        <v>170.66666666666666</v>
      </c>
      <c r="F41">
        <f t="shared" si="12"/>
        <v>170.04166666666666</v>
      </c>
      <c r="G41">
        <f t="shared" si="13"/>
        <v>1.1526586620926245</v>
      </c>
      <c r="H41">
        <v>1.0475164931141536</v>
      </c>
      <c r="I41">
        <f t="shared" si="0"/>
        <v>187.1092257624633</v>
      </c>
      <c r="J41">
        <f t="shared" si="1"/>
        <v>163.96169124195734</v>
      </c>
      <c r="K41">
        <f t="shared" si="2"/>
        <v>1.1411764805862321</v>
      </c>
      <c r="L41">
        <f t="shared" si="10"/>
        <v>1.0796384744487366</v>
      </c>
      <c r="M41">
        <f t="shared" si="3"/>
        <v>171.75257581484078</v>
      </c>
      <c r="N41">
        <f t="shared" si="4"/>
        <v>24.247424185159218</v>
      </c>
      <c r="O41">
        <f t="shared" si="5"/>
        <v>587.93757961504423</v>
      </c>
      <c r="P41">
        <f t="shared" si="6"/>
        <v>0.1237113478834654</v>
      </c>
      <c r="Q41">
        <f t="shared" si="7"/>
        <v>0.1237113478834654</v>
      </c>
      <c r="R41">
        <f t="shared" si="8"/>
        <v>2.4796739930933818E-3</v>
      </c>
      <c r="S41">
        <f t="shared" si="9"/>
        <v>2.3427738442315701E-4</v>
      </c>
    </row>
    <row r="42" spans="1:19" x14ac:dyDescent="0.25">
      <c r="A42" s="6">
        <v>2008</v>
      </c>
      <c r="B42" s="6">
        <v>4</v>
      </c>
      <c r="C42" s="6">
        <v>40</v>
      </c>
      <c r="D42" s="6">
        <v>199</v>
      </c>
      <c r="E42">
        <f t="shared" si="11"/>
        <v>169.41666666666666</v>
      </c>
      <c r="F42">
        <f t="shared" si="12"/>
        <v>169.20833333333331</v>
      </c>
      <c r="G42">
        <f t="shared" si="13"/>
        <v>1.1760650086185669</v>
      </c>
      <c r="H42">
        <v>1.1448495536379257</v>
      </c>
      <c r="I42">
        <f t="shared" si="0"/>
        <v>173.82196583616476</v>
      </c>
      <c r="J42">
        <f t="shared" si="1"/>
        <v>165.2967585826398</v>
      </c>
      <c r="K42">
        <f t="shared" si="2"/>
        <v>1.0515751629168384</v>
      </c>
      <c r="L42">
        <f t="shared" si="10"/>
        <v>1.0803945431812629</v>
      </c>
      <c r="M42">
        <f t="shared" si="3"/>
        <v>189.23992028113113</v>
      </c>
      <c r="N42">
        <f t="shared" si="4"/>
        <v>9.7600797188688659</v>
      </c>
      <c r="O42">
        <f t="shared" si="5"/>
        <v>95.259156118675364</v>
      </c>
      <c r="P42">
        <f t="shared" si="6"/>
        <v>4.9045626727984251E-2</v>
      </c>
      <c r="Q42">
        <f t="shared" si="7"/>
        <v>4.9045626727984251E-2</v>
      </c>
      <c r="R42">
        <f t="shared" si="8"/>
        <v>2.0912710821222565E-3</v>
      </c>
      <c r="S42">
        <f t="shared" si="9"/>
        <v>1.01007550314386E-4</v>
      </c>
    </row>
    <row r="43" spans="1:19" x14ac:dyDescent="0.25">
      <c r="A43" s="6">
        <v>2008</v>
      </c>
      <c r="B43" s="6">
        <v>5</v>
      </c>
      <c r="C43" s="6">
        <v>41</v>
      </c>
      <c r="D43" s="6">
        <v>197</v>
      </c>
      <c r="E43">
        <f t="shared" si="11"/>
        <v>169</v>
      </c>
      <c r="F43">
        <f t="shared" si="12"/>
        <v>167.54166666666669</v>
      </c>
      <c r="G43">
        <f t="shared" si="13"/>
        <v>1.1758269087291717</v>
      </c>
      <c r="H43">
        <v>1.1276336070975177</v>
      </c>
      <c r="I43">
        <f t="shared" si="0"/>
        <v>174.70213619038</v>
      </c>
      <c r="J43">
        <f t="shared" si="1"/>
        <v>166.63182592332225</v>
      </c>
      <c r="K43">
        <f t="shared" si="2"/>
        <v>1.0484319860407183</v>
      </c>
      <c r="L43">
        <f t="shared" si="10"/>
        <v>1.0329567452344073</v>
      </c>
      <c r="M43">
        <f t="shared" si="3"/>
        <v>187.89964692316153</v>
      </c>
      <c r="N43">
        <f t="shared" si="4"/>
        <v>9.1003530768384735</v>
      </c>
      <c r="O43">
        <f t="shared" si="5"/>
        <v>82.816426123123478</v>
      </c>
      <c r="P43">
        <f t="shared" si="6"/>
        <v>4.619468566923083E-2</v>
      </c>
      <c r="Q43">
        <f t="shared" si="7"/>
        <v>4.619468566923083E-2</v>
      </c>
      <c r="R43">
        <f t="shared" si="8"/>
        <v>9.8756837213860182E-7</v>
      </c>
      <c r="S43">
        <f t="shared" si="9"/>
        <v>1.6104511840037104E-2</v>
      </c>
    </row>
    <row r="44" spans="1:19" x14ac:dyDescent="0.25">
      <c r="A44" s="6">
        <v>2008</v>
      </c>
      <c r="B44" s="6">
        <v>6</v>
      </c>
      <c r="C44" s="6">
        <v>42</v>
      </c>
      <c r="D44" s="6">
        <v>172</v>
      </c>
      <c r="E44">
        <f t="shared" si="11"/>
        <v>166.08333333333334</v>
      </c>
      <c r="F44">
        <f t="shared" si="12"/>
        <v>165.29166666666669</v>
      </c>
      <c r="G44">
        <f t="shared" si="13"/>
        <v>1.0405848248046381</v>
      </c>
      <c r="H44">
        <v>1.025176856634977</v>
      </c>
      <c r="I44">
        <f t="shared" si="0"/>
        <v>167.77592947676351</v>
      </c>
      <c r="J44">
        <f t="shared" si="1"/>
        <v>167.96689326400474</v>
      </c>
      <c r="K44">
        <f t="shared" si="2"/>
        <v>0.99886308674566548</v>
      </c>
      <c r="L44">
        <f t="shared" si="10"/>
        <v>0.99111146924125115</v>
      </c>
      <c r="M44">
        <f t="shared" si="3"/>
        <v>172.19577165513508</v>
      </c>
      <c r="N44">
        <f t="shared" si="4"/>
        <v>-0.19577165513507566</v>
      </c>
      <c r="O44">
        <f t="shared" si="5"/>
        <v>3.8326540954326999E-2</v>
      </c>
      <c r="P44">
        <f t="shared" si="6"/>
        <v>-1.1382072972969516E-3</v>
      </c>
      <c r="Q44">
        <f t="shared" si="7"/>
        <v>1.1382072972969516E-3</v>
      </c>
      <c r="R44">
        <f t="shared" si="8"/>
        <v>6.3788552424219941E-3</v>
      </c>
      <c r="S44">
        <f t="shared" si="9"/>
        <v>0</v>
      </c>
    </row>
    <row r="45" spans="1:19" x14ac:dyDescent="0.25">
      <c r="A45" s="6">
        <v>2008</v>
      </c>
      <c r="B45" s="6">
        <v>7</v>
      </c>
      <c r="C45" s="6">
        <v>43</v>
      </c>
      <c r="D45" s="6">
        <v>172</v>
      </c>
      <c r="E45">
        <f t="shared" si="11"/>
        <v>164.5</v>
      </c>
      <c r="F45">
        <f t="shared" si="12"/>
        <v>163.70833333333331</v>
      </c>
      <c r="G45">
        <f t="shared" si="13"/>
        <v>1.0506490201068976</v>
      </c>
      <c r="H45">
        <v>1.09707678467749</v>
      </c>
      <c r="I45">
        <f t="shared" si="0"/>
        <v>156.78027500195731</v>
      </c>
      <c r="J45">
        <f t="shared" si="1"/>
        <v>169.3019606046872</v>
      </c>
      <c r="K45">
        <f t="shared" si="2"/>
        <v>0.92603933493736978</v>
      </c>
      <c r="L45">
        <f t="shared" si="10"/>
        <v>0.96171609177461992</v>
      </c>
      <c r="M45">
        <f t="shared" si="3"/>
        <v>185.73725057978533</v>
      </c>
      <c r="N45">
        <f t="shared" si="4"/>
        <v>-13.737250579785325</v>
      </c>
      <c r="O45">
        <f t="shared" si="5"/>
        <v>188.71205349181224</v>
      </c>
      <c r="P45">
        <f t="shared" si="6"/>
        <v>-7.9867735928984454E-2</v>
      </c>
      <c r="Q45">
        <f t="shared" si="7"/>
        <v>7.9867735928984454E-2</v>
      </c>
      <c r="R45">
        <f t="shared" si="8"/>
        <v>1.7540484541583978E-3</v>
      </c>
      <c r="S45">
        <f t="shared" si="9"/>
        <v>1.352082206598161E-4</v>
      </c>
    </row>
    <row r="46" spans="1:19" x14ac:dyDescent="0.25">
      <c r="A46" s="6">
        <v>2008</v>
      </c>
      <c r="B46" s="6">
        <v>8</v>
      </c>
      <c r="C46" s="6">
        <v>44</v>
      </c>
      <c r="D46" s="6">
        <v>174</v>
      </c>
      <c r="E46">
        <f t="shared" si="11"/>
        <v>162.91666666666666</v>
      </c>
      <c r="F46">
        <f t="shared" si="12"/>
        <v>162.41666666666666</v>
      </c>
      <c r="G46">
        <f t="shared" si="13"/>
        <v>1.0713186249358646</v>
      </c>
      <c r="H46">
        <v>1.0619242282093697</v>
      </c>
      <c r="I46">
        <f t="shared" si="0"/>
        <v>163.85349856213475</v>
      </c>
      <c r="J46">
        <f t="shared" si="1"/>
        <v>170.63702794536968</v>
      </c>
      <c r="K46">
        <f t="shared" si="2"/>
        <v>0.9602458536408246</v>
      </c>
      <c r="L46">
        <f t="shared" si="10"/>
        <v>0.96602403764792311</v>
      </c>
      <c r="M46">
        <f t="shared" si="3"/>
        <v>181.20359420482734</v>
      </c>
      <c r="N46">
        <f t="shared" si="4"/>
        <v>-7.2035942048273398</v>
      </c>
      <c r="O46">
        <f t="shared" si="5"/>
        <v>51.891769467822037</v>
      </c>
      <c r="P46">
        <f t="shared" si="6"/>
        <v>-4.1399966694409998E-2</v>
      </c>
      <c r="Q46">
        <f t="shared" si="7"/>
        <v>4.1399966694409998E-2</v>
      </c>
      <c r="R46">
        <f t="shared" si="8"/>
        <v>9.038597778660053E-5</v>
      </c>
      <c r="S46">
        <f t="shared" si="9"/>
        <v>3.3822169375082575E-2</v>
      </c>
    </row>
    <row r="47" spans="1:19" x14ac:dyDescent="0.25">
      <c r="A47" s="6">
        <v>2008</v>
      </c>
      <c r="B47" s="6">
        <v>9</v>
      </c>
      <c r="C47" s="6">
        <v>45</v>
      </c>
      <c r="D47" s="6">
        <v>142</v>
      </c>
      <c r="E47">
        <f t="shared" si="11"/>
        <v>161.91666666666666</v>
      </c>
      <c r="F47">
        <f t="shared" si="12"/>
        <v>161.875</v>
      </c>
      <c r="G47">
        <f t="shared" si="13"/>
        <v>0.87722007722007722</v>
      </c>
      <c r="H47">
        <v>0.81609609375870173</v>
      </c>
      <c r="I47">
        <f t="shared" si="0"/>
        <v>173.9991173661783</v>
      </c>
      <c r="J47">
        <f t="shared" si="1"/>
        <v>171.97209528605214</v>
      </c>
      <c r="K47">
        <f t="shared" si="2"/>
        <v>1.011786924365575</v>
      </c>
      <c r="L47">
        <f t="shared" si="10"/>
        <v>0.9665782629726557</v>
      </c>
      <c r="M47">
        <f t="shared" si="3"/>
        <v>140.3457551984464</v>
      </c>
      <c r="N47">
        <f t="shared" si="4"/>
        <v>1.6542448015536024</v>
      </c>
      <c r="O47">
        <f t="shared" si="5"/>
        <v>2.7365258634671177</v>
      </c>
      <c r="P47">
        <f t="shared" si="6"/>
        <v>1.1649611278546496E-2</v>
      </c>
      <c r="Q47">
        <f t="shared" si="7"/>
        <v>1.1649611278546496E-2</v>
      </c>
      <c r="R47">
        <f t="shared" si="8"/>
        <v>4.8580971231770289E-3</v>
      </c>
      <c r="S47">
        <f t="shared" si="9"/>
        <v>1.1158500297560008E-2</v>
      </c>
    </row>
    <row r="48" spans="1:19" x14ac:dyDescent="0.25">
      <c r="A48" s="6">
        <v>2008</v>
      </c>
      <c r="B48" s="6">
        <v>10</v>
      </c>
      <c r="C48" s="6">
        <v>46</v>
      </c>
      <c r="D48" s="6">
        <v>127</v>
      </c>
      <c r="E48">
        <f t="shared" si="11"/>
        <v>161.83333333333334</v>
      </c>
      <c r="F48">
        <f t="shared" si="12"/>
        <v>161.83333333333334</v>
      </c>
      <c r="G48">
        <f t="shared" si="13"/>
        <v>0.78475798146240983</v>
      </c>
      <c r="H48">
        <v>0.78991199891073238</v>
      </c>
      <c r="I48">
        <f t="shared" si="0"/>
        <v>160.77740327419968</v>
      </c>
      <c r="J48">
        <f t="shared" si="1"/>
        <v>173.30716262673462</v>
      </c>
      <c r="K48">
        <f t="shared" si="2"/>
        <v>0.92770201091156701</v>
      </c>
      <c r="L48">
        <f t="shared" si="10"/>
        <v>0.96939174469106126</v>
      </c>
      <c r="M48">
        <f t="shared" si="3"/>
        <v>136.89740725603133</v>
      </c>
      <c r="N48">
        <f t="shared" si="4"/>
        <v>-9.8974072560313289</v>
      </c>
      <c r="O48">
        <f t="shared" si="5"/>
        <v>97.958670391741592</v>
      </c>
      <c r="P48">
        <f t="shared" si="6"/>
        <v>-7.7932340598671879E-2</v>
      </c>
      <c r="Q48">
        <f t="shared" si="7"/>
        <v>7.7932340598671879E-2</v>
      </c>
      <c r="R48">
        <f t="shared" si="8"/>
        <v>1.1288673514750424E-3</v>
      </c>
      <c r="S48">
        <f t="shared" si="9"/>
        <v>1.5500031000062E-3</v>
      </c>
    </row>
    <row r="49" spans="1:19" x14ac:dyDescent="0.25">
      <c r="A49" s="6">
        <v>2008</v>
      </c>
      <c r="B49" s="6">
        <v>11</v>
      </c>
      <c r="C49" s="6">
        <v>47</v>
      </c>
      <c r="D49" s="6">
        <v>132</v>
      </c>
      <c r="E49">
        <f t="shared" si="11"/>
        <v>161.83333333333334</v>
      </c>
      <c r="F49">
        <f t="shared" si="12"/>
        <v>161.58333333333334</v>
      </c>
      <c r="G49">
        <f t="shared" si="13"/>
        <v>0.81691593604950996</v>
      </c>
      <c r="H49">
        <v>0.7802638853566416</v>
      </c>
      <c r="I49">
        <f t="shared" si="0"/>
        <v>169.17353536062441</v>
      </c>
      <c r="J49">
        <f t="shared" si="1"/>
        <v>174.64222996741708</v>
      </c>
      <c r="K49">
        <f t="shared" si="2"/>
        <v>0.96868629879604173</v>
      </c>
      <c r="L49">
        <f t="shared" si="10"/>
        <v>0.95602301025381209</v>
      </c>
      <c r="M49">
        <f t="shared" si="3"/>
        <v>136.26702490172497</v>
      </c>
      <c r="N49">
        <f t="shared" si="4"/>
        <v>-4.267024901724966</v>
      </c>
      <c r="O49">
        <f t="shared" si="5"/>
        <v>18.207501511940954</v>
      </c>
      <c r="P49">
        <f t="shared" si="6"/>
        <v>-3.2325946225189139E-2</v>
      </c>
      <c r="Q49">
        <f t="shared" si="7"/>
        <v>3.2325946225189139E-2</v>
      </c>
      <c r="R49">
        <f t="shared" si="8"/>
        <v>1.2324337894147226E-3</v>
      </c>
      <c r="S49">
        <f t="shared" si="9"/>
        <v>4.1838842975206618E-2</v>
      </c>
    </row>
    <row r="50" spans="1:19" x14ac:dyDescent="0.25">
      <c r="A50" s="6">
        <v>2008</v>
      </c>
      <c r="B50" s="6">
        <v>12</v>
      </c>
      <c r="C50" s="6">
        <v>48</v>
      </c>
      <c r="D50" s="6">
        <v>159</v>
      </c>
      <c r="E50">
        <f t="shared" si="11"/>
        <v>161.33333333333334</v>
      </c>
      <c r="F50">
        <f t="shared" si="12"/>
        <v>161.66666666666669</v>
      </c>
      <c r="G50">
        <f t="shared" si="13"/>
        <v>0.98350515463917509</v>
      </c>
      <c r="H50">
        <v>0.92985856302805114</v>
      </c>
      <c r="I50">
        <f t="shared" si="0"/>
        <v>170.99374713743796</v>
      </c>
      <c r="J50">
        <f t="shared" si="1"/>
        <v>175.97729730809954</v>
      </c>
      <c r="K50">
        <f t="shared" si="2"/>
        <v>0.97168072105382763</v>
      </c>
      <c r="L50">
        <f t="shared" si="10"/>
        <v>0.95212008595262498</v>
      </c>
      <c r="M50">
        <f t="shared" si="3"/>
        <v>163.63399680046956</v>
      </c>
      <c r="N50">
        <f t="shared" si="4"/>
        <v>-4.6339968004695606</v>
      </c>
      <c r="O50">
        <f t="shared" si="5"/>
        <v>21.473926346762124</v>
      </c>
      <c r="P50">
        <f t="shared" si="6"/>
        <v>-2.9144633965217364E-2</v>
      </c>
      <c r="Q50">
        <f t="shared" si="7"/>
        <v>2.9144633965217364E-2</v>
      </c>
      <c r="R50">
        <f t="shared" si="8"/>
        <v>9.0576929671364013E-3</v>
      </c>
      <c r="S50">
        <f t="shared" si="9"/>
        <v>1.4239943040227838E-3</v>
      </c>
    </row>
    <row r="51" spans="1:19" x14ac:dyDescent="0.25">
      <c r="A51" s="6">
        <v>2009</v>
      </c>
      <c r="B51" s="6">
        <v>1</v>
      </c>
      <c r="C51" s="6">
        <v>49</v>
      </c>
      <c r="D51" s="6">
        <v>165</v>
      </c>
      <c r="E51">
        <f t="shared" si="11"/>
        <v>162</v>
      </c>
      <c r="F51">
        <f t="shared" si="12"/>
        <v>162.16666666666669</v>
      </c>
      <c r="G51">
        <f t="shared" si="13"/>
        <v>1.0174717368961972</v>
      </c>
      <c r="H51">
        <v>1.0159039640367855</v>
      </c>
      <c r="I51">
        <f t="shared" si="0"/>
        <v>162.41692703349409</v>
      </c>
      <c r="J51">
        <f t="shared" si="1"/>
        <v>177.31236464878202</v>
      </c>
      <c r="K51">
        <f t="shared" si="2"/>
        <v>0.91599323800800569</v>
      </c>
      <c r="L51">
        <f t="shared" si="10"/>
        <v>0.93865678698295663</v>
      </c>
      <c r="M51">
        <f t="shared" si="3"/>
        <v>180.13233411943364</v>
      </c>
      <c r="N51">
        <f t="shared" si="4"/>
        <v>-15.132334119433636</v>
      </c>
      <c r="O51">
        <f t="shared" si="5"/>
        <v>228.98753590217538</v>
      </c>
      <c r="P51">
        <f t="shared" si="6"/>
        <v>-9.1711115875355367E-2</v>
      </c>
      <c r="Q51">
        <f t="shared" si="7"/>
        <v>9.1711115875355367E-2</v>
      </c>
      <c r="R51">
        <f t="shared" si="8"/>
        <v>8.1631033298546138E-3</v>
      </c>
      <c r="S51">
        <f t="shared" si="9"/>
        <v>2.8797061524334255E-2</v>
      </c>
    </row>
    <row r="52" spans="1:19" x14ac:dyDescent="0.25">
      <c r="A52" s="6">
        <v>2009</v>
      </c>
      <c r="B52" s="6">
        <v>2</v>
      </c>
      <c r="C52" s="6">
        <v>50</v>
      </c>
      <c r="D52" s="6">
        <v>193</v>
      </c>
      <c r="E52">
        <f t="shared" si="11"/>
        <v>162.33333333333334</v>
      </c>
      <c r="F52">
        <f t="shared" si="12"/>
        <v>162.75</v>
      </c>
      <c r="G52">
        <f t="shared" si="13"/>
        <v>1.1858678955453148</v>
      </c>
      <c r="H52">
        <v>1.1637879715376531</v>
      </c>
      <c r="I52">
        <f t="shared" si="0"/>
        <v>165.83776832217902</v>
      </c>
      <c r="J52">
        <f t="shared" si="1"/>
        <v>178.64743198946451</v>
      </c>
      <c r="K52">
        <f t="shared" si="2"/>
        <v>0.92829640188703677</v>
      </c>
      <c r="L52">
        <f t="shared" si="10"/>
        <v>0.89941471106653859</v>
      </c>
      <c r="M52">
        <f t="shared" si="3"/>
        <v>207.90773249542974</v>
      </c>
      <c r="N52">
        <f t="shared" si="4"/>
        <v>-14.907732495429741</v>
      </c>
      <c r="O52">
        <f t="shared" si="5"/>
        <v>222.24048815529184</v>
      </c>
      <c r="P52">
        <f t="shared" si="6"/>
        <v>-7.7242137282019382E-2</v>
      </c>
      <c r="Q52">
        <f t="shared" si="7"/>
        <v>7.7242137282019382E-2</v>
      </c>
      <c r="R52">
        <f t="shared" si="8"/>
        <v>2.0353733208985945E-2</v>
      </c>
      <c r="S52">
        <f t="shared" si="9"/>
        <v>2.7490670890493705E-2</v>
      </c>
    </row>
    <row r="53" spans="1:19" x14ac:dyDescent="0.25">
      <c r="A53" s="6">
        <v>2009</v>
      </c>
      <c r="B53" s="6">
        <v>3</v>
      </c>
      <c r="C53" s="6">
        <v>51</v>
      </c>
      <c r="D53" s="6">
        <v>161</v>
      </c>
      <c r="E53">
        <f t="shared" si="11"/>
        <v>163.16666666666666</v>
      </c>
      <c r="F53">
        <f t="shared" si="12"/>
        <v>163.58333333333331</v>
      </c>
      <c r="G53">
        <f t="shared" si="13"/>
        <v>0.98420784513499759</v>
      </c>
      <c r="H53">
        <v>1.0475164931141536</v>
      </c>
      <c r="I53">
        <f t="shared" si="0"/>
        <v>153.69686401916627</v>
      </c>
      <c r="J53">
        <f t="shared" si="1"/>
        <v>179.98249933014696</v>
      </c>
      <c r="K53">
        <f t="shared" si="2"/>
        <v>0.85395449330457285</v>
      </c>
      <c r="L53">
        <f t="shared" si="10"/>
        <v>0.88312695984099543</v>
      </c>
      <c r="M53">
        <f t="shared" si="3"/>
        <v>188.53463652023606</v>
      </c>
      <c r="N53">
        <f t="shared" si="4"/>
        <v>-27.534636520236063</v>
      </c>
      <c r="O53">
        <f t="shared" si="5"/>
        <v>758.15620830151749</v>
      </c>
      <c r="P53">
        <f t="shared" si="6"/>
        <v>-0.17102258708221157</v>
      </c>
      <c r="Q53">
        <f t="shared" si="7"/>
        <v>0.17102258708221157</v>
      </c>
      <c r="R53">
        <f t="shared" si="8"/>
        <v>2.9348021112838258E-2</v>
      </c>
      <c r="S53">
        <f t="shared" si="9"/>
        <v>1.3926931831333669E-2</v>
      </c>
    </row>
    <row r="54" spans="1:19" x14ac:dyDescent="0.25">
      <c r="A54" s="6">
        <v>2009</v>
      </c>
      <c r="B54" s="6">
        <v>4</v>
      </c>
      <c r="C54" s="6">
        <v>52</v>
      </c>
      <c r="D54" s="6">
        <v>180</v>
      </c>
      <c r="E54">
        <f t="shared" si="11"/>
        <v>164</v>
      </c>
      <c r="F54">
        <f t="shared" si="12"/>
        <v>164.54166666666669</v>
      </c>
      <c r="G54">
        <f t="shared" si="13"/>
        <v>1.0939478348949099</v>
      </c>
      <c r="H54">
        <v>1.1448495536379257</v>
      </c>
      <c r="I54">
        <f t="shared" si="0"/>
        <v>157.22589874627968</v>
      </c>
      <c r="J54">
        <f t="shared" si="1"/>
        <v>181.31756667082942</v>
      </c>
      <c r="K54">
        <f t="shared" si="2"/>
        <v>0.86712998433137678</v>
      </c>
      <c r="L54">
        <f t="shared" si="10"/>
        <v>0.86176931298265591</v>
      </c>
      <c r="M54">
        <f t="shared" si="3"/>
        <v>207.58133526981391</v>
      </c>
      <c r="N54">
        <f t="shared" si="4"/>
        <v>-27.581335269813906</v>
      </c>
      <c r="O54">
        <f t="shared" si="5"/>
        <v>760.73005526588054</v>
      </c>
      <c r="P54">
        <f t="shared" si="6"/>
        <v>-0.15322964038785503</v>
      </c>
      <c r="Q54">
        <f t="shared" si="7"/>
        <v>0.15322964038785503</v>
      </c>
      <c r="R54">
        <f t="shared" si="8"/>
        <v>2.413750387947565E-2</v>
      </c>
      <c r="S54">
        <f t="shared" si="9"/>
        <v>1.2345679012345679E-4</v>
      </c>
    </row>
    <row r="55" spans="1:19" x14ac:dyDescent="0.25">
      <c r="A55" s="6">
        <v>2009</v>
      </c>
      <c r="B55" s="6">
        <v>5</v>
      </c>
      <c r="C55" s="6">
        <v>53</v>
      </c>
      <c r="D55" s="6">
        <v>178</v>
      </c>
      <c r="E55">
        <f t="shared" si="11"/>
        <v>165.08333333333334</v>
      </c>
      <c r="F55">
        <f t="shared" si="12"/>
        <v>165.875</v>
      </c>
      <c r="G55">
        <f t="shared" si="13"/>
        <v>1.0730972117558402</v>
      </c>
      <c r="H55">
        <v>1.1276336070975177</v>
      </c>
      <c r="I55">
        <f t="shared" si="0"/>
        <v>157.85269158318599</v>
      </c>
      <c r="J55">
        <f t="shared" si="1"/>
        <v>182.65263401151191</v>
      </c>
      <c r="K55">
        <f t="shared" si="2"/>
        <v>0.86422346131201766</v>
      </c>
      <c r="L55">
        <f t="shared" si="10"/>
        <v>0.85987336703375583</v>
      </c>
      <c r="M55">
        <f t="shared" si="3"/>
        <v>205.96524853626391</v>
      </c>
      <c r="N55">
        <f t="shared" si="4"/>
        <v>-27.965248536263914</v>
      </c>
      <c r="O55">
        <f t="shared" si="5"/>
        <v>782.05512569501104</v>
      </c>
      <c r="P55">
        <f t="shared" si="6"/>
        <v>-0.15710813784417929</v>
      </c>
      <c r="Q55">
        <f t="shared" si="7"/>
        <v>0.15710813784417929</v>
      </c>
      <c r="R55">
        <f t="shared" si="8"/>
        <v>2.5852183559938874E-2</v>
      </c>
      <c r="S55">
        <f t="shared" si="9"/>
        <v>1.0225981567983839E-2</v>
      </c>
    </row>
    <row r="56" spans="1:19" x14ac:dyDescent="0.25">
      <c r="A56" s="6">
        <v>2009</v>
      </c>
      <c r="B56" s="6">
        <v>6</v>
      </c>
      <c r="C56" s="6">
        <v>54</v>
      </c>
      <c r="D56" s="6">
        <v>160</v>
      </c>
      <c r="E56">
        <f t="shared" si="11"/>
        <v>166.66666666666666</v>
      </c>
      <c r="F56">
        <f t="shared" si="12"/>
        <v>167.25</v>
      </c>
      <c r="G56">
        <f t="shared" si="13"/>
        <v>0.9566517189835575</v>
      </c>
      <c r="H56">
        <v>1.025176856634977</v>
      </c>
      <c r="I56">
        <f t="shared" si="0"/>
        <v>156.07063207140791</v>
      </c>
      <c r="J56">
        <f t="shared" si="1"/>
        <v>183.98770135219439</v>
      </c>
      <c r="K56">
        <f t="shared" si="2"/>
        <v>0.84826665545787294</v>
      </c>
      <c r="L56">
        <f t="shared" si="10"/>
        <v>0.85118551975021506</v>
      </c>
      <c r="M56">
        <f t="shared" si="3"/>
        <v>188.61993333173757</v>
      </c>
      <c r="N56">
        <f t="shared" si="4"/>
        <v>-28.61993333173757</v>
      </c>
      <c r="O56">
        <f t="shared" si="5"/>
        <v>819.10058391310315</v>
      </c>
      <c r="P56">
        <f t="shared" si="6"/>
        <v>-0.17887458332335981</v>
      </c>
      <c r="Q56">
        <f t="shared" si="7"/>
        <v>0.17887458332335981</v>
      </c>
      <c r="R56">
        <f t="shared" si="8"/>
        <v>4.0787102442652899E-2</v>
      </c>
      <c r="S56">
        <f t="shared" si="9"/>
        <v>4.7265625000000007E-3</v>
      </c>
    </row>
    <row r="57" spans="1:19" x14ac:dyDescent="0.25">
      <c r="A57" s="6">
        <v>2009</v>
      </c>
      <c r="B57" s="6">
        <v>7</v>
      </c>
      <c r="C57" s="6">
        <v>55</v>
      </c>
      <c r="D57" s="6">
        <v>171</v>
      </c>
      <c r="E57">
        <f t="shared" si="11"/>
        <v>167.83333333333334</v>
      </c>
      <c r="F57">
        <f t="shared" si="12"/>
        <v>168.625</v>
      </c>
      <c r="G57">
        <f t="shared" si="13"/>
        <v>1.0140845070422535</v>
      </c>
      <c r="H57">
        <v>1.09707678467749</v>
      </c>
      <c r="I57">
        <f t="shared" si="0"/>
        <v>155.86876177520176</v>
      </c>
      <c r="J57">
        <f t="shared" si="1"/>
        <v>185.32276869287685</v>
      </c>
      <c r="K57">
        <f t="shared" si="2"/>
        <v>0.84106644248075491</v>
      </c>
      <c r="L57">
        <f t="shared" si="10"/>
        <v>0.8557204082538058</v>
      </c>
      <c r="M57">
        <f t="shared" si="3"/>
        <v>203.31330720511156</v>
      </c>
      <c r="N57">
        <f t="shared" si="4"/>
        <v>-32.313307205111556</v>
      </c>
      <c r="O57">
        <f t="shared" si="5"/>
        <v>1044.1498225319144</v>
      </c>
      <c r="P57">
        <f t="shared" si="6"/>
        <v>-0.18896670880182195</v>
      </c>
      <c r="Q57">
        <f t="shared" si="7"/>
        <v>0.18896670880182195</v>
      </c>
      <c r="R57">
        <f t="shared" si="8"/>
        <v>2.005532743229383E-2</v>
      </c>
      <c r="S57">
        <f t="shared" si="9"/>
        <v>3.0778701138811941E-4</v>
      </c>
    </row>
    <row r="58" spans="1:19" x14ac:dyDescent="0.25">
      <c r="A58" s="6">
        <v>2009</v>
      </c>
      <c r="B58" s="6">
        <v>8</v>
      </c>
      <c r="C58" s="6">
        <v>56</v>
      </c>
      <c r="D58" s="6">
        <v>174</v>
      </c>
      <c r="E58">
        <f t="shared" si="11"/>
        <v>169.41666666666666</v>
      </c>
      <c r="F58">
        <f t="shared" si="12"/>
        <v>170.04166666666666</v>
      </c>
      <c r="G58">
        <f t="shared" si="13"/>
        <v>1.0232786081842686</v>
      </c>
      <c r="H58">
        <v>1.0619242282093697</v>
      </c>
      <c r="I58">
        <f t="shared" si="0"/>
        <v>163.85349856213475</v>
      </c>
      <c r="J58">
        <f t="shared" si="1"/>
        <v>186.65783603355931</v>
      </c>
      <c r="K58">
        <f t="shared" si="2"/>
        <v>0.87782812682278955</v>
      </c>
      <c r="L58">
        <f t="shared" si="10"/>
        <v>0.86844948908712916</v>
      </c>
      <c r="M58">
        <f t="shared" si="3"/>
        <v>198.21647846916855</v>
      </c>
      <c r="N58">
        <f t="shared" si="4"/>
        <v>-24.21647846916855</v>
      </c>
      <c r="O58">
        <f t="shared" si="5"/>
        <v>586.43782944770396</v>
      </c>
      <c r="P58">
        <f t="shared" si="6"/>
        <v>-0.1391751636159112</v>
      </c>
      <c r="Q58">
        <f t="shared" si="7"/>
        <v>0.1391751636159112</v>
      </c>
      <c r="R58">
        <f t="shared" si="8"/>
        <v>1.0023317137405547E-2</v>
      </c>
      <c r="S58">
        <f t="shared" si="9"/>
        <v>4.7694543532831292E-2</v>
      </c>
    </row>
    <row r="59" spans="1:19" x14ac:dyDescent="0.25">
      <c r="A59" s="6">
        <v>2009</v>
      </c>
      <c r="B59" s="6">
        <v>9</v>
      </c>
      <c r="C59" s="6">
        <v>57</v>
      </c>
      <c r="D59" s="6">
        <v>136</v>
      </c>
      <c r="E59">
        <f t="shared" si="11"/>
        <v>170.66666666666666</v>
      </c>
      <c r="F59">
        <f t="shared" si="12"/>
        <v>171.79166666666666</v>
      </c>
      <c r="G59">
        <f t="shared" si="13"/>
        <v>0.79165656075673063</v>
      </c>
      <c r="H59">
        <v>0.81609609375870173</v>
      </c>
      <c r="I59">
        <f t="shared" si="0"/>
        <v>166.6470419845088</v>
      </c>
      <c r="J59">
        <f t="shared" si="1"/>
        <v>187.99290337424179</v>
      </c>
      <c r="K59">
        <f t="shared" si="2"/>
        <v>0.88645389795784313</v>
      </c>
      <c r="L59">
        <f t="shared" si="10"/>
        <v>0.88899181550850359</v>
      </c>
      <c r="M59">
        <f t="shared" si="3"/>
        <v>153.42027409807579</v>
      </c>
      <c r="N59">
        <f t="shared" si="4"/>
        <v>-17.420274098075794</v>
      </c>
      <c r="O59">
        <f t="shared" si="5"/>
        <v>303.46594965209039</v>
      </c>
      <c r="P59">
        <f t="shared" si="6"/>
        <v>-0.12809025072114555</v>
      </c>
      <c r="Q59">
        <f t="shared" si="7"/>
        <v>0.12809025072114555</v>
      </c>
      <c r="R59">
        <f t="shared" si="8"/>
        <v>1.1449685749883002E-2</v>
      </c>
      <c r="S59">
        <f t="shared" si="9"/>
        <v>5.406574394463668E-5</v>
      </c>
    </row>
    <row r="60" spans="1:19" x14ac:dyDescent="0.25">
      <c r="A60" s="6">
        <v>2009</v>
      </c>
      <c r="B60" s="6">
        <v>10</v>
      </c>
      <c r="C60" s="6">
        <v>58</v>
      </c>
      <c r="D60" s="6">
        <v>135</v>
      </c>
      <c r="E60">
        <f t="shared" si="11"/>
        <v>172.91666666666666</v>
      </c>
      <c r="F60">
        <f t="shared" si="12"/>
        <v>173.54166666666666</v>
      </c>
      <c r="G60">
        <f t="shared" si="13"/>
        <v>0.77791116446578634</v>
      </c>
      <c r="H60">
        <v>0.78991199891073238</v>
      </c>
      <c r="I60">
        <f t="shared" si="0"/>
        <v>170.90511371666895</v>
      </c>
      <c r="J60">
        <f t="shared" si="1"/>
        <v>189.32797071492425</v>
      </c>
      <c r="K60">
        <f t="shared" si="2"/>
        <v>0.90269342174487766</v>
      </c>
      <c r="L60">
        <f t="shared" si="10"/>
        <v>0.90110852963256172</v>
      </c>
      <c r="M60">
        <f t="shared" si="3"/>
        <v>149.55243579713843</v>
      </c>
      <c r="N60">
        <f t="shared" si="4"/>
        <v>-14.552435797138429</v>
      </c>
      <c r="O60">
        <f t="shared" si="5"/>
        <v>211.77338762983598</v>
      </c>
      <c r="P60">
        <f t="shared" si="6"/>
        <v>-0.10779582071954392</v>
      </c>
      <c r="Q60">
        <f t="shared" si="7"/>
        <v>0.10779582071954392</v>
      </c>
      <c r="R60">
        <f t="shared" si="8"/>
        <v>8.9442314822195477E-3</v>
      </c>
      <c r="S60">
        <f t="shared" si="9"/>
        <v>5.4869684499314136E-5</v>
      </c>
    </row>
    <row r="61" spans="1:19" x14ac:dyDescent="0.25">
      <c r="A61" s="6">
        <v>2009</v>
      </c>
      <c r="B61" s="6">
        <v>11</v>
      </c>
      <c r="C61" s="6">
        <v>59</v>
      </c>
      <c r="D61" s="6">
        <v>136</v>
      </c>
      <c r="E61">
        <f t="shared" si="11"/>
        <v>174.16666666666666</v>
      </c>
      <c r="F61">
        <f t="shared" si="12"/>
        <v>174.54166666666666</v>
      </c>
      <c r="G61">
        <f t="shared" si="13"/>
        <v>0.77918357603246602</v>
      </c>
      <c r="H61">
        <v>0.7802638853566416</v>
      </c>
      <c r="I61">
        <f t="shared" si="0"/>
        <v>174.30000612912818</v>
      </c>
      <c r="J61">
        <f t="shared" si="1"/>
        <v>190.66303805560671</v>
      </c>
      <c r="K61">
        <f t="shared" si="2"/>
        <v>0.91417826919496448</v>
      </c>
      <c r="L61">
        <f t="shared" si="10"/>
        <v>0.92116185586004651</v>
      </c>
      <c r="M61">
        <f t="shared" si="3"/>
        <v>148.76748286716889</v>
      </c>
      <c r="N61">
        <f t="shared" si="4"/>
        <v>-12.767482867168894</v>
      </c>
      <c r="O61">
        <f t="shared" si="5"/>
        <v>163.00861876345124</v>
      </c>
      <c r="P61">
        <f t="shared" si="6"/>
        <v>-9.3878550493888935E-2</v>
      </c>
      <c r="Q61">
        <f t="shared" si="7"/>
        <v>9.3878550493888935E-2</v>
      </c>
      <c r="R61">
        <f t="shared" si="8"/>
        <v>4.9114149808051301E-3</v>
      </c>
      <c r="S61">
        <f t="shared" si="9"/>
        <v>5.8877595155709339E-2</v>
      </c>
    </row>
    <row r="62" spans="1:19" x14ac:dyDescent="0.25">
      <c r="A62" s="6">
        <v>2009</v>
      </c>
      <c r="B62" s="6">
        <v>12</v>
      </c>
      <c r="C62" s="6">
        <v>60</v>
      </c>
      <c r="D62" s="6">
        <v>169</v>
      </c>
      <c r="E62">
        <f t="shared" si="11"/>
        <v>174.91666666666666</v>
      </c>
      <c r="F62">
        <f t="shared" si="12"/>
        <v>175.375</v>
      </c>
      <c r="G62">
        <f t="shared" si="13"/>
        <v>0.96364932287954386</v>
      </c>
      <c r="H62">
        <v>0.92985856302805114</v>
      </c>
      <c r="I62">
        <f t="shared" si="0"/>
        <v>181.74807085677369</v>
      </c>
      <c r="J62">
        <f t="shared" si="1"/>
        <v>191.99810539628919</v>
      </c>
      <c r="K62">
        <f t="shared" si="2"/>
        <v>0.94661387664029728</v>
      </c>
      <c r="L62">
        <f t="shared" si="10"/>
        <v>0.91726494559197214</v>
      </c>
      <c r="M62">
        <f t="shared" si="3"/>
        <v>178.53108238790179</v>
      </c>
      <c r="N62">
        <f t="shared" si="4"/>
        <v>-9.5310823879017903</v>
      </c>
      <c r="O62">
        <f t="shared" si="5"/>
        <v>90.841531484971696</v>
      </c>
      <c r="P62">
        <f t="shared" si="6"/>
        <v>-5.6396937206519469E-2</v>
      </c>
      <c r="Q62">
        <f t="shared" si="7"/>
        <v>5.6396937206519469E-2</v>
      </c>
      <c r="R62">
        <f t="shared" si="8"/>
        <v>1.6046348093490981E-2</v>
      </c>
      <c r="S62">
        <f t="shared" si="9"/>
        <v>1.2604600679247927E-3</v>
      </c>
    </row>
    <row r="63" spans="1:19" x14ac:dyDescent="0.25">
      <c r="A63" s="6">
        <v>2010</v>
      </c>
      <c r="B63" s="6">
        <v>1</v>
      </c>
      <c r="C63" s="6">
        <v>61</v>
      </c>
      <c r="D63" s="6">
        <v>175</v>
      </c>
      <c r="E63">
        <f t="shared" si="11"/>
        <v>175.83333333333334</v>
      </c>
      <c r="F63">
        <f t="shared" si="12"/>
        <v>176.375</v>
      </c>
      <c r="G63">
        <f t="shared" si="13"/>
        <v>0.99220411055988655</v>
      </c>
      <c r="H63">
        <v>1.0159039640367855</v>
      </c>
      <c r="I63">
        <f t="shared" si="0"/>
        <v>172.26037715673615</v>
      </c>
      <c r="J63">
        <f t="shared" si="1"/>
        <v>193.33317273697168</v>
      </c>
      <c r="K63">
        <f t="shared" si="2"/>
        <v>0.89100269094065454</v>
      </c>
      <c r="L63">
        <f t="shared" si="10"/>
        <v>0.91563261832081311</v>
      </c>
      <c r="M63">
        <f t="shared" si="3"/>
        <v>196.40793656329811</v>
      </c>
      <c r="N63">
        <f t="shared" si="4"/>
        <v>-21.407936563298108</v>
      </c>
      <c r="O63">
        <f t="shared" si="5"/>
        <v>458.29974789819602</v>
      </c>
      <c r="P63">
        <f t="shared" si="6"/>
        <v>-0.12233106607598919</v>
      </c>
      <c r="Q63">
        <f t="shared" si="7"/>
        <v>0.12233106607598919</v>
      </c>
      <c r="R63">
        <f t="shared" si="8"/>
        <v>1.379290018326699E-2</v>
      </c>
      <c r="S63">
        <f t="shared" si="9"/>
        <v>3.1379591836734687E-2</v>
      </c>
    </row>
    <row r="64" spans="1:19" x14ac:dyDescent="0.25">
      <c r="A64" s="6">
        <v>2010</v>
      </c>
      <c r="B64" s="6">
        <v>2</v>
      </c>
      <c r="C64" s="6">
        <v>62</v>
      </c>
      <c r="D64" s="6">
        <v>206</v>
      </c>
      <c r="E64">
        <f t="shared" si="11"/>
        <v>176.91666666666666</v>
      </c>
      <c r="F64">
        <f t="shared" si="12"/>
        <v>177.5</v>
      </c>
      <c r="G64">
        <f t="shared" si="13"/>
        <v>1.1605633802816901</v>
      </c>
      <c r="H64">
        <v>1.1637879715376531</v>
      </c>
      <c r="I64">
        <f t="shared" si="0"/>
        <v>177.00818795009783</v>
      </c>
      <c r="J64">
        <f t="shared" si="1"/>
        <v>194.66824007765413</v>
      </c>
      <c r="K64">
        <f t="shared" si="2"/>
        <v>0.9092812873814875</v>
      </c>
      <c r="L64">
        <f t="shared" si="10"/>
        <v>0.89232612824358215</v>
      </c>
      <c r="M64">
        <f t="shared" si="3"/>
        <v>226.55255624277797</v>
      </c>
      <c r="N64">
        <f t="shared" si="4"/>
        <v>-20.552556242777968</v>
      </c>
      <c r="O64">
        <f t="shared" si="5"/>
        <v>422.40756811255159</v>
      </c>
      <c r="P64">
        <f t="shared" si="6"/>
        <v>-9.9769690498922176E-2</v>
      </c>
      <c r="Q64">
        <f t="shared" si="7"/>
        <v>9.9769690498922176E-2</v>
      </c>
      <c r="R64">
        <f t="shared" si="8"/>
        <v>1.5103571458532576E-2</v>
      </c>
      <c r="S64">
        <f t="shared" si="9"/>
        <v>1.592987086436045E-2</v>
      </c>
    </row>
    <row r="65" spans="1:19" x14ac:dyDescent="0.25">
      <c r="A65" s="6">
        <v>2010</v>
      </c>
      <c r="B65" s="6">
        <v>3</v>
      </c>
      <c r="C65" s="6">
        <v>63</v>
      </c>
      <c r="D65" s="6">
        <v>180</v>
      </c>
      <c r="E65">
        <f t="shared" si="11"/>
        <v>178.08333333333334</v>
      </c>
      <c r="F65">
        <f t="shared" si="12"/>
        <v>179.08333333333334</v>
      </c>
      <c r="G65">
        <f t="shared" si="13"/>
        <v>1.0051186598417867</v>
      </c>
      <c r="H65">
        <v>1.0475164931141536</v>
      </c>
      <c r="I65">
        <f t="shared" si="0"/>
        <v>171.8350032512418</v>
      </c>
      <c r="J65">
        <f t="shared" si="1"/>
        <v>196.00330741833659</v>
      </c>
      <c r="K65">
        <f t="shared" si="2"/>
        <v>0.87669440640860441</v>
      </c>
      <c r="L65">
        <f t="shared" si="10"/>
        <v>0.88155876282526402</v>
      </c>
      <c r="M65">
        <f t="shared" si="3"/>
        <v>205.31669722563132</v>
      </c>
      <c r="N65">
        <f t="shared" si="4"/>
        <v>-25.316697225631316</v>
      </c>
      <c r="O65">
        <f t="shared" si="5"/>
        <v>640.93515841428837</v>
      </c>
      <c r="P65">
        <f t="shared" si="6"/>
        <v>-0.14064831792017399</v>
      </c>
      <c r="Q65">
        <f t="shared" si="7"/>
        <v>0.14064831792017399</v>
      </c>
      <c r="R65">
        <f t="shared" si="8"/>
        <v>3.1452530372418255E-2</v>
      </c>
      <c r="S65">
        <f t="shared" si="9"/>
        <v>6.0493827160493828E-3</v>
      </c>
    </row>
    <row r="66" spans="1:19" x14ac:dyDescent="0.25">
      <c r="A66" s="6">
        <v>2010</v>
      </c>
      <c r="B66" s="6">
        <v>4</v>
      </c>
      <c r="C66" s="6">
        <v>64</v>
      </c>
      <c r="D66" s="6">
        <v>194</v>
      </c>
      <c r="E66">
        <f t="shared" si="11"/>
        <v>180.08333333333334</v>
      </c>
      <c r="F66">
        <f t="shared" si="12"/>
        <v>180.58333333333334</v>
      </c>
      <c r="G66">
        <f t="shared" si="13"/>
        <v>1.074296262113521</v>
      </c>
      <c r="H66">
        <v>1.1448495536379257</v>
      </c>
      <c r="I66">
        <f t="shared" si="0"/>
        <v>169.45457975987921</v>
      </c>
      <c r="J66">
        <f t="shared" si="1"/>
        <v>197.33837475901908</v>
      </c>
      <c r="K66">
        <f t="shared" si="2"/>
        <v>0.85870059468570004</v>
      </c>
      <c r="L66">
        <f t="shared" si="10"/>
        <v>0.87157939341771262</v>
      </c>
      <c r="M66">
        <f t="shared" si="3"/>
        <v>225.92275025849671</v>
      </c>
      <c r="N66">
        <f t="shared" si="4"/>
        <v>-31.922750258496706</v>
      </c>
      <c r="O66">
        <f t="shared" si="5"/>
        <v>1019.0619840663514</v>
      </c>
      <c r="P66">
        <f t="shared" si="6"/>
        <v>-0.164550259064416</v>
      </c>
      <c r="Q66">
        <f t="shared" si="7"/>
        <v>0.164550259064416</v>
      </c>
      <c r="R66">
        <f t="shared" si="8"/>
        <v>1.9414041338014033E-2</v>
      </c>
      <c r="S66">
        <f t="shared" si="9"/>
        <v>2.3913274524391541E-4</v>
      </c>
    </row>
    <row r="67" spans="1:19" x14ac:dyDescent="0.25">
      <c r="A67" s="6">
        <v>2010</v>
      </c>
      <c r="B67" s="6">
        <v>5</v>
      </c>
      <c r="C67" s="6">
        <v>65</v>
      </c>
      <c r="D67" s="6">
        <v>197</v>
      </c>
      <c r="E67">
        <f t="shared" si="11"/>
        <v>181.08333333333334</v>
      </c>
      <c r="F67">
        <f t="shared" si="12"/>
        <v>181.5</v>
      </c>
      <c r="G67">
        <f t="shared" si="13"/>
        <v>1.0853994490358128</v>
      </c>
      <c r="H67">
        <v>1.1276336070975177</v>
      </c>
      <c r="I67">
        <f t="shared" si="0"/>
        <v>174.70213619038</v>
      </c>
      <c r="J67">
        <f t="shared" si="1"/>
        <v>198.67344209970156</v>
      </c>
      <c r="K67">
        <f t="shared" si="2"/>
        <v>0.87934317915883353</v>
      </c>
      <c r="L67">
        <f t="shared" si="10"/>
        <v>0.86383957667125066</v>
      </c>
      <c r="M67">
        <f t="shared" si="3"/>
        <v>224.0308501493663</v>
      </c>
      <c r="N67">
        <f t="shared" si="4"/>
        <v>-27.030850149366302</v>
      </c>
      <c r="O67">
        <f t="shared" si="5"/>
        <v>730.66685979749616</v>
      </c>
      <c r="P67">
        <f t="shared" si="6"/>
        <v>-0.13721243730642793</v>
      </c>
      <c r="Q67">
        <f t="shared" si="7"/>
        <v>0.13721243730642793</v>
      </c>
      <c r="R67">
        <f t="shared" si="8"/>
        <v>2.3258719494708983E-2</v>
      </c>
      <c r="S67">
        <f t="shared" si="9"/>
        <v>1.2471333968924735E-2</v>
      </c>
    </row>
    <row r="68" spans="1:19" x14ac:dyDescent="0.25">
      <c r="A68" s="6">
        <v>2010</v>
      </c>
      <c r="B68" s="6">
        <v>6</v>
      </c>
      <c r="C68" s="6">
        <v>66</v>
      </c>
      <c r="D68" s="6">
        <v>175</v>
      </c>
      <c r="E68">
        <f t="shared" si="11"/>
        <v>181.91666666666666</v>
      </c>
      <c r="F68">
        <f t="shared" si="12"/>
        <v>183.5</v>
      </c>
      <c r="G68">
        <f t="shared" si="13"/>
        <v>0.9536784741144414</v>
      </c>
      <c r="H68">
        <v>1.025176856634977</v>
      </c>
      <c r="I68">
        <f t="shared" ref="I68:I131" si="14">D68/H68</f>
        <v>170.70225382810241</v>
      </c>
      <c r="J68">
        <f t="shared" ref="J68:J131" si="15">111.894064955341+1.33506734068247*C68</f>
        <v>200.00850944038402</v>
      </c>
      <c r="K68">
        <f t="shared" ref="K68:K131" si="16">I68/J68</f>
        <v>0.8534749561692182</v>
      </c>
      <c r="L68">
        <f t="shared" si="10"/>
        <v>0.87639815920436825</v>
      </c>
      <c r="M68">
        <f t="shared" ref="M68:M131" si="17">J68*H68</f>
        <v>205.04409500834001</v>
      </c>
      <c r="N68">
        <f t="shared" ref="N68:N131" si="18">D68-M68</f>
        <v>-30.044095008340008</v>
      </c>
      <c r="O68">
        <f t="shared" ref="O68:O131" si="19">N68^2</f>
        <v>902.647644870161</v>
      </c>
      <c r="P68">
        <f t="shared" ref="P68:P131" si="20">N68/D68</f>
        <v>-0.17168054290480006</v>
      </c>
      <c r="Q68">
        <f t="shared" ref="Q68:Q131" si="21">ABS(P68)</f>
        <v>0.17168054290480006</v>
      </c>
      <c r="R68">
        <f t="shared" ref="R68:R121" si="22">((M69-D69)/D68)^2</f>
        <v>1.7107689030600896E-2</v>
      </c>
      <c r="S68">
        <f t="shared" ref="S68:S121" si="23">((D69-D68)/D68)^2</f>
        <v>1.7273469387755102E-2</v>
      </c>
    </row>
    <row r="69" spans="1:19" x14ac:dyDescent="0.25">
      <c r="A69" s="6">
        <v>2010</v>
      </c>
      <c r="B69" s="6">
        <v>7</v>
      </c>
      <c r="C69" s="6">
        <v>67</v>
      </c>
      <c r="D69" s="6">
        <v>198</v>
      </c>
      <c r="E69">
        <f t="shared" si="11"/>
        <v>185.08333333333334</v>
      </c>
      <c r="F69">
        <f t="shared" si="12"/>
        <v>186.54166666666669</v>
      </c>
      <c r="G69">
        <f t="shared" si="13"/>
        <v>1.0614250614250613</v>
      </c>
      <c r="H69">
        <v>1.09707678467749</v>
      </c>
      <c r="I69">
        <f t="shared" si="14"/>
        <v>180.47961889760202</v>
      </c>
      <c r="J69">
        <f t="shared" si="15"/>
        <v>201.34357678106647</v>
      </c>
      <c r="K69">
        <f t="shared" si="16"/>
        <v>0.8963763422850527</v>
      </c>
      <c r="L69">
        <f t="shared" ref="L69:L132" si="24">AVERAGE(K68:K70)</f>
        <v>0.8759947568818317</v>
      </c>
      <c r="M69">
        <f t="shared" si="17"/>
        <v>220.88936383043776</v>
      </c>
      <c r="N69">
        <f t="shared" si="18"/>
        <v>-22.889363830437759</v>
      </c>
      <c r="O69">
        <f t="shared" si="19"/>
        <v>523.92297656215237</v>
      </c>
      <c r="P69">
        <f t="shared" si="20"/>
        <v>-0.11560284762847353</v>
      </c>
      <c r="Q69">
        <f t="shared" si="21"/>
        <v>0.11560284762847353</v>
      </c>
      <c r="R69">
        <f t="shared" si="22"/>
        <v>1.7548705984237082E-2</v>
      </c>
      <c r="S69">
        <f t="shared" si="23"/>
        <v>2.0661157024793389E-3</v>
      </c>
    </row>
    <row r="70" spans="1:19" x14ac:dyDescent="0.25">
      <c r="A70" s="6">
        <v>2010</v>
      </c>
      <c r="B70" s="6">
        <v>8</v>
      </c>
      <c r="C70" s="6">
        <v>68</v>
      </c>
      <c r="D70" s="6">
        <v>189</v>
      </c>
      <c r="E70">
        <f t="shared" ref="E70:E133" si="25">AVERAGE(D68:D79)</f>
        <v>188</v>
      </c>
      <c r="F70">
        <f t="shared" ref="F70:F133" si="26">AVERAGE(E70:E71)</f>
        <v>189.70833333333331</v>
      </c>
      <c r="G70">
        <f t="shared" ref="G70:G124" si="27">D70/F70</f>
        <v>0.99626619811113559</v>
      </c>
      <c r="H70">
        <v>1.0619242282093697</v>
      </c>
      <c r="I70">
        <f t="shared" si="14"/>
        <v>177.97880016231878</v>
      </c>
      <c r="J70">
        <f t="shared" si="15"/>
        <v>202.67864412174896</v>
      </c>
      <c r="K70">
        <f t="shared" si="16"/>
        <v>0.8781329721912241</v>
      </c>
      <c r="L70">
        <f t="shared" si="24"/>
        <v>0.8818024737312119</v>
      </c>
      <c r="M70">
        <f t="shared" si="17"/>
        <v>215.22936273350976</v>
      </c>
      <c r="N70">
        <f t="shared" si="18"/>
        <v>-26.22936273350976</v>
      </c>
      <c r="O70">
        <f t="shared" si="19"/>
        <v>687.9794694060306</v>
      </c>
      <c r="P70">
        <f t="shared" si="20"/>
        <v>-0.13877969700269713</v>
      </c>
      <c r="Q70">
        <f t="shared" si="21"/>
        <v>0.13877969700269713</v>
      </c>
      <c r="R70">
        <f t="shared" si="22"/>
        <v>1.293429988002001E-2</v>
      </c>
      <c r="S70">
        <f t="shared" si="23"/>
        <v>5.4197810811567416E-2</v>
      </c>
    </row>
    <row r="71" spans="1:19" x14ac:dyDescent="0.25">
      <c r="A71" s="6">
        <v>2010</v>
      </c>
      <c r="B71" s="6">
        <v>9</v>
      </c>
      <c r="C71" s="6">
        <v>69</v>
      </c>
      <c r="D71" s="6">
        <v>145</v>
      </c>
      <c r="E71">
        <f t="shared" si="25"/>
        <v>191.41666666666666</v>
      </c>
      <c r="F71">
        <f t="shared" si="26"/>
        <v>193.25</v>
      </c>
      <c r="G71">
        <f t="shared" si="27"/>
        <v>0.75032341526520052</v>
      </c>
      <c r="H71">
        <v>0.81609609375870173</v>
      </c>
      <c r="I71">
        <f t="shared" si="14"/>
        <v>177.67515505701306</v>
      </c>
      <c r="J71">
        <f t="shared" si="15"/>
        <v>204.01371146243144</v>
      </c>
      <c r="K71">
        <f t="shared" si="16"/>
        <v>0.87089810671735879</v>
      </c>
      <c r="L71">
        <f t="shared" si="24"/>
        <v>0.88303765409647739</v>
      </c>
      <c r="M71">
        <f t="shared" si="17"/>
        <v>166.49479299770516</v>
      </c>
      <c r="N71">
        <f t="shared" si="18"/>
        <v>-21.494792997705161</v>
      </c>
      <c r="O71">
        <f t="shared" si="19"/>
        <v>462.02612601419486</v>
      </c>
      <c r="P71">
        <f t="shared" si="20"/>
        <v>-0.14823995170831145</v>
      </c>
      <c r="Q71">
        <f t="shared" si="21"/>
        <v>0.14823995170831145</v>
      </c>
      <c r="R71">
        <f t="shared" si="22"/>
        <v>1.2493788360309186E-2</v>
      </c>
      <c r="S71">
        <f t="shared" si="23"/>
        <v>4.7562425683709869E-5</v>
      </c>
    </row>
    <row r="72" spans="1:19" x14ac:dyDescent="0.25">
      <c r="A72" s="6">
        <v>2010</v>
      </c>
      <c r="B72" s="6">
        <v>10</v>
      </c>
      <c r="C72" s="6">
        <v>70</v>
      </c>
      <c r="D72" s="6">
        <v>146</v>
      </c>
      <c r="E72">
        <f t="shared" si="25"/>
        <v>195.08333333333334</v>
      </c>
      <c r="F72">
        <f t="shared" si="26"/>
        <v>196.54166666666669</v>
      </c>
      <c r="G72">
        <f t="shared" si="27"/>
        <v>0.74284502861988544</v>
      </c>
      <c r="H72">
        <v>0.78991199891073238</v>
      </c>
      <c r="I72">
        <f t="shared" si="14"/>
        <v>184.8307155750642</v>
      </c>
      <c r="J72">
        <f t="shared" si="15"/>
        <v>205.3487788031139</v>
      </c>
      <c r="K72">
        <f t="shared" si="16"/>
        <v>0.90008188338084938</v>
      </c>
      <c r="L72">
        <f t="shared" si="24"/>
        <v>0.89830273356478241</v>
      </c>
      <c r="M72">
        <f t="shared" si="17"/>
        <v>162.20746433824553</v>
      </c>
      <c r="N72">
        <f t="shared" si="18"/>
        <v>-16.207464338245529</v>
      </c>
      <c r="O72">
        <f t="shared" si="19"/>
        <v>262.6819002755006</v>
      </c>
      <c r="P72">
        <f t="shared" si="20"/>
        <v>-0.11101002971401047</v>
      </c>
      <c r="Q72">
        <f t="shared" si="21"/>
        <v>0.11101002971401047</v>
      </c>
      <c r="R72">
        <f t="shared" si="22"/>
        <v>7.060535385273522E-3</v>
      </c>
      <c r="S72">
        <f t="shared" si="23"/>
        <v>4.2221805216738595E-4</v>
      </c>
    </row>
    <row r="73" spans="1:19" x14ac:dyDescent="0.25">
      <c r="A73" s="6">
        <v>2010</v>
      </c>
      <c r="B73" s="6">
        <v>11</v>
      </c>
      <c r="C73" s="6">
        <v>71</v>
      </c>
      <c r="D73" s="6">
        <v>149</v>
      </c>
      <c r="E73">
        <f t="shared" si="25"/>
        <v>198</v>
      </c>
      <c r="F73">
        <f t="shared" si="26"/>
        <v>198.91666666666669</v>
      </c>
      <c r="G73">
        <f t="shared" si="27"/>
        <v>0.74905739421868445</v>
      </c>
      <c r="H73">
        <v>0.7802638853566416</v>
      </c>
      <c r="I73">
        <f t="shared" si="14"/>
        <v>190.96103612676544</v>
      </c>
      <c r="J73">
        <f t="shared" si="15"/>
        <v>206.68384614379636</v>
      </c>
      <c r="K73">
        <f t="shared" si="16"/>
        <v>0.92392821059613883</v>
      </c>
      <c r="L73">
        <f t="shared" si="24"/>
        <v>0.92336591313631367</v>
      </c>
      <c r="M73">
        <f t="shared" si="17"/>
        <v>161.26794083261288</v>
      </c>
      <c r="N73">
        <f t="shared" si="18"/>
        <v>-12.267940832612879</v>
      </c>
      <c r="O73">
        <f t="shared" si="19"/>
        <v>150.50237227249039</v>
      </c>
      <c r="P73">
        <f t="shared" si="20"/>
        <v>-8.2335173373240797E-2</v>
      </c>
      <c r="Q73">
        <f t="shared" si="21"/>
        <v>8.2335173373240797E-2</v>
      </c>
      <c r="R73">
        <f t="shared" si="22"/>
        <v>4.8982787857205275E-3</v>
      </c>
      <c r="S73">
        <f t="shared" si="23"/>
        <v>5.2069726588892397E-2</v>
      </c>
    </row>
    <row r="74" spans="1:19" x14ac:dyDescent="0.25">
      <c r="A74" s="6">
        <v>2010</v>
      </c>
      <c r="B74" s="6">
        <v>12</v>
      </c>
      <c r="C74" s="6">
        <v>72</v>
      </c>
      <c r="D74" s="6">
        <v>183</v>
      </c>
      <c r="E74">
        <f t="shared" si="25"/>
        <v>199.83333333333334</v>
      </c>
      <c r="F74">
        <f t="shared" si="26"/>
        <v>200.66666666666669</v>
      </c>
      <c r="G74">
        <f t="shared" si="27"/>
        <v>0.91196013289036537</v>
      </c>
      <c r="H74">
        <v>0.92985856302805114</v>
      </c>
      <c r="I74">
        <f t="shared" si="14"/>
        <v>196.80412406384369</v>
      </c>
      <c r="J74">
        <f t="shared" si="15"/>
        <v>208.01891348447884</v>
      </c>
      <c r="K74">
        <f t="shared" si="16"/>
        <v>0.94608764543195278</v>
      </c>
      <c r="L74">
        <f t="shared" si="24"/>
        <v>0.93522610015667029</v>
      </c>
      <c r="M74">
        <f t="shared" si="17"/>
        <v>193.42816797533399</v>
      </c>
      <c r="N74">
        <f t="shared" si="18"/>
        <v>-10.428167975333992</v>
      </c>
      <c r="O74">
        <f t="shared" si="19"/>
        <v>108.74668732178144</v>
      </c>
      <c r="P74">
        <f t="shared" si="20"/>
        <v>-5.6984524455377002E-2</v>
      </c>
      <c r="Q74">
        <f t="shared" si="21"/>
        <v>5.6984524455377002E-2</v>
      </c>
      <c r="R74">
        <f t="shared" si="22"/>
        <v>5.5910669103448616E-3</v>
      </c>
      <c r="S74">
        <f t="shared" si="23"/>
        <v>7.6443011137985609E-3</v>
      </c>
    </row>
    <row r="75" spans="1:19" x14ac:dyDescent="0.25">
      <c r="A75" s="6">
        <v>2011</v>
      </c>
      <c r="B75" s="6">
        <v>1</v>
      </c>
      <c r="C75" s="6">
        <v>73</v>
      </c>
      <c r="D75" s="6">
        <v>199</v>
      </c>
      <c r="E75">
        <f t="shared" si="25"/>
        <v>201.5</v>
      </c>
      <c r="F75">
        <f t="shared" si="26"/>
        <v>202.41666666666669</v>
      </c>
      <c r="G75">
        <f t="shared" si="27"/>
        <v>0.9831206257719225</v>
      </c>
      <c r="H75">
        <v>1.0159039640367855</v>
      </c>
      <c r="I75">
        <f t="shared" si="14"/>
        <v>195.88465745251713</v>
      </c>
      <c r="J75">
        <f t="shared" si="15"/>
        <v>209.3539808251613</v>
      </c>
      <c r="K75">
        <f t="shared" si="16"/>
        <v>0.93566244444191937</v>
      </c>
      <c r="L75">
        <f t="shared" si="24"/>
        <v>0.9236099122274698</v>
      </c>
      <c r="M75">
        <f t="shared" si="17"/>
        <v>212.68353900716255</v>
      </c>
      <c r="N75">
        <f t="shared" si="18"/>
        <v>-13.683539007162551</v>
      </c>
      <c r="O75">
        <f t="shared" si="19"/>
        <v>187.23923976053911</v>
      </c>
      <c r="P75">
        <f t="shared" si="20"/>
        <v>-6.8761502548555536E-2</v>
      </c>
      <c r="Q75">
        <f t="shared" si="21"/>
        <v>6.8761502548555536E-2</v>
      </c>
      <c r="R75">
        <f t="shared" si="22"/>
        <v>1.867875756489272E-2</v>
      </c>
      <c r="S75">
        <f t="shared" si="23"/>
        <v>9.1159314158733365E-3</v>
      </c>
    </row>
    <row r="76" spans="1:19" x14ac:dyDescent="0.25">
      <c r="A76" s="6">
        <v>2011</v>
      </c>
      <c r="B76" s="6">
        <v>2</v>
      </c>
      <c r="C76" s="6">
        <v>74</v>
      </c>
      <c r="D76" s="6">
        <v>218</v>
      </c>
      <c r="E76">
        <f t="shared" si="25"/>
        <v>203.33333333333334</v>
      </c>
      <c r="F76">
        <f t="shared" si="26"/>
        <v>204.54166666666669</v>
      </c>
      <c r="G76">
        <f t="shared" si="27"/>
        <v>1.0657975147687919</v>
      </c>
      <c r="H76">
        <v>1.1637879715376531</v>
      </c>
      <c r="I76">
        <f t="shared" si="14"/>
        <v>187.31934452971518</v>
      </c>
      <c r="J76">
        <f t="shared" si="15"/>
        <v>210.68904816584376</v>
      </c>
      <c r="K76">
        <f t="shared" si="16"/>
        <v>0.88907964680853691</v>
      </c>
      <c r="L76">
        <f t="shared" si="24"/>
        <v>0.8934057947261671</v>
      </c>
      <c r="M76">
        <f t="shared" si="17"/>
        <v>245.19737999012619</v>
      </c>
      <c r="N76">
        <f t="shared" si="18"/>
        <v>-27.197379990126194</v>
      </c>
      <c r="O76">
        <f t="shared" si="19"/>
        <v>739.69747832731673</v>
      </c>
      <c r="P76">
        <f t="shared" si="20"/>
        <v>-0.12475862380791833</v>
      </c>
      <c r="Q76">
        <f t="shared" si="21"/>
        <v>0.12475862380791833</v>
      </c>
      <c r="R76">
        <f t="shared" si="22"/>
        <v>2.1680209172515837E-2</v>
      </c>
      <c r="S76">
        <f t="shared" si="23"/>
        <v>1.6496927868024577E-2</v>
      </c>
    </row>
    <row r="77" spans="1:19" x14ac:dyDescent="0.25">
      <c r="A77" s="6">
        <v>2011</v>
      </c>
      <c r="B77" s="6">
        <v>3</v>
      </c>
      <c r="C77" s="6">
        <v>75</v>
      </c>
      <c r="D77" s="6">
        <v>190</v>
      </c>
      <c r="E77">
        <f t="shared" si="25"/>
        <v>205.75</v>
      </c>
      <c r="F77">
        <f t="shared" si="26"/>
        <v>206.625</v>
      </c>
      <c r="G77">
        <f t="shared" si="27"/>
        <v>0.91954022988505746</v>
      </c>
      <c r="H77">
        <v>1.0475164931141536</v>
      </c>
      <c r="I77">
        <f t="shared" si="14"/>
        <v>181.38139232075523</v>
      </c>
      <c r="J77">
        <f t="shared" si="15"/>
        <v>212.02411550652624</v>
      </c>
      <c r="K77">
        <f t="shared" si="16"/>
        <v>0.85547529292804514</v>
      </c>
      <c r="L77">
        <f t="shared" si="24"/>
        <v>0.89811544182997205</v>
      </c>
      <c r="M77">
        <f t="shared" si="17"/>
        <v>222.0987579310266</v>
      </c>
      <c r="N77">
        <f t="shared" si="18"/>
        <v>-32.098757931026597</v>
      </c>
      <c r="O77">
        <f t="shared" si="19"/>
        <v>1030.3302607146429</v>
      </c>
      <c r="P77">
        <f t="shared" si="20"/>
        <v>-0.16894083121592945</v>
      </c>
      <c r="Q77">
        <f t="shared" si="21"/>
        <v>0.16894083121592945</v>
      </c>
      <c r="R77">
        <f t="shared" si="22"/>
        <v>4.1664750473718983E-3</v>
      </c>
      <c r="S77">
        <f t="shared" si="23"/>
        <v>4.8864265927977837E-2</v>
      </c>
    </row>
    <row r="78" spans="1:19" x14ac:dyDescent="0.25">
      <c r="A78" s="6">
        <v>2011</v>
      </c>
      <c r="B78" s="6">
        <v>4</v>
      </c>
      <c r="C78" s="6">
        <v>76</v>
      </c>
      <c r="D78" s="6">
        <v>232</v>
      </c>
      <c r="E78">
        <f t="shared" si="25"/>
        <v>207.5</v>
      </c>
      <c r="F78">
        <f t="shared" si="26"/>
        <v>208.83333333333331</v>
      </c>
      <c r="G78">
        <f t="shared" si="27"/>
        <v>1.1109337589784518</v>
      </c>
      <c r="H78">
        <v>1.1448495536379257</v>
      </c>
      <c r="I78">
        <f t="shared" si="14"/>
        <v>202.64671393964937</v>
      </c>
      <c r="J78">
        <f t="shared" si="15"/>
        <v>213.35918284720873</v>
      </c>
      <c r="K78">
        <f t="shared" si="16"/>
        <v>0.94979138575333411</v>
      </c>
      <c r="L78">
        <f t="shared" si="24"/>
        <v>0.92118747510628696</v>
      </c>
      <c r="M78">
        <f t="shared" si="17"/>
        <v>244.26416524717951</v>
      </c>
      <c r="N78">
        <f t="shared" si="18"/>
        <v>-12.264165247179506</v>
      </c>
      <c r="O78">
        <f t="shared" si="19"/>
        <v>150.40974921012554</v>
      </c>
      <c r="P78">
        <f t="shared" si="20"/>
        <v>-5.2862781237842695E-2</v>
      </c>
      <c r="Q78">
        <f t="shared" si="21"/>
        <v>5.2862781237842695E-2</v>
      </c>
      <c r="R78">
        <f t="shared" si="22"/>
        <v>1.8939197791293201E-3</v>
      </c>
      <c r="S78">
        <f t="shared" si="23"/>
        <v>0</v>
      </c>
    </row>
    <row r="79" spans="1:19" x14ac:dyDescent="0.25">
      <c r="A79" s="6">
        <v>2011</v>
      </c>
      <c r="B79" s="6">
        <v>5</v>
      </c>
      <c r="C79" s="6">
        <v>77</v>
      </c>
      <c r="D79" s="6">
        <v>232</v>
      </c>
      <c r="E79">
        <f t="shared" si="25"/>
        <v>210.16666666666666</v>
      </c>
      <c r="F79">
        <f t="shared" si="26"/>
        <v>211.83333333333331</v>
      </c>
      <c r="G79">
        <f t="shared" si="27"/>
        <v>1.0952006294256491</v>
      </c>
      <c r="H79">
        <v>1.1276336070975177</v>
      </c>
      <c r="I79">
        <f t="shared" si="14"/>
        <v>205.7405867825795</v>
      </c>
      <c r="J79">
        <f t="shared" si="15"/>
        <v>214.69425018789119</v>
      </c>
      <c r="K79">
        <f t="shared" si="16"/>
        <v>0.95829574663748174</v>
      </c>
      <c r="L79">
        <f t="shared" si="24"/>
        <v>0.9611320682734843</v>
      </c>
      <c r="M79">
        <f t="shared" si="17"/>
        <v>242.09645176246866</v>
      </c>
      <c r="N79">
        <f t="shared" si="18"/>
        <v>-10.096451762468661</v>
      </c>
      <c r="O79">
        <f t="shared" si="19"/>
        <v>101.93833819185653</v>
      </c>
      <c r="P79">
        <f t="shared" si="20"/>
        <v>-4.3519188631330433E-2</v>
      </c>
      <c r="Q79">
        <f t="shared" si="21"/>
        <v>4.3519188631330433E-2</v>
      </c>
      <c r="R79">
        <f t="shared" si="22"/>
        <v>5.555482902128802E-4</v>
      </c>
      <c r="S79">
        <f t="shared" si="23"/>
        <v>4.7562425683709865E-3</v>
      </c>
    </row>
    <row r="80" spans="1:19" x14ac:dyDescent="0.25">
      <c r="A80" s="6">
        <v>2011</v>
      </c>
      <c r="B80" s="6">
        <v>6</v>
      </c>
      <c r="C80" s="6">
        <v>78</v>
      </c>
      <c r="D80" s="6">
        <v>216</v>
      </c>
      <c r="E80">
        <f t="shared" si="25"/>
        <v>213.5</v>
      </c>
      <c r="F80">
        <f t="shared" si="26"/>
        <v>214.70833333333331</v>
      </c>
      <c r="G80">
        <f t="shared" si="27"/>
        <v>1.0060159130603532</v>
      </c>
      <c r="H80">
        <v>1.025176856634977</v>
      </c>
      <c r="I80">
        <f t="shared" si="14"/>
        <v>210.6953532964007</v>
      </c>
      <c r="J80">
        <f t="shared" si="15"/>
        <v>216.02931752857364</v>
      </c>
      <c r="K80">
        <f t="shared" si="16"/>
        <v>0.97530907242963705</v>
      </c>
      <c r="L80">
        <f t="shared" si="24"/>
        <v>0.98280900270619964</v>
      </c>
      <c r="M80">
        <f t="shared" si="17"/>
        <v>221.46825668494247</v>
      </c>
      <c r="N80">
        <f t="shared" si="18"/>
        <v>-5.4682566849424745</v>
      </c>
      <c r="O80">
        <f t="shared" si="19"/>
        <v>29.90183117241806</v>
      </c>
      <c r="P80">
        <f t="shared" si="20"/>
        <v>-2.5316003171029975E-2</v>
      </c>
      <c r="Q80">
        <f t="shared" si="21"/>
        <v>2.5316003171029975E-2</v>
      </c>
      <c r="R80">
        <f t="shared" si="22"/>
        <v>2.6777376017085992E-4</v>
      </c>
      <c r="S80">
        <f t="shared" si="23"/>
        <v>1.4489026063100135E-2</v>
      </c>
    </row>
    <row r="81" spans="1:19" x14ac:dyDescent="0.25">
      <c r="A81" s="6">
        <v>2011</v>
      </c>
      <c r="B81" s="6">
        <v>7</v>
      </c>
      <c r="C81" s="6">
        <v>79</v>
      </c>
      <c r="D81" s="6">
        <v>242</v>
      </c>
      <c r="E81">
        <f t="shared" si="25"/>
        <v>215.91666666666666</v>
      </c>
      <c r="F81">
        <f t="shared" si="26"/>
        <v>216.75</v>
      </c>
      <c r="G81">
        <f t="shared" si="27"/>
        <v>1.1164936562860439</v>
      </c>
      <c r="H81">
        <v>1.09707678467749</v>
      </c>
      <c r="I81">
        <f t="shared" si="14"/>
        <v>220.58620087484692</v>
      </c>
      <c r="J81">
        <f t="shared" si="15"/>
        <v>217.36438486925613</v>
      </c>
      <c r="K81">
        <f t="shared" si="16"/>
        <v>1.0148221890514801</v>
      </c>
      <c r="L81">
        <f t="shared" si="24"/>
        <v>0.98488046405181962</v>
      </c>
      <c r="M81">
        <f t="shared" si="17"/>
        <v>238.46542045576399</v>
      </c>
      <c r="N81">
        <f t="shared" si="18"/>
        <v>3.53457954423601</v>
      </c>
      <c r="O81">
        <f t="shared" si="19"/>
        <v>12.49325255453164</v>
      </c>
      <c r="P81">
        <f t="shared" si="20"/>
        <v>1.460570059601657E-2</v>
      </c>
      <c r="Q81">
        <f t="shared" si="21"/>
        <v>1.460570059601657E-2</v>
      </c>
      <c r="R81">
        <f t="shared" si="22"/>
        <v>1.1600067545520078E-3</v>
      </c>
      <c r="S81">
        <f t="shared" si="23"/>
        <v>5.5324089884570731E-3</v>
      </c>
    </row>
    <row r="82" spans="1:19" x14ac:dyDescent="0.25">
      <c r="A82" s="6">
        <v>2011</v>
      </c>
      <c r="B82" s="6">
        <v>8</v>
      </c>
      <c r="C82" s="6">
        <v>80</v>
      </c>
      <c r="D82" s="6">
        <v>224</v>
      </c>
      <c r="E82">
        <f t="shared" si="25"/>
        <v>217.58333333333334</v>
      </c>
      <c r="F82">
        <f t="shared" si="26"/>
        <v>218.08333333333334</v>
      </c>
      <c r="G82">
        <f t="shared" si="27"/>
        <v>1.027130301872373</v>
      </c>
      <c r="H82">
        <v>1.0619242282093697</v>
      </c>
      <c r="I82">
        <f t="shared" si="14"/>
        <v>210.93783722941484</v>
      </c>
      <c r="J82">
        <f t="shared" si="15"/>
        <v>218.69945220993861</v>
      </c>
      <c r="K82">
        <f t="shared" si="16"/>
        <v>0.96451013067434166</v>
      </c>
      <c r="L82">
        <f t="shared" si="24"/>
        <v>0.96977844218728759</v>
      </c>
      <c r="M82">
        <f t="shared" si="17"/>
        <v>232.242246997851</v>
      </c>
      <c r="N82">
        <f t="shared" si="18"/>
        <v>-8.242246997850998</v>
      </c>
      <c r="O82">
        <f t="shared" si="19"/>
        <v>67.93463557358379</v>
      </c>
      <c r="P82">
        <f t="shared" si="20"/>
        <v>-3.6795745526120527E-2</v>
      </c>
      <c r="Q82">
        <f t="shared" si="21"/>
        <v>3.6795745526120527E-2</v>
      </c>
      <c r="R82">
        <f t="shared" si="22"/>
        <v>3.1486687175636824E-3</v>
      </c>
      <c r="S82">
        <f t="shared" si="23"/>
        <v>6.475207270408162E-2</v>
      </c>
    </row>
    <row r="83" spans="1:19" x14ac:dyDescent="0.25">
      <c r="A83" s="6">
        <v>2011</v>
      </c>
      <c r="B83" s="6">
        <v>9</v>
      </c>
      <c r="C83" s="6">
        <v>81</v>
      </c>
      <c r="D83" s="6">
        <v>167</v>
      </c>
      <c r="E83">
        <f t="shared" si="25"/>
        <v>218.58333333333334</v>
      </c>
      <c r="F83">
        <f t="shared" si="26"/>
        <v>219.45833333333334</v>
      </c>
      <c r="G83">
        <f t="shared" si="27"/>
        <v>0.76096449591797988</v>
      </c>
      <c r="H83">
        <v>0.81609609375870173</v>
      </c>
      <c r="I83">
        <f t="shared" si="14"/>
        <v>204.63276478980126</v>
      </c>
      <c r="J83">
        <f t="shared" si="15"/>
        <v>220.03451955062107</v>
      </c>
      <c r="K83">
        <f t="shared" si="16"/>
        <v>0.93000300683604109</v>
      </c>
      <c r="L83">
        <f t="shared" si="24"/>
        <v>0.9479434989733142</v>
      </c>
      <c r="M83">
        <f t="shared" si="17"/>
        <v>179.56931189733453</v>
      </c>
      <c r="N83">
        <f t="shared" si="18"/>
        <v>-12.569311897334529</v>
      </c>
      <c r="O83">
        <f t="shared" si="19"/>
        <v>157.98760157247534</v>
      </c>
      <c r="P83">
        <f t="shared" si="20"/>
        <v>-7.5265340702601977E-2</v>
      </c>
      <c r="Q83">
        <f t="shared" si="21"/>
        <v>7.5265340702601977E-2</v>
      </c>
      <c r="R83">
        <f t="shared" si="22"/>
        <v>2.8162996176476765E-3</v>
      </c>
      <c r="S83">
        <f t="shared" si="23"/>
        <v>3.585643085087311E-5</v>
      </c>
    </row>
    <row r="84" spans="1:19" x14ac:dyDescent="0.25">
      <c r="A84" s="6">
        <v>2011</v>
      </c>
      <c r="B84" s="6">
        <v>10</v>
      </c>
      <c r="C84" s="6">
        <v>82</v>
      </c>
      <c r="D84" s="6">
        <v>166</v>
      </c>
      <c r="E84">
        <f t="shared" si="25"/>
        <v>220.33333333333334</v>
      </c>
      <c r="F84">
        <f t="shared" si="26"/>
        <v>221.29166666666669</v>
      </c>
      <c r="G84">
        <f t="shared" si="27"/>
        <v>0.75014121634343811</v>
      </c>
      <c r="H84">
        <v>0.78991199891073238</v>
      </c>
      <c r="I84">
        <f t="shared" si="14"/>
        <v>210.14999168123737</v>
      </c>
      <c r="J84">
        <f t="shared" si="15"/>
        <v>221.36958689130353</v>
      </c>
      <c r="K84">
        <f t="shared" si="16"/>
        <v>0.94931735940955975</v>
      </c>
      <c r="L84">
        <f t="shared" si="24"/>
        <v>0.9544629409273232</v>
      </c>
      <c r="M84">
        <f t="shared" si="17"/>
        <v>174.86249287935263</v>
      </c>
      <c r="N84">
        <f t="shared" si="18"/>
        <v>-8.8624928793526294</v>
      </c>
      <c r="O84">
        <f t="shared" si="19"/>
        <v>78.543780036576067</v>
      </c>
      <c r="P84">
        <f t="shared" si="20"/>
        <v>-5.3388511321401384E-2</v>
      </c>
      <c r="Q84">
        <f t="shared" si="21"/>
        <v>5.3388511321401384E-2</v>
      </c>
      <c r="R84">
        <f t="shared" si="22"/>
        <v>2.781257042053467E-4</v>
      </c>
      <c r="S84">
        <f t="shared" si="23"/>
        <v>9.0724343155755549E-4</v>
      </c>
    </row>
    <row r="85" spans="1:19" x14ac:dyDescent="0.25">
      <c r="A85" s="6">
        <v>2011</v>
      </c>
      <c r="B85" s="6">
        <v>11</v>
      </c>
      <c r="C85" s="6">
        <v>83</v>
      </c>
      <c r="D85" s="6">
        <v>171</v>
      </c>
      <c r="E85">
        <f t="shared" si="25"/>
        <v>222.25</v>
      </c>
      <c r="F85">
        <f t="shared" si="26"/>
        <v>223.375</v>
      </c>
      <c r="G85">
        <f t="shared" si="27"/>
        <v>0.76552881925013994</v>
      </c>
      <c r="H85">
        <v>0.7802638853566416</v>
      </c>
      <c r="I85">
        <f t="shared" si="14"/>
        <v>219.15662535353619</v>
      </c>
      <c r="J85">
        <f t="shared" si="15"/>
        <v>222.70465423198601</v>
      </c>
      <c r="K85">
        <f t="shared" si="16"/>
        <v>0.98406845653636887</v>
      </c>
      <c r="L85">
        <f t="shared" si="24"/>
        <v>0.9836750943181044</v>
      </c>
      <c r="M85">
        <f t="shared" si="17"/>
        <v>173.76839879805684</v>
      </c>
      <c r="N85">
        <f t="shared" si="18"/>
        <v>-2.7683987980568361</v>
      </c>
      <c r="O85">
        <f t="shared" si="19"/>
        <v>7.6640319050825347</v>
      </c>
      <c r="P85">
        <f t="shared" si="20"/>
        <v>-1.6189466655303134E-2</v>
      </c>
      <c r="Q85">
        <f t="shared" si="21"/>
        <v>1.6189466655303134E-2</v>
      </c>
      <c r="R85">
        <f t="shared" si="22"/>
        <v>4.6180915078016378E-4</v>
      </c>
      <c r="S85">
        <f t="shared" si="23"/>
        <v>5.7487774015936521E-2</v>
      </c>
    </row>
    <row r="86" spans="1:19" x14ac:dyDescent="0.25">
      <c r="A86" s="6">
        <v>2011</v>
      </c>
      <c r="B86" s="6">
        <v>12</v>
      </c>
      <c r="C86" s="6">
        <v>84</v>
      </c>
      <c r="D86" s="6">
        <v>212</v>
      </c>
      <c r="E86">
        <f t="shared" si="25"/>
        <v>224.5</v>
      </c>
      <c r="F86">
        <f t="shared" si="26"/>
        <v>225.58333333333331</v>
      </c>
      <c r="G86">
        <f t="shared" si="27"/>
        <v>0.93978574067233112</v>
      </c>
      <c r="H86">
        <v>0.92985856302805114</v>
      </c>
      <c r="I86">
        <f t="shared" si="14"/>
        <v>227.99166284991728</v>
      </c>
      <c r="J86">
        <f t="shared" si="15"/>
        <v>224.03972157266847</v>
      </c>
      <c r="K86">
        <f t="shared" si="16"/>
        <v>1.0176394670083848</v>
      </c>
      <c r="L86">
        <f t="shared" si="24"/>
        <v>0.98752601783262006</v>
      </c>
      <c r="M86">
        <f t="shared" si="17"/>
        <v>208.32525356276616</v>
      </c>
      <c r="N86">
        <f t="shared" si="18"/>
        <v>3.6747464372338356</v>
      </c>
      <c r="O86">
        <f t="shared" si="19"/>
        <v>13.503761377962768</v>
      </c>
      <c r="P86">
        <f t="shared" si="20"/>
        <v>1.7333709609593566E-2</v>
      </c>
      <c r="Q86">
        <f t="shared" si="21"/>
        <v>1.7333709609593566E-2</v>
      </c>
      <c r="R86">
        <f t="shared" si="22"/>
        <v>1.7859161520894905E-3</v>
      </c>
      <c r="S86">
        <f t="shared" si="23"/>
        <v>1.4239943040227838E-3</v>
      </c>
    </row>
    <row r="87" spans="1:19" x14ac:dyDescent="0.25">
      <c r="A87" s="6">
        <v>2012</v>
      </c>
      <c r="B87" s="6">
        <v>1</v>
      </c>
      <c r="C87" s="6">
        <v>85</v>
      </c>
      <c r="D87" s="6">
        <v>220</v>
      </c>
      <c r="E87">
        <f t="shared" si="25"/>
        <v>226.66666666666666</v>
      </c>
      <c r="F87">
        <f t="shared" si="26"/>
        <v>227.70833333333331</v>
      </c>
      <c r="G87">
        <f t="shared" si="27"/>
        <v>0.96614821591948774</v>
      </c>
      <c r="H87">
        <v>1.0159039640367855</v>
      </c>
      <c r="I87">
        <f t="shared" si="14"/>
        <v>216.55590271132544</v>
      </c>
      <c r="J87">
        <f t="shared" si="15"/>
        <v>225.37478891335093</v>
      </c>
      <c r="K87">
        <f t="shared" si="16"/>
        <v>0.9608701299531065</v>
      </c>
      <c r="L87">
        <f t="shared" si="24"/>
        <v>0.97534854955227202</v>
      </c>
      <c r="M87">
        <f t="shared" si="17"/>
        <v>228.95914145102699</v>
      </c>
      <c r="N87">
        <f t="shared" si="18"/>
        <v>-8.9591414510269942</v>
      </c>
      <c r="O87">
        <f t="shared" si="19"/>
        <v>80.266215539510071</v>
      </c>
      <c r="P87">
        <f t="shared" si="20"/>
        <v>-4.0723370231940885E-2</v>
      </c>
      <c r="Q87">
        <f t="shared" si="21"/>
        <v>4.0723370231940885E-2</v>
      </c>
      <c r="R87">
        <f t="shared" si="22"/>
        <v>3.9588141386312304E-3</v>
      </c>
      <c r="S87">
        <f t="shared" si="23"/>
        <v>1.8595041322314047E-2</v>
      </c>
    </row>
    <row r="88" spans="1:19" x14ac:dyDescent="0.25">
      <c r="A88" s="6">
        <v>2012</v>
      </c>
      <c r="B88" s="6">
        <v>2</v>
      </c>
      <c r="C88" s="6">
        <v>86</v>
      </c>
      <c r="D88" s="6">
        <v>250</v>
      </c>
      <c r="E88">
        <f t="shared" si="25"/>
        <v>228.75</v>
      </c>
      <c r="F88">
        <f t="shared" si="26"/>
        <v>229.54166666666669</v>
      </c>
      <c r="G88">
        <f t="shared" si="27"/>
        <v>1.0891268832819023</v>
      </c>
      <c r="H88">
        <v>1.1637879715376531</v>
      </c>
      <c r="I88">
        <f t="shared" si="14"/>
        <v>214.81576207536145</v>
      </c>
      <c r="J88">
        <f t="shared" si="15"/>
        <v>226.70985625403341</v>
      </c>
      <c r="K88">
        <f t="shared" si="16"/>
        <v>0.94753605169532473</v>
      </c>
      <c r="L88">
        <f t="shared" si="24"/>
        <v>0.95707646861746209</v>
      </c>
      <c r="M88">
        <f t="shared" si="17"/>
        <v>263.84220373747445</v>
      </c>
      <c r="N88">
        <f t="shared" si="18"/>
        <v>-13.842203737474449</v>
      </c>
      <c r="O88">
        <f t="shared" si="19"/>
        <v>191.60660430975162</v>
      </c>
      <c r="P88">
        <f t="shared" si="20"/>
        <v>-5.5368814949897795E-2</v>
      </c>
      <c r="Q88">
        <f t="shared" si="21"/>
        <v>5.5368814949897795E-2</v>
      </c>
      <c r="R88">
        <f t="shared" si="22"/>
        <v>1.2619030344482986E-3</v>
      </c>
      <c r="S88">
        <f t="shared" si="23"/>
        <v>6.4000000000000003E-3</v>
      </c>
    </row>
    <row r="89" spans="1:19" x14ac:dyDescent="0.25">
      <c r="A89" s="6">
        <v>2012</v>
      </c>
      <c r="B89" s="6">
        <v>3</v>
      </c>
      <c r="C89" s="6">
        <v>87</v>
      </c>
      <c r="D89" s="6">
        <v>230</v>
      </c>
      <c r="E89">
        <f t="shared" si="25"/>
        <v>230.33333333333334</v>
      </c>
      <c r="F89">
        <f t="shared" si="26"/>
        <v>231.41666666666669</v>
      </c>
      <c r="G89">
        <f t="shared" si="27"/>
        <v>0.99387828592005756</v>
      </c>
      <c r="H89">
        <v>1.0475164931141536</v>
      </c>
      <c r="I89">
        <f t="shared" si="14"/>
        <v>219.56694859880898</v>
      </c>
      <c r="J89">
        <f t="shared" si="15"/>
        <v>228.0449235947159</v>
      </c>
      <c r="K89">
        <f t="shared" si="16"/>
        <v>0.96282322420395516</v>
      </c>
      <c r="L89">
        <f t="shared" si="24"/>
        <v>0.96808174629735622</v>
      </c>
      <c r="M89">
        <f t="shared" si="17"/>
        <v>238.88081863642191</v>
      </c>
      <c r="N89">
        <f t="shared" si="18"/>
        <v>-8.8808186364219068</v>
      </c>
      <c r="O89">
        <f t="shared" si="19"/>
        <v>78.868939653018657</v>
      </c>
      <c r="P89">
        <f t="shared" si="20"/>
        <v>-3.8612254940964812E-2</v>
      </c>
      <c r="Q89">
        <f t="shared" si="21"/>
        <v>3.8612254940964812E-2</v>
      </c>
      <c r="R89">
        <f t="shared" si="22"/>
        <v>4.8731340147286847E-5</v>
      </c>
      <c r="S89">
        <f t="shared" si="23"/>
        <v>1.8166351606805294E-2</v>
      </c>
    </row>
    <row r="90" spans="1:19" x14ac:dyDescent="0.25">
      <c r="A90" s="6">
        <v>2012</v>
      </c>
      <c r="B90" s="6">
        <v>4</v>
      </c>
      <c r="C90" s="6">
        <v>88</v>
      </c>
      <c r="D90" s="6">
        <v>261</v>
      </c>
      <c r="E90">
        <f t="shared" si="25"/>
        <v>232.5</v>
      </c>
      <c r="F90">
        <f t="shared" si="26"/>
        <v>234.5</v>
      </c>
      <c r="G90">
        <f t="shared" si="27"/>
        <v>1.1130063965884862</v>
      </c>
      <c r="H90">
        <v>1.1448495536379257</v>
      </c>
      <c r="I90">
        <f t="shared" si="14"/>
        <v>227.97755318210554</v>
      </c>
      <c r="J90">
        <f t="shared" si="15"/>
        <v>229.37999093539835</v>
      </c>
      <c r="K90">
        <f t="shared" si="16"/>
        <v>0.99388596299278875</v>
      </c>
      <c r="L90">
        <f t="shared" si="24"/>
        <v>0.97511207614032525</v>
      </c>
      <c r="M90">
        <f t="shared" si="17"/>
        <v>262.60558023586225</v>
      </c>
      <c r="N90">
        <f t="shared" si="18"/>
        <v>-1.6055802358622486</v>
      </c>
      <c r="O90">
        <f t="shared" si="19"/>
        <v>2.5778878937914738</v>
      </c>
      <c r="P90">
        <f t="shared" si="20"/>
        <v>-6.1516484132653204E-3</v>
      </c>
      <c r="Q90">
        <f t="shared" si="21"/>
        <v>6.1516484132653204E-3</v>
      </c>
      <c r="R90">
        <f t="shared" si="22"/>
        <v>9.7795269161742027E-4</v>
      </c>
      <c r="S90">
        <f t="shared" si="23"/>
        <v>1.1890606420927466E-3</v>
      </c>
    </row>
    <row r="91" spans="1:19" x14ac:dyDescent="0.25">
      <c r="A91" s="6">
        <v>2012</v>
      </c>
      <c r="B91" s="6">
        <v>5</v>
      </c>
      <c r="C91" s="6">
        <v>89</v>
      </c>
      <c r="D91" s="6">
        <v>252</v>
      </c>
      <c r="E91">
        <f t="shared" si="25"/>
        <v>236.5</v>
      </c>
      <c r="F91">
        <f t="shared" si="26"/>
        <v>238.125</v>
      </c>
      <c r="G91">
        <f t="shared" si="27"/>
        <v>1.0582677165354331</v>
      </c>
      <c r="H91">
        <v>1.1276336070975177</v>
      </c>
      <c r="I91">
        <f t="shared" si="14"/>
        <v>223.47684426383637</v>
      </c>
      <c r="J91">
        <f t="shared" si="15"/>
        <v>230.71505827608081</v>
      </c>
      <c r="K91">
        <f t="shared" si="16"/>
        <v>0.96862704122423182</v>
      </c>
      <c r="L91">
        <f t="shared" si="24"/>
        <v>0.97364314147403175</v>
      </c>
      <c r="M91">
        <f t="shared" si="17"/>
        <v>260.16205337557102</v>
      </c>
      <c r="N91">
        <f t="shared" si="18"/>
        <v>-8.1620533755710198</v>
      </c>
      <c r="O91">
        <f t="shared" si="19"/>
        <v>66.619115305670277</v>
      </c>
      <c r="P91">
        <f t="shared" si="20"/>
        <v>-3.2389100696710395E-2</v>
      </c>
      <c r="Q91">
        <f t="shared" si="21"/>
        <v>3.2389100696710395E-2</v>
      </c>
      <c r="R91">
        <f t="shared" si="22"/>
        <v>1.541004362557194E-3</v>
      </c>
      <c r="S91">
        <f t="shared" si="23"/>
        <v>9.0702947845804974E-3</v>
      </c>
    </row>
    <row r="92" spans="1:19" x14ac:dyDescent="0.25">
      <c r="A92" s="6">
        <v>2012</v>
      </c>
      <c r="B92" s="6">
        <v>6</v>
      </c>
      <c r="C92" s="6">
        <v>90</v>
      </c>
      <c r="D92" s="6">
        <v>228</v>
      </c>
      <c r="E92">
        <f t="shared" si="25"/>
        <v>239.75</v>
      </c>
      <c r="F92">
        <f t="shared" si="26"/>
        <v>240.70833333333331</v>
      </c>
      <c r="G92">
        <f t="shared" si="27"/>
        <v>0.94720443136576082</v>
      </c>
      <c r="H92">
        <v>1.025176856634977</v>
      </c>
      <c r="I92">
        <f t="shared" si="14"/>
        <v>222.40065070175626</v>
      </c>
      <c r="J92">
        <f t="shared" si="15"/>
        <v>232.0501256167633</v>
      </c>
      <c r="K92">
        <f t="shared" si="16"/>
        <v>0.958416420205075</v>
      </c>
      <c r="L92">
        <f t="shared" si="24"/>
        <v>0.98474026277164228</v>
      </c>
      <c r="M92">
        <f t="shared" si="17"/>
        <v>237.89241836154497</v>
      </c>
      <c r="N92">
        <f t="shared" si="18"/>
        <v>-9.8924183615449692</v>
      </c>
      <c r="O92">
        <f t="shared" si="19"/>
        <v>97.859941039832052</v>
      </c>
      <c r="P92">
        <f t="shared" si="20"/>
        <v>-4.3387799831337587E-2</v>
      </c>
      <c r="Q92">
        <f t="shared" si="21"/>
        <v>4.3387799831337587E-2</v>
      </c>
      <c r="R92">
        <f t="shared" si="22"/>
        <v>9.3146047270300592E-4</v>
      </c>
      <c r="S92">
        <f t="shared" si="23"/>
        <v>2.3564943059402894E-2</v>
      </c>
    </row>
    <row r="93" spans="1:19" x14ac:dyDescent="0.25">
      <c r="A93" s="6">
        <v>2012</v>
      </c>
      <c r="B93" s="6">
        <v>7</v>
      </c>
      <c r="C93" s="6">
        <v>91</v>
      </c>
      <c r="D93" s="6">
        <v>263</v>
      </c>
      <c r="E93">
        <f t="shared" si="25"/>
        <v>241.66666666666666</v>
      </c>
      <c r="F93">
        <f t="shared" si="26"/>
        <v>242.79166666666666</v>
      </c>
      <c r="G93">
        <f t="shared" si="27"/>
        <v>1.0832332246438992</v>
      </c>
      <c r="H93">
        <v>1.09707678467749</v>
      </c>
      <c r="I93">
        <f t="shared" si="14"/>
        <v>239.7279786367138</v>
      </c>
      <c r="J93">
        <f t="shared" si="15"/>
        <v>233.38519295744578</v>
      </c>
      <c r="K93">
        <f t="shared" si="16"/>
        <v>1.0271773268856201</v>
      </c>
      <c r="L93">
        <f t="shared" si="24"/>
        <v>0.99218208843218303</v>
      </c>
      <c r="M93">
        <f t="shared" si="17"/>
        <v>256.04147708109019</v>
      </c>
      <c r="N93">
        <f t="shared" si="18"/>
        <v>6.9585229189098072</v>
      </c>
      <c r="O93">
        <f t="shared" si="19"/>
        <v>48.42104121299306</v>
      </c>
      <c r="P93">
        <f t="shared" si="20"/>
        <v>2.6458262049086721E-2</v>
      </c>
      <c r="Q93">
        <f t="shared" si="21"/>
        <v>2.6458262049086721E-2</v>
      </c>
      <c r="R93">
        <f t="shared" si="22"/>
        <v>7.3524512566561524E-5</v>
      </c>
      <c r="S93">
        <f t="shared" si="23"/>
        <v>3.7010799635674939E-3</v>
      </c>
    </row>
    <row r="94" spans="1:19" x14ac:dyDescent="0.25">
      <c r="A94" s="6">
        <v>2012</v>
      </c>
      <c r="B94" s="6">
        <v>8</v>
      </c>
      <c r="C94" s="6">
        <v>92</v>
      </c>
      <c r="D94" s="6">
        <v>247</v>
      </c>
      <c r="E94">
        <f t="shared" si="25"/>
        <v>243.91666666666666</v>
      </c>
      <c r="F94">
        <f t="shared" si="26"/>
        <v>246.41666666666666</v>
      </c>
      <c r="G94">
        <f t="shared" si="27"/>
        <v>1.0023672641190395</v>
      </c>
      <c r="H94">
        <v>1.0619242282093697</v>
      </c>
      <c r="I94">
        <f t="shared" si="14"/>
        <v>232.59663301636368</v>
      </c>
      <c r="J94">
        <f t="shared" si="15"/>
        <v>234.72026029812824</v>
      </c>
      <c r="K94">
        <f t="shared" si="16"/>
        <v>0.99095251820585384</v>
      </c>
      <c r="L94">
        <f t="shared" si="24"/>
        <v>1.0083898733276395</v>
      </c>
      <c r="M94">
        <f t="shared" si="17"/>
        <v>249.25513126219218</v>
      </c>
      <c r="N94">
        <f t="shared" si="18"/>
        <v>-2.2551312621921795</v>
      </c>
      <c r="O94">
        <f t="shared" si="19"/>
        <v>5.0856170097164926</v>
      </c>
      <c r="P94">
        <f t="shared" si="20"/>
        <v>-9.1300860817497154E-3</v>
      </c>
      <c r="Q94">
        <f t="shared" si="21"/>
        <v>9.1300860817497154E-3</v>
      </c>
      <c r="R94">
        <f t="shared" si="22"/>
        <v>3.0146288371610396E-5</v>
      </c>
      <c r="S94">
        <f t="shared" si="23"/>
        <v>4.6042387188775423E-2</v>
      </c>
    </row>
    <row r="95" spans="1:19" x14ac:dyDescent="0.25">
      <c r="A95" s="6">
        <v>2012</v>
      </c>
      <c r="B95" s="6">
        <v>9</v>
      </c>
      <c r="C95" s="6">
        <v>93</v>
      </c>
      <c r="D95" s="6">
        <v>194</v>
      </c>
      <c r="E95">
        <f t="shared" si="25"/>
        <v>248.91666666666666</v>
      </c>
      <c r="F95">
        <f t="shared" si="26"/>
        <v>250.54166666666666</v>
      </c>
      <c r="G95">
        <f t="shared" si="27"/>
        <v>0.77432230167969407</v>
      </c>
      <c r="H95">
        <v>0.81609609375870173</v>
      </c>
      <c r="I95">
        <f t="shared" si="14"/>
        <v>237.71710400731402</v>
      </c>
      <c r="J95">
        <f t="shared" si="15"/>
        <v>236.0553276388107</v>
      </c>
      <c r="K95">
        <f t="shared" si="16"/>
        <v>1.0070397748914441</v>
      </c>
      <c r="L95">
        <f t="shared" si="24"/>
        <v>1.0072988705736288</v>
      </c>
      <c r="M95">
        <f t="shared" si="17"/>
        <v>192.6438307969639</v>
      </c>
      <c r="N95">
        <f t="shared" si="18"/>
        <v>1.356169203036103</v>
      </c>
      <c r="O95">
        <f t="shared" si="19"/>
        <v>1.8391949072635787</v>
      </c>
      <c r="P95">
        <f t="shared" si="20"/>
        <v>6.9905629022479539E-3</v>
      </c>
      <c r="Q95">
        <f t="shared" si="21"/>
        <v>6.9905629022479539E-3</v>
      </c>
      <c r="R95">
        <f t="shared" si="22"/>
        <v>5.3386688851198602E-4</v>
      </c>
      <c r="S95">
        <f t="shared" si="23"/>
        <v>1.0628122010840684E-4</v>
      </c>
    </row>
    <row r="96" spans="1:19" x14ac:dyDescent="0.25">
      <c r="A96" s="6">
        <v>2012</v>
      </c>
      <c r="B96" s="6">
        <v>10</v>
      </c>
      <c r="C96" s="6">
        <v>94</v>
      </c>
      <c r="D96" s="6">
        <v>192</v>
      </c>
      <c r="E96">
        <f t="shared" si="25"/>
        <v>252.16666666666666</v>
      </c>
      <c r="F96">
        <f t="shared" si="26"/>
        <v>253.79166666666666</v>
      </c>
      <c r="G96">
        <f t="shared" si="27"/>
        <v>0.75652602199967167</v>
      </c>
      <c r="H96">
        <v>0.78991199891073238</v>
      </c>
      <c r="I96">
        <f t="shared" si="14"/>
        <v>243.06505061926251</v>
      </c>
      <c r="J96">
        <f t="shared" si="15"/>
        <v>237.39039497949318</v>
      </c>
      <c r="K96">
        <f t="shared" si="16"/>
        <v>1.0239043186235885</v>
      </c>
      <c r="L96">
        <f t="shared" si="24"/>
        <v>1.0277288510603444</v>
      </c>
      <c r="M96">
        <f t="shared" si="17"/>
        <v>187.51752142045976</v>
      </c>
      <c r="N96">
        <f t="shared" si="18"/>
        <v>4.482478579540242</v>
      </c>
      <c r="O96">
        <f t="shared" si="19"/>
        <v>20.092614216037106</v>
      </c>
      <c r="P96">
        <f t="shared" si="20"/>
        <v>2.3346242601772094E-2</v>
      </c>
      <c r="Q96">
        <f t="shared" si="21"/>
        <v>2.3346242601772094E-2</v>
      </c>
      <c r="R96">
        <f t="shared" si="22"/>
        <v>2.5687703094960856E-3</v>
      </c>
      <c r="S96">
        <f t="shared" si="23"/>
        <v>4.3402777777777775E-4</v>
      </c>
    </row>
    <row r="97" spans="1:19" x14ac:dyDescent="0.25">
      <c r="A97" s="6">
        <v>2012</v>
      </c>
      <c r="B97" s="6">
        <v>11</v>
      </c>
      <c r="C97" s="6">
        <v>95</v>
      </c>
      <c r="D97" s="6">
        <v>196</v>
      </c>
      <c r="E97">
        <f t="shared" si="25"/>
        <v>255.41666666666666</v>
      </c>
      <c r="F97">
        <f t="shared" si="26"/>
        <v>256.125</v>
      </c>
      <c r="G97">
        <f t="shared" si="27"/>
        <v>0.76525134211810641</v>
      </c>
      <c r="H97">
        <v>0.7802638853566416</v>
      </c>
      <c r="I97">
        <f t="shared" si="14"/>
        <v>251.19706765668474</v>
      </c>
      <c r="J97">
        <f t="shared" si="15"/>
        <v>238.72546232017567</v>
      </c>
      <c r="K97">
        <f t="shared" si="16"/>
        <v>1.0522424596660003</v>
      </c>
      <c r="L97">
        <f t="shared" si="24"/>
        <v>1.0369964805981848</v>
      </c>
      <c r="M97">
        <f t="shared" si="17"/>
        <v>186.26885676350082</v>
      </c>
      <c r="N97">
        <f t="shared" si="18"/>
        <v>9.7311432364991788</v>
      </c>
      <c r="O97">
        <f t="shared" si="19"/>
        <v>94.695148689263718</v>
      </c>
      <c r="P97">
        <f t="shared" si="20"/>
        <v>4.9648689982138665E-2</v>
      </c>
      <c r="Q97">
        <f t="shared" si="21"/>
        <v>4.9648689982138665E-2</v>
      </c>
      <c r="R97">
        <f t="shared" si="22"/>
        <v>1.5746566090831184E-3</v>
      </c>
      <c r="S97">
        <f t="shared" si="23"/>
        <v>3.1887755102040817E-2</v>
      </c>
    </row>
    <row r="98" spans="1:19" x14ac:dyDescent="0.25">
      <c r="A98" s="6">
        <v>2012</v>
      </c>
      <c r="B98" s="6">
        <v>12</v>
      </c>
      <c r="C98" s="6">
        <v>96</v>
      </c>
      <c r="D98" s="6">
        <v>231</v>
      </c>
      <c r="E98">
        <f t="shared" si="25"/>
        <v>256.83333333333331</v>
      </c>
      <c r="F98">
        <f t="shared" si="26"/>
        <v>257.83333333333331</v>
      </c>
      <c r="G98">
        <f t="shared" si="27"/>
        <v>0.89592760180995479</v>
      </c>
      <c r="H98">
        <v>0.92985856302805114</v>
      </c>
      <c r="I98">
        <f t="shared" si="14"/>
        <v>248.42487791665516</v>
      </c>
      <c r="J98">
        <f t="shared" si="15"/>
        <v>240.06052966085809</v>
      </c>
      <c r="K98">
        <f t="shared" si="16"/>
        <v>1.0348426635049655</v>
      </c>
      <c r="L98">
        <f t="shared" si="24"/>
        <v>1.0300685425341918</v>
      </c>
      <c r="M98">
        <f t="shared" si="17"/>
        <v>223.22233915019837</v>
      </c>
      <c r="N98">
        <f t="shared" si="18"/>
        <v>7.7776608498016344</v>
      </c>
      <c r="O98">
        <f t="shared" si="19"/>
        <v>60.492008294537079</v>
      </c>
      <c r="P98">
        <f t="shared" si="20"/>
        <v>3.3669527488318765E-2</v>
      </c>
      <c r="Q98">
        <f t="shared" si="21"/>
        <v>3.3669527488318765E-2</v>
      </c>
      <c r="R98">
        <f t="shared" si="22"/>
        <v>1.0974623908958368E-5</v>
      </c>
      <c r="S98">
        <f t="shared" si="23"/>
        <v>4.2165626581210985E-3</v>
      </c>
    </row>
    <row r="99" spans="1:19" x14ac:dyDescent="0.25">
      <c r="A99" s="6">
        <v>2013</v>
      </c>
      <c r="B99" s="6">
        <v>1</v>
      </c>
      <c r="C99" s="6">
        <v>97</v>
      </c>
      <c r="D99" s="6">
        <v>246</v>
      </c>
      <c r="E99">
        <f t="shared" si="25"/>
        <v>258.83333333333331</v>
      </c>
      <c r="F99">
        <f t="shared" si="26"/>
        <v>259.79166666666663</v>
      </c>
      <c r="G99">
        <f t="shared" si="27"/>
        <v>0.94691259021651975</v>
      </c>
      <c r="H99">
        <v>1.0159039640367855</v>
      </c>
      <c r="I99">
        <f t="shared" si="14"/>
        <v>242.14887303175482</v>
      </c>
      <c r="J99">
        <f t="shared" si="15"/>
        <v>241.39559700154058</v>
      </c>
      <c r="K99">
        <f t="shared" si="16"/>
        <v>1.0031205044316092</v>
      </c>
      <c r="L99">
        <f t="shared" si="24"/>
        <v>1.0309596222442428</v>
      </c>
      <c r="M99">
        <f t="shared" si="17"/>
        <v>245.23474389489144</v>
      </c>
      <c r="N99">
        <f t="shared" si="18"/>
        <v>0.76525610510856268</v>
      </c>
      <c r="O99">
        <f t="shared" si="19"/>
        <v>0.58561690640592756</v>
      </c>
      <c r="P99">
        <f t="shared" si="20"/>
        <v>3.1107971752380595E-3</v>
      </c>
      <c r="Q99">
        <f t="shared" si="21"/>
        <v>3.1107971752380595E-3</v>
      </c>
      <c r="R99">
        <f t="shared" si="22"/>
        <v>3.9766725536493856E-3</v>
      </c>
      <c r="S99">
        <f t="shared" si="23"/>
        <v>4.4682398043492638E-2</v>
      </c>
    </row>
    <row r="100" spans="1:19" x14ac:dyDescent="0.25">
      <c r="A100" s="6">
        <v>2013</v>
      </c>
      <c r="B100" s="6">
        <v>2</v>
      </c>
      <c r="C100" s="6">
        <v>98</v>
      </c>
      <c r="D100" s="6">
        <v>298</v>
      </c>
      <c r="E100">
        <f t="shared" si="25"/>
        <v>260.75</v>
      </c>
      <c r="F100">
        <f t="shared" si="26"/>
        <v>261.875</v>
      </c>
      <c r="G100">
        <f t="shared" si="27"/>
        <v>1.1379474940334129</v>
      </c>
      <c r="H100">
        <v>1.1637879715376531</v>
      </c>
      <c r="I100">
        <f t="shared" si="14"/>
        <v>256.06038839383081</v>
      </c>
      <c r="J100">
        <f t="shared" si="15"/>
        <v>242.73066434222306</v>
      </c>
      <c r="K100">
        <f t="shared" si="16"/>
        <v>1.0549156987961534</v>
      </c>
      <c r="L100">
        <f t="shared" si="24"/>
        <v>1.0367343427068141</v>
      </c>
      <c r="M100">
        <f t="shared" si="17"/>
        <v>282.4870274848227</v>
      </c>
      <c r="N100">
        <f t="shared" si="18"/>
        <v>15.512972515177296</v>
      </c>
      <c r="O100">
        <f t="shared" si="19"/>
        <v>240.6523162566462</v>
      </c>
      <c r="P100">
        <f t="shared" si="20"/>
        <v>5.2056954748917098E-2</v>
      </c>
      <c r="Q100">
        <f t="shared" si="21"/>
        <v>5.2056954748917098E-2</v>
      </c>
      <c r="R100">
        <f t="shared" si="22"/>
        <v>2.003049270876613E-3</v>
      </c>
      <c r="S100">
        <f t="shared" si="23"/>
        <v>9.4702941308950038E-3</v>
      </c>
    </row>
    <row r="101" spans="1:19" x14ac:dyDescent="0.25">
      <c r="A101" s="6">
        <v>2013</v>
      </c>
      <c r="B101" s="6">
        <v>3</v>
      </c>
      <c r="C101" s="6">
        <v>99</v>
      </c>
      <c r="D101" s="6">
        <v>269</v>
      </c>
      <c r="E101">
        <f t="shared" si="25"/>
        <v>263</v>
      </c>
      <c r="F101">
        <f t="shared" si="26"/>
        <v>264.66666666666663</v>
      </c>
      <c r="G101">
        <f t="shared" si="27"/>
        <v>1.0163727959697735</v>
      </c>
      <c r="H101">
        <v>1.0475164931141536</v>
      </c>
      <c r="I101">
        <f t="shared" si="14"/>
        <v>256.79786596991136</v>
      </c>
      <c r="J101">
        <f t="shared" si="15"/>
        <v>244.06573168290555</v>
      </c>
      <c r="K101">
        <f t="shared" si="16"/>
        <v>1.0521668248926794</v>
      </c>
      <c r="L101">
        <f t="shared" si="24"/>
        <v>1.0393164530559804</v>
      </c>
      <c r="M101">
        <f t="shared" si="17"/>
        <v>255.66287934181719</v>
      </c>
      <c r="N101">
        <f t="shared" si="18"/>
        <v>13.337120658182812</v>
      </c>
      <c r="O101">
        <f t="shared" si="19"/>
        <v>177.87878745092672</v>
      </c>
      <c r="P101">
        <f t="shared" si="20"/>
        <v>4.9580374193988148E-2</v>
      </c>
      <c r="Q101">
        <f t="shared" si="21"/>
        <v>4.9580374193988148E-2</v>
      </c>
      <c r="R101">
        <f t="shared" si="22"/>
        <v>1.2881024528338587E-4</v>
      </c>
      <c r="S101">
        <f t="shared" si="23"/>
        <v>3.1094097649286218E-3</v>
      </c>
    </row>
    <row r="102" spans="1:19" x14ac:dyDescent="0.25">
      <c r="A102" s="6">
        <v>2013</v>
      </c>
      <c r="B102" s="6">
        <v>4</v>
      </c>
      <c r="C102" s="6">
        <v>100</v>
      </c>
      <c r="D102" s="6">
        <v>284</v>
      </c>
      <c r="E102">
        <f t="shared" si="25"/>
        <v>266.33333333333331</v>
      </c>
      <c r="F102">
        <f t="shared" si="26"/>
        <v>267.54166666666663</v>
      </c>
      <c r="G102">
        <f t="shared" si="27"/>
        <v>1.0615168976794893</v>
      </c>
      <c r="H102">
        <v>1.1448495536379257</v>
      </c>
      <c r="I102">
        <f t="shared" si="14"/>
        <v>248.06752913301906</v>
      </c>
      <c r="J102">
        <f t="shared" si="15"/>
        <v>245.40079902358798</v>
      </c>
      <c r="K102">
        <f t="shared" si="16"/>
        <v>1.0108668354791084</v>
      </c>
      <c r="L102">
        <f t="shared" si="24"/>
        <v>1.0219365355355814</v>
      </c>
      <c r="M102">
        <f t="shared" si="17"/>
        <v>280.94699522454499</v>
      </c>
      <c r="N102">
        <f t="shared" si="18"/>
        <v>3.0530047754550083</v>
      </c>
      <c r="O102">
        <f t="shared" si="19"/>
        <v>9.3208381589510854</v>
      </c>
      <c r="P102">
        <f t="shared" si="20"/>
        <v>1.0750016814982423E-2</v>
      </c>
      <c r="Q102">
        <f t="shared" si="21"/>
        <v>1.0750016814982423E-2</v>
      </c>
      <c r="R102">
        <f t="shared" si="22"/>
        <v>7.3958145273888426E-6</v>
      </c>
      <c r="S102">
        <f t="shared" si="23"/>
        <v>3.0995834159888914E-4</v>
      </c>
    </row>
    <row r="103" spans="1:19" x14ac:dyDescent="0.25">
      <c r="A103" s="6">
        <v>2013</v>
      </c>
      <c r="B103" s="6">
        <v>5</v>
      </c>
      <c r="C103" s="6">
        <v>101</v>
      </c>
      <c r="D103" s="6">
        <v>279</v>
      </c>
      <c r="E103">
        <f t="shared" si="25"/>
        <v>268.75</v>
      </c>
      <c r="F103">
        <f t="shared" si="26"/>
        <v>269.5</v>
      </c>
      <c r="G103">
        <f t="shared" si="27"/>
        <v>1.0352504638218925</v>
      </c>
      <c r="H103">
        <v>1.1276336070975177</v>
      </c>
      <c r="I103">
        <f t="shared" si="14"/>
        <v>247.42079186353311</v>
      </c>
      <c r="J103">
        <f t="shared" si="15"/>
        <v>246.73586636427046</v>
      </c>
      <c r="K103">
        <f t="shared" si="16"/>
        <v>1.0027759462349566</v>
      </c>
      <c r="L103">
        <f t="shared" si="24"/>
        <v>1.0486965308409537</v>
      </c>
      <c r="M103">
        <f t="shared" si="17"/>
        <v>278.22765498867341</v>
      </c>
      <c r="N103">
        <f t="shared" si="18"/>
        <v>0.77234501132659261</v>
      </c>
      <c r="O103">
        <f t="shared" si="19"/>
        <v>0.59651681652107447</v>
      </c>
      <c r="P103">
        <f t="shared" si="20"/>
        <v>2.7682616893426257E-3</v>
      </c>
      <c r="Q103">
        <f t="shared" si="21"/>
        <v>2.7682616893426257E-3</v>
      </c>
      <c r="R103">
        <f t="shared" si="22"/>
        <v>1.4575516505781372E-2</v>
      </c>
      <c r="S103">
        <f t="shared" si="23"/>
        <v>1.0405827263267429E-3</v>
      </c>
    </row>
    <row r="104" spans="1:19" x14ac:dyDescent="0.25">
      <c r="A104" s="6">
        <v>2013</v>
      </c>
      <c r="B104" s="6">
        <v>6</v>
      </c>
      <c r="C104" s="6">
        <v>102</v>
      </c>
      <c r="D104" s="6">
        <v>288</v>
      </c>
      <c r="E104">
        <f t="shared" si="25"/>
        <v>270.25</v>
      </c>
      <c r="F104">
        <f t="shared" si="26"/>
        <v>272.04166666666663</v>
      </c>
      <c r="G104">
        <f t="shared" si="27"/>
        <v>1.0586613570225152</v>
      </c>
      <c r="H104">
        <v>1.025176856634977</v>
      </c>
      <c r="I104">
        <f t="shared" si="14"/>
        <v>280.92713772853426</v>
      </c>
      <c r="J104">
        <f t="shared" si="15"/>
        <v>248.07093370495295</v>
      </c>
      <c r="K104">
        <f t="shared" si="16"/>
        <v>1.1324468108087962</v>
      </c>
      <c r="L104">
        <f t="shared" si="24"/>
        <v>1.079651064621989</v>
      </c>
      <c r="M104">
        <f t="shared" si="17"/>
        <v>254.31658003814744</v>
      </c>
      <c r="N104">
        <f t="shared" si="18"/>
        <v>33.683419961852564</v>
      </c>
      <c r="O104">
        <f t="shared" si="19"/>
        <v>1134.5727803265279</v>
      </c>
      <c r="P104">
        <f t="shared" si="20"/>
        <v>0.11695631931198808</v>
      </c>
      <c r="Q104">
        <f t="shared" si="21"/>
        <v>0.11695631931198808</v>
      </c>
      <c r="R104">
        <f t="shared" si="22"/>
        <v>9.7121478697242657E-3</v>
      </c>
      <c r="S104">
        <f t="shared" si="23"/>
        <v>2.3630401234567902E-3</v>
      </c>
    </row>
    <row r="105" spans="1:19" x14ac:dyDescent="0.25">
      <c r="A105" s="6">
        <v>2013</v>
      </c>
      <c r="B105" s="6">
        <v>7</v>
      </c>
      <c r="C105" s="6">
        <v>103</v>
      </c>
      <c r="D105" s="6">
        <v>302</v>
      </c>
      <c r="E105">
        <f t="shared" si="25"/>
        <v>273.83333333333331</v>
      </c>
      <c r="F105">
        <f t="shared" si="26"/>
        <v>275.625</v>
      </c>
      <c r="G105">
        <f t="shared" si="27"/>
        <v>1.0956916099773242</v>
      </c>
      <c r="H105">
        <v>1.09707678467749</v>
      </c>
      <c r="I105">
        <f t="shared" si="14"/>
        <v>275.27699448018086</v>
      </c>
      <c r="J105">
        <f t="shared" si="15"/>
        <v>249.40600104563538</v>
      </c>
      <c r="K105">
        <f t="shared" si="16"/>
        <v>1.1037304368222147</v>
      </c>
      <c r="L105">
        <f t="shared" si="24"/>
        <v>1.1034276577171316</v>
      </c>
      <c r="M105">
        <f t="shared" si="17"/>
        <v>273.6175337064164</v>
      </c>
      <c r="N105">
        <f t="shared" si="18"/>
        <v>28.382466293583605</v>
      </c>
      <c r="O105">
        <f t="shared" si="19"/>
        <v>805.56439290640947</v>
      </c>
      <c r="P105">
        <f t="shared" si="20"/>
        <v>9.3981676468819886E-2</v>
      </c>
      <c r="Q105">
        <f t="shared" si="21"/>
        <v>9.3981676468819886E-2</v>
      </c>
      <c r="R105">
        <f t="shared" si="22"/>
        <v>4.2690146403790239E-3</v>
      </c>
      <c r="S105">
        <f t="shared" si="23"/>
        <v>2.8068944344546293E-3</v>
      </c>
    </row>
    <row r="106" spans="1:19" x14ac:dyDescent="0.25">
      <c r="A106" s="6">
        <v>2013</v>
      </c>
      <c r="B106" s="6">
        <v>8</v>
      </c>
      <c r="C106" s="6">
        <v>104</v>
      </c>
      <c r="D106" s="6">
        <v>286</v>
      </c>
      <c r="E106">
        <f t="shared" si="25"/>
        <v>277.41666666666669</v>
      </c>
      <c r="F106">
        <f t="shared" si="26"/>
        <v>278.04166666666669</v>
      </c>
      <c r="G106">
        <f t="shared" si="27"/>
        <v>1.0286228083320845</v>
      </c>
      <c r="H106">
        <v>1.0619242282093697</v>
      </c>
      <c r="I106">
        <f t="shared" si="14"/>
        <v>269.32241717684218</v>
      </c>
      <c r="J106">
        <f t="shared" si="15"/>
        <v>250.74106838631786</v>
      </c>
      <c r="K106">
        <f t="shared" si="16"/>
        <v>1.0741057255203841</v>
      </c>
      <c r="L106">
        <f t="shared" si="24"/>
        <v>1.0678367813706588</v>
      </c>
      <c r="M106">
        <f t="shared" si="17"/>
        <v>266.26801552653336</v>
      </c>
      <c r="N106">
        <f t="shared" si="18"/>
        <v>19.731984473466639</v>
      </c>
      <c r="O106">
        <f t="shared" si="19"/>
        <v>389.35121126112853</v>
      </c>
      <c r="P106">
        <f t="shared" si="20"/>
        <v>6.8992952704428803E-2</v>
      </c>
      <c r="Q106">
        <f t="shared" si="21"/>
        <v>6.8992952704428803E-2</v>
      </c>
      <c r="R106">
        <f t="shared" si="22"/>
        <v>3.4104149258492043E-4</v>
      </c>
      <c r="S106">
        <f t="shared" si="23"/>
        <v>6.8768643943469113E-2</v>
      </c>
    </row>
    <row r="107" spans="1:19" x14ac:dyDescent="0.25">
      <c r="A107" s="6">
        <v>2013</v>
      </c>
      <c r="B107" s="6">
        <v>9</v>
      </c>
      <c r="C107" s="6">
        <v>105</v>
      </c>
      <c r="D107" s="6">
        <v>211</v>
      </c>
      <c r="E107">
        <f t="shared" si="25"/>
        <v>278.66666666666669</v>
      </c>
      <c r="F107">
        <f t="shared" si="26"/>
        <v>279.75</v>
      </c>
      <c r="G107">
        <f t="shared" si="27"/>
        <v>0.75424486148346737</v>
      </c>
      <c r="H107">
        <v>0.81609609375870173</v>
      </c>
      <c r="I107">
        <f t="shared" si="14"/>
        <v>258.54798425537763</v>
      </c>
      <c r="J107">
        <f t="shared" si="15"/>
        <v>252.07613572700035</v>
      </c>
      <c r="K107">
        <f t="shared" si="16"/>
        <v>1.0256741817693775</v>
      </c>
      <c r="L107">
        <f t="shared" si="24"/>
        <v>1.0596163135628522</v>
      </c>
      <c r="M107">
        <f t="shared" si="17"/>
        <v>205.71834969659329</v>
      </c>
      <c r="N107">
        <f t="shared" si="18"/>
        <v>5.2816503034067068</v>
      </c>
      <c r="O107">
        <f t="shared" si="19"/>
        <v>27.895829927476157</v>
      </c>
      <c r="P107">
        <f t="shared" si="20"/>
        <v>2.5031518025624203E-2</v>
      </c>
      <c r="Q107">
        <f t="shared" si="21"/>
        <v>2.5031518025624203E-2</v>
      </c>
      <c r="R107">
        <f t="shared" si="22"/>
        <v>5.626741868311521E-3</v>
      </c>
      <c r="S107">
        <f t="shared" si="23"/>
        <v>5.6153275982120791E-4</v>
      </c>
    </row>
    <row r="108" spans="1:19" x14ac:dyDescent="0.25">
      <c r="A108" s="6">
        <v>2013</v>
      </c>
      <c r="B108" s="6">
        <v>10</v>
      </c>
      <c r="C108" s="6">
        <v>106</v>
      </c>
      <c r="D108" s="6">
        <v>216</v>
      </c>
      <c r="E108">
        <f t="shared" si="25"/>
        <v>280.83333333333331</v>
      </c>
      <c r="F108">
        <f t="shared" si="26"/>
        <v>282.29166666666663</v>
      </c>
      <c r="G108">
        <f t="shared" si="27"/>
        <v>0.76516605166051666</v>
      </c>
      <c r="H108">
        <v>0.78991199891073238</v>
      </c>
      <c r="I108">
        <f t="shared" si="14"/>
        <v>273.44818194667033</v>
      </c>
      <c r="J108">
        <f t="shared" si="15"/>
        <v>253.41120306768283</v>
      </c>
      <c r="K108">
        <f t="shared" si="16"/>
        <v>1.0790690333987953</v>
      </c>
      <c r="L108">
        <f t="shared" si="24"/>
        <v>1.0688409785124005</v>
      </c>
      <c r="M108">
        <f t="shared" si="17"/>
        <v>200.17254996156686</v>
      </c>
      <c r="N108">
        <f t="shared" si="18"/>
        <v>15.827450038433142</v>
      </c>
      <c r="O108">
        <f t="shared" si="19"/>
        <v>250.50817471909727</v>
      </c>
      <c r="P108">
        <f t="shared" si="20"/>
        <v>7.3275231659412687E-2</v>
      </c>
      <c r="Q108">
        <f t="shared" si="21"/>
        <v>7.3275231659412687E-2</v>
      </c>
      <c r="R108">
        <f t="shared" si="22"/>
        <v>8.7723042381792921E-3</v>
      </c>
      <c r="S108">
        <f t="shared" si="23"/>
        <v>1.9290123456790122E-4</v>
      </c>
    </row>
    <row r="109" spans="1:19" x14ac:dyDescent="0.25">
      <c r="A109" s="6">
        <v>2013</v>
      </c>
      <c r="B109" s="6">
        <v>11</v>
      </c>
      <c r="C109" s="6">
        <v>107</v>
      </c>
      <c r="D109" s="6">
        <v>219</v>
      </c>
      <c r="E109">
        <f t="shared" si="25"/>
        <v>283.75</v>
      </c>
      <c r="F109">
        <f t="shared" si="26"/>
        <v>284.375</v>
      </c>
      <c r="G109">
        <f t="shared" si="27"/>
        <v>0.77010989010989006</v>
      </c>
      <c r="H109">
        <v>0.7802638853566416</v>
      </c>
      <c r="I109">
        <f t="shared" si="14"/>
        <v>280.67427457558142</v>
      </c>
      <c r="J109">
        <f t="shared" si="15"/>
        <v>254.74627040836526</v>
      </c>
      <c r="K109">
        <f t="shared" si="16"/>
        <v>1.1017797203690278</v>
      </c>
      <c r="L109">
        <f t="shared" si="24"/>
        <v>1.0881128962122477</v>
      </c>
      <c r="M109">
        <f t="shared" si="17"/>
        <v>198.76931472894472</v>
      </c>
      <c r="N109">
        <f t="shared" si="18"/>
        <v>20.230685271055279</v>
      </c>
      <c r="O109">
        <f t="shared" si="19"/>
        <v>409.280626536493</v>
      </c>
      <c r="P109">
        <f t="shared" si="20"/>
        <v>9.2377558315320907E-2</v>
      </c>
      <c r="Q109">
        <f t="shared" si="21"/>
        <v>9.2377558315320907E-2</v>
      </c>
      <c r="R109">
        <f t="shared" si="22"/>
        <v>8.2408055036954087E-3</v>
      </c>
      <c r="S109">
        <f t="shared" si="23"/>
        <v>3.1713267029461437E-2</v>
      </c>
    </row>
    <row r="110" spans="1:19" x14ac:dyDescent="0.25">
      <c r="A110" s="6">
        <v>2013</v>
      </c>
      <c r="B110" s="6">
        <v>12</v>
      </c>
      <c r="C110" s="6">
        <v>108</v>
      </c>
      <c r="D110" s="6">
        <v>258</v>
      </c>
      <c r="E110">
        <f t="shared" si="25"/>
        <v>285</v>
      </c>
      <c r="F110">
        <f t="shared" si="26"/>
        <v>285.08333333333337</v>
      </c>
      <c r="G110">
        <f t="shared" si="27"/>
        <v>0.90499853843905276</v>
      </c>
      <c r="H110">
        <v>0.92985856302805114</v>
      </c>
      <c r="I110">
        <f t="shared" si="14"/>
        <v>277.46155195886161</v>
      </c>
      <c r="J110">
        <f t="shared" si="15"/>
        <v>256.08133774904775</v>
      </c>
      <c r="K110">
        <f t="shared" si="16"/>
        <v>1.0834899348689198</v>
      </c>
      <c r="L110">
        <f t="shared" si="24"/>
        <v>1.0929722110931919</v>
      </c>
      <c r="M110">
        <f t="shared" si="17"/>
        <v>238.11942473763057</v>
      </c>
      <c r="N110">
        <f t="shared" si="18"/>
        <v>19.880575262369433</v>
      </c>
      <c r="O110">
        <f t="shared" si="19"/>
        <v>395.23727276273547</v>
      </c>
      <c r="P110">
        <f t="shared" si="20"/>
        <v>7.7056493264997805E-2</v>
      </c>
      <c r="Q110">
        <f t="shared" si="21"/>
        <v>7.7056493264997805E-2</v>
      </c>
      <c r="R110">
        <f t="shared" si="22"/>
        <v>9.0100224813365291E-3</v>
      </c>
      <c r="S110">
        <f t="shared" si="23"/>
        <v>1.1778138333032871E-2</v>
      </c>
    </row>
    <row r="111" spans="1:19" x14ac:dyDescent="0.25">
      <c r="A111" s="6">
        <v>2014</v>
      </c>
      <c r="B111" s="6">
        <v>1</v>
      </c>
      <c r="C111" s="6">
        <v>109</v>
      </c>
      <c r="D111" s="6">
        <v>286</v>
      </c>
      <c r="E111">
        <f t="shared" si="25"/>
        <v>285.16666666666669</v>
      </c>
      <c r="F111">
        <f t="shared" si="26"/>
        <v>285.375</v>
      </c>
      <c r="G111">
        <f t="shared" si="27"/>
        <v>1.0021901007446343</v>
      </c>
      <c r="H111">
        <v>1.0159039640367855</v>
      </c>
      <c r="I111">
        <f t="shared" si="14"/>
        <v>281.52267352472307</v>
      </c>
      <c r="J111">
        <f t="shared" si="15"/>
        <v>257.41640508973023</v>
      </c>
      <c r="K111">
        <f t="shared" si="16"/>
        <v>1.0936469780416282</v>
      </c>
      <c r="L111">
        <f t="shared" si="24"/>
        <v>1.0876799923909566</v>
      </c>
      <c r="M111">
        <f t="shared" si="17"/>
        <v>261.51034633875594</v>
      </c>
      <c r="N111">
        <f t="shared" si="18"/>
        <v>24.489653661244063</v>
      </c>
      <c r="O111">
        <f t="shared" si="19"/>
        <v>599.74313644768472</v>
      </c>
      <c r="P111">
        <f t="shared" si="20"/>
        <v>8.5628159654699526E-2</v>
      </c>
      <c r="Q111">
        <f t="shared" si="21"/>
        <v>8.5628159654699526E-2</v>
      </c>
      <c r="R111">
        <f t="shared" si="22"/>
        <v>8.1808538397297199E-3</v>
      </c>
      <c r="S111">
        <f t="shared" si="23"/>
        <v>2.0551127194483838E-2</v>
      </c>
    </row>
    <row r="112" spans="1:19" x14ac:dyDescent="0.25">
      <c r="A112" s="6">
        <v>2014</v>
      </c>
      <c r="B112" s="6">
        <v>2</v>
      </c>
      <c r="C112" s="6">
        <v>110</v>
      </c>
      <c r="D112" s="6">
        <v>327</v>
      </c>
      <c r="E112">
        <f t="shared" si="25"/>
        <v>285.58333333333331</v>
      </c>
      <c r="F112">
        <f t="shared" si="26"/>
        <v>285.375</v>
      </c>
      <c r="G112">
        <f t="shared" si="27"/>
        <v>1.1458607095926412</v>
      </c>
      <c r="H112">
        <v>1.1637879715376531</v>
      </c>
      <c r="I112">
        <f t="shared" si="14"/>
        <v>280.97901679457277</v>
      </c>
      <c r="J112">
        <f t="shared" si="15"/>
        <v>258.75147243041272</v>
      </c>
      <c r="K112">
        <f t="shared" si="16"/>
        <v>1.0859030642623215</v>
      </c>
      <c r="L112">
        <f t="shared" si="24"/>
        <v>1.0776579669672735</v>
      </c>
      <c r="M112">
        <f t="shared" si="17"/>
        <v>301.13185123217102</v>
      </c>
      <c r="N112">
        <f t="shared" si="18"/>
        <v>25.868148767828984</v>
      </c>
      <c r="O112">
        <f t="shared" si="19"/>
        <v>669.16112067453219</v>
      </c>
      <c r="P112">
        <f t="shared" si="20"/>
        <v>7.9107488586632982E-2</v>
      </c>
      <c r="Q112">
        <f t="shared" si="21"/>
        <v>7.9107488586632982E-2</v>
      </c>
      <c r="R112">
        <f t="shared" si="22"/>
        <v>1.9812190353341095E-3</v>
      </c>
      <c r="S112">
        <f t="shared" si="23"/>
        <v>1.49631998802944E-2</v>
      </c>
    </row>
    <row r="113" spans="1:19" x14ac:dyDescent="0.25">
      <c r="A113" s="6">
        <v>2014</v>
      </c>
      <c r="B113" s="6">
        <v>3</v>
      </c>
      <c r="C113" s="6">
        <v>111</v>
      </c>
      <c r="D113" s="6">
        <v>287</v>
      </c>
      <c r="E113">
        <f t="shared" si="25"/>
        <v>285.16666666666669</v>
      </c>
      <c r="F113">
        <f t="shared" si="26"/>
        <v>284.5</v>
      </c>
      <c r="G113">
        <f t="shared" si="27"/>
        <v>1.0087873462214412</v>
      </c>
      <c r="H113">
        <v>1.0475164931141536</v>
      </c>
      <c r="I113">
        <f t="shared" si="14"/>
        <v>273.98136629503551</v>
      </c>
      <c r="J113">
        <f t="shared" si="15"/>
        <v>260.08653977109515</v>
      </c>
      <c r="K113">
        <f t="shared" si="16"/>
        <v>1.0534238585978704</v>
      </c>
      <c r="L113">
        <f t="shared" si="24"/>
        <v>1.0773061709718379</v>
      </c>
      <c r="M113">
        <f t="shared" si="17"/>
        <v>272.44494004721241</v>
      </c>
      <c r="N113">
        <f t="shared" si="18"/>
        <v>14.555059952787587</v>
      </c>
      <c r="O113">
        <f t="shared" si="19"/>
        <v>211.84977022924102</v>
      </c>
      <c r="P113">
        <f t="shared" si="20"/>
        <v>5.0714494609015982E-2</v>
      </c>
      <c r="Q113">
        <f t="shared" si="21"/>
        <v>5.0714494609015982E-2</v>
      </c>
      <c r="R113">
        <f t="shared" si="22"/>
        <v>9.3230731040845199E-3</v>
      </c>
      <c r="S113">
        <f t="shared" si="23"/>
        <v>1.942478359577025E-2</v>
      </c>
    </row>
    <row r="114" spans="1:19" x14ac:dyDescent="0.25">
      <c r="A114" s="6">
        <v>2014</v>
      </c>
      <c r="B114" s="6">
        <v>4</v>
      </c>
      <c r="C114" s="6">
        <v>112</v>
      </c>
      <c r="D114" s="6">
        <v>327</v>
      </c>
      <c r="E114">
        <f t="shared" si="25"/>
        <v>283.83333333333331</v>
      </c>
      <c r="F114">
        <f t="shared" si="26"/>
        <v>284.16666666666663</v>
      </c>
      <c r="G114">
        <f t="shared" si="27"/>
        <v>1.1507331378299122</v>
      </c>
      <c r="H114">
        <v>1.1448495536379257</v>
      </c>
      <c r="I114">
        <f t="shared" si="14"/>
        <v>285.62704938907473</v>
      </c>
      <c r="J114">
        <f t="shared" si="15"/>
        <v>261.42160711177763</v>
      </c>
      <c r="K114">
        <f t="shared" si="16"/>
        <v>1.0925915900553218</v>
      </c>
      <c r="L114">
        <f t="shared" si="24"/>
        <v>1.077592199234046</v>
      </c>
      <c r="M114">
        <f t="shared" si="17"/>
        <v>299.28841021322779</v>
      </c>
      <c r="N114">
        <f t="shared" si="18"/>
        <v>27.711589786772208</v>
      </c>
      <c r="O114">
        <f t="shared" si="19"/>
        <v>767.93220851033777</v>
      </c>
      <c r="P114">
        <f t="shared" si="20"/>
        <v>8.4744922895327854E-2</v>
      </c>
      <c r="Q114">
        <f t="shared" si="21"/>
        <v>8.4744922895327854E-2</v>
      </c>
      <c r="R114">
        <f t="shared" si="22"/>
        <v>6.180144358800173E-3</v>
      </c>
      <c r="S114">
        <f t="shared" si="23"/>
        <v>2.337999981296E-4</v>
      </c>
    </row>
    <row r="115" spans="1:19" x14ac:dyDescent="0.25">
      <c r="A115" s="6">
        <v>2014</v>
      </c>
      <c r="B115" s="6">
        <v>5</v>
      </c>
      <c r="C115" s="6">
        <v>113</v>
      </c>
      <c r="D115" s="6">
        <v>322</v>
      </c>
      <c r="E115">
        <f t="shared" si="25"/>
        <v>284.5</v>
      </c>
      <c r="F115">
        <f t="shared" si="26"/>
        <v>283.875</v>
      </c>
      <c r="G115">
        <f t="shared" si="27"/>
        <v>1.1343020695728754</v>
      </c>
      <c r="H115">
        <v>1.1276336070975177</v>
      </c>
      <c r="I115">
        <f t="shared" si="14"/>
        <v>285.55374544823536</v>
      </c>
      <c r="J115">
        <f t="shared" si="15"/>
        <v>262.75667445246012</v>
      </c>
      <c r="K115">
        <f t="shared" si="16"/>
        <v>1.0867611490489459</v>
      </c>
      <c r="L115">
        <f t="shared" si="24"/>
        <v>1.0995015272877549</v>
      </c>
      <c r="M115">
        <f t="shared" si="17"/>
        <v>296.29325660177579</v>
      </c>
      <c r="N115">
        <f t="shared" si="18"/>
        <v>25.706743398224205</v>
      </c>
      <c r="O115">
        <f t="shared" si="19"/>
        <v>660.83665614214374</v>
      </c>
      <c r="P115">
        <f t="shared" si="20"/>
        <v>7.9834606826783241E-2</v>
      </c>
      <c r="Q115">
        <f t="shared" si="21"/>
        <v>7.9834606826783241E-2</v>
      </c>
      <c r="R115">
        <f t="shared" si="22"/>
        <v>1.0036840256109689E-2</v>
      </c>
      <c r="S115">
        <f t="shared" si="23"/>
        <v>3.4817329578334172E-3</v>
      </c>
    </row>
    <row r="116" spans="1:19" x14ac:dyDescent="0.25">
      <c r="A116" s="6">
        <v>2014</v>
      </c>
      <c r="B116" s="6">
        <v>6</v>
      </c>
      <c r="C116" s="6">
        <v>114</v>
      </c>
      <c r="D116" s="6">
        <v>303</v>
      </c>
      <c r="E116">
        <f t="shared" si="25"/>
        <v>283.25</v>
      </c>
      <c r="F116">
        <f t="shared" si="26"/>
        <v>283.16666666666663</v>
      </c>
      <c r="G116">
        <f t="shared" si="27"/>
        <v>1.070041200706298</v>
      </c>
      <c r="H116">
        <v>1.025176856634977</v>
      </c>
      <c r="I116">
        <f t="shared" si="14"/>
        <v>295.55875948522873</v>
      </c>
      <c r="J116">
        <f t="shared" si="15"/>
        <v>264.0917417931426</v>
      </c>
      <c r="K116">
        <f t="shared" si="16"/>
        <v>1.1191518427589968</v>
      </c>
      <c r="L116">
        <f t="shared" si="24"/>
        <v>1.1107704705296124</v>
      </c>
      <c r="M116">
        <f t="shared" si="17"/>
        <v>270.7407417147499</v>
      </c>
      <c r="N116">
        <f t="shared" si="18"/>
        <v>32.259258285250098</v>
      </c>
      <c r="O116">
        <f t="shared" si="19"/>
        <v>1040.6597451144771</v>
      </c>
      <c r="P116">
        <f t="shared" si="20"/>
        <v>0.10646619896122145</v>
      </c>
      <c r="Q116">
        <f t="shared" si="21"/>
        <v>0.10646619896122145</v>
      </c>
      <c r="R116">
        <f t="shared" si="22"/>
        <v>1.4755762427077868E-2</v>
      </c>
      <c r="S116">
        <f t="shared" si="23"/>
        <v>6.8076114542147282E-3</v>
      </c>
    </row>
    <row r="117" spans="1:19" x14ac:dyDescent="0.25">
      <c r="A117" s="6">
        <v>2014</v>
      </c>
      <c r="B117" s="6">
        <v>7</v>
      </c>
      <c r="C117" s="6">
        <v>115</v>
      </c>
      <c r="D117" s="6">
        <v>328</v>
      </c>
      <c r="E117">
        <f t="shared" si="25"/>
        <v>283.08333333333331</v>
      </c>
      <c r="F117">
        <f t="shared" si="26"/>
        <v>282.875</v>
      </c>
      <c r="G117">
        <f t="shared" si="27"/>
        <v>1.1595227574016791</v>
      </c>
      <c r="H117">
        <v>1.09707678467749</v>
      </c>
      <c r="I117">
        <f t="shared" si="14"/>
        <v>298.97633837582561</v>
      </c>
      <c r="J117">
        <f t="shared" si="15"/>
        <v>265.42680913382503</v>
      </c>
      <c r="K117">
        <f t="shared" si="16"/>
        <v>1.1263984197808945</v>
      </c>
      <c r="L117">
        <f t="shared" si="24"/>
        <v>1.1262337131383342</v>
      </c>
      <c r="M117">
        <f t="shared" si="17"/>
        <v>291.1935903317426</v>
      </c>
      <c r="N117">
        <f t="shared" si="18"/>
        <v>36.806409668257402</v>
      </c>
      <c r="O117">
        <f t="shared" si="19"/>
        <v>1354.7117926675919</v>
      </c>
      <c r="P117">
        <f t="shared" si="20"/>
        <v>0.11221466362273598</v>
      </c>
      <c r="Q117">
        <f t="shared" si="21"/>
        <v>0.11221466362273598</v>
      </c>
      <c r="R117">
        <f t="shared" si="22"/>
        <v>1.3224369056607317E-2</v>
      </c>
      <c r="S117">
        <f t="shared" si="23"/>
        <v>4.5545806067816784E-4</v>
      </c>
    </row>
    <row r="118" spans="1:19" x14ac:dyDescent="0.25">
      <c r="A118" s="6">
        <v>2014</v>
      </c>
      <c r="B118" s="6">
        <v>8</v>
      </c>
      <c r="C118" s="6">
        <v>116</v>
      </c>
      <c r="D118" s="6">
        <v>321</v>
      </c>
      <c r="E118">
        <f t="shared" si="25"/>
        <v>282.66666666666669</v>
      </c>
      <c r="F118">
        <f t="shared" si="26"/>
        <v>282.70833333333337</v>
      </c>
      <c r="G118">
        <f t="shared" si="27"/>
        <v>1.1354458364038318</v>
      </c>
      <c r="H118">
        <v>1.0619242282093697</v>
      </c>
      <c r="I118">
        <f t="shared" si="14"/>
        <v>302.28145424393824</v>
      </c>
      <c r="J118">
        <f t="shared" si="15"/>
        <v>266.76187647450752</v>
      </c>
      <c r="K118">
        <f t="shared" si="16"/>
        <v>1.1331508768751111</v>
      </c>
      <c r="L118">
        <f t="shared" si="24"/>
        <v>1.0974965759043658</v>
      </c>
      <c r="M118">
        <f t="shared" si="17"/>
        <v>283.28089979087463</v>
      </c>
      <c r="N118">
        <f t="shared" si="18"/>
        <v>37.719100209125372</v>
      </c>
      <c r="O118">
        <f t="shared" si="19"/>
        <v>1422.7305205860416</v>
      </c>
      <c r="P118">
        <f t="shared" si="20"/>
        <v>0.11750498507515693</v>
      </c>
      <c r="Q118">
        <f t="shared" si="21"/>
        <v>0.11750498507515693</v>
      </c>
      <c r="R118">
        <f t="shared" si="22"/>
        <v>5.040978161247766E-4</v>
      </c>
      <c r="S118">
        <f t="shared" si="23"/>
        <v>8.7586494696285933E-2</v>
      </c>
    </row>
    <row r="119" spans="1:19" x14ac:dyDescent="0.25">
      <c r="A119" s="6">
        <v>2014</v>
      </c>
      <c r="B119" s="6">
        <v>9</v>
      </c>
      <c r="C119" s="6">
        <v>117</v>
      </c>
      <c r="D119" s="6">
        <v>226</v>
      </c>
      <c r="E119">
        <f t="shared" si="25"/>
        <v>282.75</v>
      </c>
      <c r="F119">
        <f t="shared" si="26"/>
        <v>281.91666666666663</v>
      </c>
      <c r="G119">
        <f t="shared" si="27"/>
        <v>0.80165533550103474</v>
      </c>
      <c r="H119">
        <v>0.81609609375870173</v>
      </c>
      <c r="I119">
        <f t="shared" si="14"/>
        <v>276.9281727095514</v>
      </c>
      <c r="J119">
        <f t="shared" si="15"/>
        <v>268.09694381519</v>
      </c>
      <c r="K119">
        <f t="shared" si="16"/>
        <v>1.0329404310570922</v>
      </c>
      <c r="L119">
        <f t="shared" si="24"/>
        <v>1.0634648834202811</v>
      </c>
      <c r="M119">
        <f t="shared" si="17"/>
        <v>218.79286859622269</v>
      </c>
      <c r="N119">
        <f t="shared" si="18"/>
        <v>7.2071314037773107</v>
      </c>
      <c r="O119">
        <f t="shared" si="19"/>
        <v>51.94274307131311</v>
      </c>
      <c r="P119">
        <f t="shared" si="20"/>
        <v>3.1889961963616417E-2</v>
      </c>
      <c r="Q119">
        <f t="shared" si="21"/>
        <v>3.1889961963616417E-2</v>
      </c>
      <c r="R119">
        <f t="shared" si="22"/>
        <v>5.2380656562770898E-4</v>
      </c>
      <c r="S119">
        <f t="shared" si="23"/>
        <v>1.2530346933980734E-3</v>
      </c>
    </row>
    <row r="120" spans="1:19" x14ac:dyDescent="0.25">
      <c r="A120" s="6">
        <v>2014</v>
      </c>
      <c r="B120" s="6">
        <v>10</v>
      </c>
      <c r="C120" s="6">
        <v>118</v>
      </c>
      <c r="D120" s="6">
        <v>218</v>
      </c>
      <c r="E120">
        <f t="shared" si="25"/>
        <v>281.08333333333331</v>
      </c>
      <c r="F120">
        <f t="shared" si="26"/>
        <v>279.91666666666663</v>
      </c>
      <c r="G120">
        <f t="shared" si="27"/>
        <v>0.77880321524263185</v>
      </c>
      <c r="H120">
        <v>0.78991199891073238</v>
      </c>
      <c r="I120">
        <f t="shared" si="14"/>
        <v>275.98010955728762</v>
      </c>
      <c r="J120">
        <f t="shared" si="15"/>
        <v>269.43201115587243</v>
      </c>
      <c r="K120">
        <f t="shared" si="16"/>
        <v>1.0243033423286403</v>
      </c>
      <c r="L120">
        <f t="shared" si="24"/>
        <v>1.0391665215211097</v>
      </c>
      <c r="M120">
        <f t="shared" si="17"/>
        <v>212.82757850267393</v>
      </c>
      <c r="N120">
        <f t="shared" si="18"/>
        <v>5.17242149732607</v>
      </c>
      <c r="O120">
        <f t="shared" si="19"/>
        <v>26.753944146000865</v>
      </c>
      <c r="P120">
        <f t="shared" si="20"/>
        <v>2.3726704116174634E-2</v>
      </c>
      <c r="Q120">
        <f t="shared" si="21"/>
        <v>2.3726704116174634E-2</v>
      </c>
      <c r="R120">
        <f t="shared" si="22"/>
        <v>3.4100388698874548E-3</v>
      </c>
      <c r="S120">
        <f t="shared" si="23"/>
        <v>7.5751199393990411E-4</v>
      </c>
    </row>
    <row r="121" spans="1:19" x14ac:dyDescent="0.25">
      <c r="A121" s="6">
        <v>2014</v>
      </c>
      <c r="B121" s="6">
        <v>11</v>
      </c>
      <c r="C121" s="6">
        <v>119</v>
      </c>
      <c r="D121" s="6">
        <v>224</v>
      </c>
      <c r="E121">
        <f t="shared" si="25"/>
        <v>278.75</v>
      </c>
      <c r="F121">
        <f t="shared" si="26"/>
        <v>278.08333333333337</v>
      </c>
      <c r="G121">
        <f t="shared" si="27"/>
        <v>0.80551393467186083</v>
      </c>
      <c r="H121">
        <v>0.7802638853566416</v>
      </c>
      <c r="I121">
        <f t="shared" si="14"/>
        <v>287.08236303621112</v>
      </c>
      <c r="J121">
        <f t="shared" si="15"/>
        <v>270.76707849655492</v>
      </c>
      <c r="K121">
        <f t="shared" si="16"/>
        <v>1.0602557911775963</v>
      </c>
      <c r="L121">
        <f t="shared" si="24"/>
        <v>1.028164626520921</v>
      </c>
      <c r="M121">
        <f t="shared" si="17"/>
        <v>211.26977269438871</v>
      </c>
      <c r="N121">
        <f t="shared" si="18"/>
        <v>12.730227305611294</v>
      </c>
      <c r="O121">
        <f t="shared" si="19"/>
        <v>162.05868725253137</v>
      </c>
      <c r="P121">
        <f t="shared" si="20"/>
        <v>5.6831371900050422E-2</v>
      </c>
      <c r="Q121">
        <f t="shared" si="21"/>
        <v>5.6831371900050422E-2</v>
      </c>
      <c r="R121">
        <f t="shared" si="22"/>
        <v>5.4326935921210771E-9</v>
      </c>
      <c r="S121">
        <f t="shared" si="23"/>
        <v>1.6761001275510206E-2</v>
      </c>
    </row>
    <row r="122" spans="1:19" x14ac:dyDescent="0.25">
      <c r="A122" s="6">
        <v>2014</v>
      </c>
      <c r="B122" s="6">
        <v>12</v>
      </c>
      <c r="C122" s="6">
        <v>120</v>
      </c>
      <c r="D122" s="6">
        <v>253</v>
      </c>
      <c r="E122">
        <f t="shared" si="25"/>
        <v>277.41666666666669</v>
      </c>
      <c r="F122">
        <f t="shared" si="26"/>
        <v>277.20833333333337</v>
      </c>
      <c r="G122">
        <f t="shared" si="27"/>
        <v>0.91267097549977438</v>
      </c>
      <c r="H122">
        <v>0.92985856302805114</v>
      </c>
      <c r="I122">
        <f t="shared" si="14"/>
        <v>272.08439009919374</v>
      </c>
      <c r="J122">
        <f t="shared" si="15"/>
        <v>272.1021458372374</v>
      </c>
      <c r="K122">
        <f t="shared" si="16"/>
        <v>0.99993474605652588</v>
      </c>
      <c r="L122">
        <f t="shared" si="24"/>
        <v>1.0107206486983342</v>
      </c>
      <c r="M122">
        <f t="shared" si="17"/>
        <v>253.01651032506277</v>
      </c>
      <c r="N122">
        <f t="shared" si="18"/>
        <v>-1.6510325062768061E-2</v>
      </c>
      <c r="O122">
        <f t="shared" si="19"/>
        <v>2.7259083367826717E-4</v>
      </c>
      <c r="P122">
        <f t="shared" si="20"/>
        <v>-6.5258201829122768E-5</v>
      </c>
      <c r="Q122">
        <f t="shared" si="21"/>
        <v>6.5258201829122768E-5</v>
      </c>
      <c r="R122">
        <f t="shared" ref="R122:R123" si="28">((M123-D123)/D122)^2</f>
        <v>9.47069919004949E-4</v>
      </c>
      <c r="S122">
        <f t="shared" ref="S122:S123" si="29">((D123-D122)/D122)^2</f>
        <v>4.5149900795200676E-3</v>
      </c>
    </row>
    <row r="123" spans="1:19" x14ac:dyDescent="0.25">
      <c r="A123" s="6">
        <v>2015</v>
      </c>
      <c r="B123" s="6">
        <v>1</v>
      </c>
      <c r="C123" s="6">
        <v>121</v>
      </c>
      <c r="D123" s="6">
        <v>270</v>
      </c>
      <c r="E123">
        <f t="shared" si="25"/>
        <v>277</v>
      </c>
      <c r="F123">
        <f t="shared" si="26"/>
        <v>276.41666666666663</v>
      </c>
      <c r="G123">
        <f t="shared" si="27"/>
        <v>0.97678625263792596</v>
      </c>
      <c r="H123">
        <v>1.0159039640367855</v>
      </c>
      <c r="I123">
        <f t="shared" si="14"/>
        <v>265.77315332753579</v>
      </c>
      <c r="J123">
        <f t="shared" si="15"/>
        <v>273.43721317791989</v>
      </c>
      <c r="K123">
        <f t="shared" si="16"/>
        <v>0.97197140886088085</v>
      </c>
      <c r="L123">
        <f t="shared" si="24"/>
        <v>1.0065040898234985</v>
      </c>
      <c r="M123">
        <f t="shared" si="17"/>
        <v>277.78594878262038</v>
      </c>
      <c r="N123">
        <f t="shared" si="18"/>
        <v>-7.7859487826203804</v>
      </c>
      <c r="O123">
        <f t="shared" si="19"/>
        <v>60.62099844558778</v>
      </c>
      <c r="P123">
        <f t="shared" si="20"/>
        <v>-2.8836847343038447E-2</v>
      </c>
      <c r="Q123">
        <f t="shared" si="21"/>
        <v>2.8836847343038447E-2</v>
      </c>
      <c r="R123">
        <f t="shared" si="28"/>
        <v>3.1790071972454914E-3</v>
      </c>
      <c r="S123">
        <f t="shared" si="29"/>
        <v>5.7956104252400539E-2</v>
      </c>
    </row>
    <row r="124" spans="1:19" x14ac:dyDescent="0.25">
      <c r="A124" s="6">
        <v>2015</v>
      </c>
      <c r="B124" s="6">
        <v>2</v>
      </c>
      <c r="C124" s="6">
        <v>122</v>
      </c>
      <c r="D124" s="6">
        <v>335</v>
      </c>
      <c r="E124">
        <f t="shared" si="25"/>
        <v>275.83333333333331</v>
      </c>
      <c r="F124">
        <f t="shared" si="26"/>
        <v>275.41666666666663</v>
      </c>
      <c r="G124">
        <f t="shared" si="27"/>
        <v>1.2163388804841151</v>
      </c>
      <c r="H124">
        <v>1.1637879715376531</v>
      </c>
      <c r="I124">
        <f t="shared" si="14"/>
        <v>287.85312118098432</v>
      </c>
      <c r="J124">
        <f t="shared" si="15"/>
        <v>274.77228051860232</v>
      </c>
      <c r="K124">
        <f t="shared" si="16"/>
        <v>1.0476061145530886</v>
      </c>
      <c r="L124">
        <f t="shared" si="24"/>
        <v>0.98667176952897595</v>
      </c>
      <c r="M124">
        <f t="shared" si="17"/>
        <v>319.77667497951921</v>
      </c>
      <c r="N124">
        <f t="shared" si="18"/>
        <v>15.223325020480786</v>
      </c>
      <c r="O124">
        <f t="shared" si="19"/>
        <v>231.74962467919633</v>
      </c>
      <c r="P124">
        <f t="shared" si="20"/>
        <v>4.5442761255166525E-2</v>
      </c>
      <c r="Q124">
        <f t="shared" si="21"/>
        <v>4.5442761255166525E-2</v>
      </c>
      <c r="R124">
        <f t="shared" ref="R124:R133" si="30">((M125-D125)/D124)^2</f>
        <v>2.644415726712836E-3</v>
      </c>
      <c r="S124">
        <f t="shared" ref="S124:S133" si="31">((D125-D124)/D124)^2</f>
        <v>3.5366451325462241E-2</v>
      </c>
    </row>
    <row r="125" spans="1:19" x14ac:dyDescent="0.25">
      <c r="A125" s="6">
        <v>2015</v>
      </c>
      <c r="B125" s="6">
        <v>3</v>
      </c>
      <c r="C125" s="6">
        <v>123</v>
      </c>
      <c r="D125" s="6">
        <v>272</v>
      </c>
      <c r="E125">
        <f t="shared" si="25"/>
        <v>275</v>
      </c>
      <c r="F125">
        <f t="shared" si="26"/>
        <v>274.29166666666663</v>
      </c>
      <c r="G125">
        <f t="shared" ref="G125:G149" si="32">D125/F125</f>
        <v>0.99164514658970093</v>
      </c>
      <c r="H125">
        <v>1.0475164931141536</v>
      </c>
      <c r="I125">
        <f t="shared" si="14"/>
        <v>259.66178269076539</v>
      </c>
      <c r="J125">
        <f t="shared" si="15"/>
        <v>276.1073478592848</v>
      </c>
      <c r="K125">
        <f t="shared" si="16"/>
        <v>0.94043778517295851</v>
      </c>
      <c r="L125">
        <f t="shared" si="24"/>
        <v>1.0037491869198221</v>
      </c>
      <c r="M125">
        <f t="shared" si="17"/>
        <v>289.22700075260775</v>
      </c>
      <c r="N125">
        <f t="shared" si="18"/>
        <v>-17.227000752607751</v>
      </c>
      <c r="O125">
        <f t="shared" si="19"/>
        <v>296.76955493034802</v>
      </c>
      <c r="P125">
        <f t="shared" si="20"/>
        <v>-6.3334561590469671E-2</v>
      </c>
      <c r="Q125">
        <f t="shared" si="21"/>
        <v>6.3334561590469671E-2</v>
      </c>
      <c r="R125">
        <f t="shared" si="30"/>
        <v>7.3420572764911678E-4</v>
      </c>
      <c r="S125">
        <f t="shared" si="31"/>
        <v>3.7967668685121109E-2</v>
      </c>
    </row>
    <row r="126" spans="1:19" x14ac:dyDescent="0.25">
      <c r="A126" s="6">
        <v>2015</v>
      </c>
      <c r="B126" s="6">
        <v>4</v>
      </c>
      <c r="C126" s="6">
        <v>124</v>
      </c>
      <c r="D126" s="6">
        <v>325</v>
      </c>
      <c r="E126">
        <f t="shared" si="25"/>
        <v>273.58333333333331</v>
      </c>
      <c r="F126">
        <f t="shared" si="26"/>
        <v>272.20833333333331</v>
      </c>
      <c r="G126">
        <f t="shared" si="32"/>
        <v>1.1939384662482782</v>
      </c>
      <c r="H126">
        <v>1.1448495536379257</v>
      </c>
      <c r="I126">
        <f t="shared" si="14"/>
        <v>283.88009495856056</v>
      </c>
      <c r="J126">
        <f t="shared" si="15"/>
        <v>277.44241519996729</v>
      </c>
      <c r="K126">
        <f t="shared" si="16"/>
        <v>1.0232036610334194</v>
      </c>
      <c r="L126">
        <f t="shared" si="24"/>
        <v>0.99068104127695344</v>
      </c>
      <c r="M126">
        <f t="shared" si="17"/>
        <v>317.62982520191059</v>
      </c>
      <c r="N126">
        <f t="shared" si="18"/>
        <v>7.3701747980894083</v>
      </c>
      <c r="O126">
        <f t="shared" si="19"/>
        <v>54.319476554392253</v>
      </c>
      <c r="P126">
        <f t="shared" si="20"/>
        <v>2.2677460917198178E-2</v>
      </c>
      <c r="Q126">
        <f t="shared" si="21"/>
        <v>2.2677460917198178E-2</v>
      </c>
      <c r="R126">
        <f t="shared" si="30"/>
        <v>6.6041466784534541E-5</v>
      </c>
      <c r="S126">
        <f t="shared" si="31"/>
        <v>6.0591715976331356E-4</v>
      </c>
    </row>
    <row r="127" spans="1:19" x14ac:dyDescent="0.25">
      <c r="A127" s="6">
        <v>2015</v>
      </c>
      <c r="B127" s="6">
        <v>5</v>
      </c>
      <c r="C127" s="6">
        <v>125</v>
      </c>
      <c r="D127" s="6">
        <v>317</v>
      </c>
      <c r="E127">
        <f t="shared" si="25"/>
        <v>270.83333333333331</v>
      </c>
      <c r="F127">
        <f t="shared" si="26"/>
        <v>270.375</v>
      </c>
      <c r="G127">
        <f t="shared" si="32"/>
        <v>1.1724456773000462</v>
      </c>
      <c r="H127">
        <v>1.1276336070975177</v>
      </c>
      <c r="I127">
        <f t="shared" si="14"/>
        <v>281.11968107792114</v>
      </c>
      <c r="J127">
        <f t="shared" si="15"/>
        <v>278.77748254064977</v>
      </c>
      <c r="K127">
        <f t="shared" si="16"/>
        <v>1.0084016776244826</v>
      </c>
      <c r="L127">
        <f t="shared" si="24"/>
        <v>1.030076842405405</v>
      </c>
      <c r="M127">
        <f t="shared" si="17"/>
        <v>314.35885821487818</v>
      </c>
      <c r="N127">
        <f t="shared" si="18"/>
        <v>2.6411417851218175</v>
      </c>
      <c r="O127">
        <f t="shared" si="19"/>
        <v>6.9756299291164607</v>
      </c>
      <c r="P127">
        <f t="shared" si="20"/>
        <v>8.3316775555893289E-3</v>
      </c>
      <c r="Q127">
        <f t="shared" si="21"/>
        <v>8.3316775555893289E-3</v>
      </c>
      <c r="R127">
        <f t="shared" si="30"/>
        <v>2.8204129588561833E-3</v>
      </c>
      <c r="S127">
        <f t="shared" si="31"/>
        <v>1.6817761147986349E-3</v>
      </c>
    </row>
    <row r="128" spans="1:19" x14ac:dyDescent="0.25">
      <c r="A128" s="6">
        <v>2015</v>
      </c>
      <c r="B128" s="6">
        <v>6</v>
      </c>
      <c r="C128" s="6">
        <v>126</v>
      </c>
      <c r="D128" s="6">
        <v>304</v>
      </c>
      <c r="E128">
        <f t="shared" si="25"/>
        <v>269.91666666666669</v>
      </c>
      <c r="F128">
        <f t="shared" si="26"/>
        <v>268.66666666666669</v>
      </c>
      <c r="G128">
        <f t="shared" si="32"/>
        <v>1.1315136476426799</v>
      </c>
      <c r="H128">
        <v>1.025176856634977</v>
      </c>
      <c r="I128">
        <f t="shared" si="14"/>
        <v>296.53420093567502</v>
      </c>
      <c r="J128">
        <f t="shared" si="15"/>
        <v>280.1125498813322</v>
      </c>
      <c r="K128">
        <f t="shared" si="16"/>
        <v>1.0586251885583124</v>
      </c>
      <c r="L128">
        <f t="shared" si="24"/>
        <v>1.021511413710517</v>
      </c>
      <c r="M128">
        <f t="shared" si="17"/>
        <v>287.16490339135237</v>
      </c>
      <c r="N128">
        <f t="shared" si="18"/>
        <v>16.835096608647632</v>
      </c>
      <c r="O128">
        <f t="shared" si="19"/>
        <v>283.42047782249898</v>
      </c>
      <c r="P128">
        <f t="shared" si="20"/>
        <v>5.537860726528826E-2</v>
      </c>
      <c r="Q128">
        <f t="shared" si="21"/>
        <v>5.537860726528826E-2</v>
      </c>
      <c r="R128">
        <f t="shared" si="30"/>
        <v>6.4096740664533426E-6</v>
      </c>
      <c r="S128">
        <f t="shared" si="31"/>
        <v>1.7313019390581715E-4</v>
      </c>
    </row>
    <row r="129" spans="1:19" x14ac:dyDescent="0.25">
      <c r="A129" s="6">
        <v>2015</v>
      </c>
      <c r="B129" s="6">
        <v>7</v>
      </c>
      <c r="C129" s="6">
        <v>127</v>
      </c>
      <c r="D129" s="6">
        <v>308</v>
      </c>
      <c r="E129">
        <f t="shared" si="25"/>
        <v>267.41666666666669</v>
      </c>
      <c r="F129">
        <f t="shared" si="26"/>
        <v>266.25</v>
      </c>
      <c r="G129">
        <f t="shared" si="32"/>
        <v>1.1568075117370893</v>
      </c>
      <c r="H129">
        <v>1.09707678467749</v>
      </c>
      <c r="I129">
        <f t="shared" si="14"/>
        <v>280.74607384071425</v>
      </c>
      <c r="J129">
        <f t="shared" si="15"/>
        <v>281.44761722201469</v>
      </c>
      <c r="K129">
        <f t="shared" si="16"/>
        <v>0.9975073749487563</v>
      </c>
      <c r="L129">
        <f t="shared" si="24"/>
        <v>1.0106145785191958</v>
      </c>
      <c r="M129">
        <f t="shared" si="17"/>
        <v>308.76964695706886</v>
      </c>
      <c r="N129">
        <f t="shared" si="18"/>
        <v>-0.76964695706885777</v>
      </c>
      <c r="O129">
        <f t="shared" si="19"/>
        <v>0.59235643852535225</v>
      </c>
      <c r="P129">
        <f t="shared" si="20"/>
        <v>-2.4988537567170706E-3</v>
      </c>
      <c r="Q129">
        <f t="shared" si="21"/>
        <v>2.4988537567170706E-3</v>
      </c>
      <c r="R129">
        <f t="shared" si="30"/>
        <v>5.6079530532257549E-4</v>
      </c>
      <c r="S129">
        <f t="shared" si="31"/>
        <v>2.3718164951931188E-3</v>
      </c>
    </row>
    <row r="130" spans="1:19" x14ac:dyDescent="0.25">
      <c r="A130" s="6">
        <v>2015</v>
      </c>
      <c r="B130" s="6">
        <v>8</v>
      </c>
      <c r="C130" s="6">
        <v>128</v>
      </c>
      <c r="D130" s="6">
        <v>293</v>
      </c>
      <c r="E130">
        <f t="shared" si="25"/>
        <v>265.08333333333331</v>
      </c>
      <c r="F130">
        <f t="shared" si="26"/>
        <v>264.375</v>
      </c>
      <c r="G130">
        <f t="shared" si="32"/>
        <v>1.108274231678487</v>
      </c>
      <c r="H130">
        <v>1.0619242282093697</v>
      </c>
      <c r="I130">
        <f t="shared" si="14"/>
        <v>275.91422459026137</v>
      </c>
      <c r="J130">
        <f t="shared" si="15"/>
        <v>282.78268456269717</v>
      </c>
      <c r="K130">
        <f t="shared" si="16"/>
        <v>0.97571117205051872</v>
      </c>
      <c r="L130">
        <f t="shared" si="24"/>
        <v>0.95963621945040256</v>
      </c>
      <c r="M130">
        <f t="shared" si="17"/>
        <v>300.29378405521584</v>
      </c>
      <c r="N130">
        <f t="shared" si="18"/>
        <v>-7.2937840552158377</v>
      </c>
      <c r="O130">
        <f t="shared" si="19"/>
        <v>53.199285844120787</v>
      </c>
      <c r="P130">
        <f t="shared" si="20"/>
        <v>-2.48934609393032E-2</v>
      </c>
      <c r="Q130">
        <f t="shared" si="21"/>
        <v>2.48934609393032E-2</v>
      </c>
      <c r="R130">
        <f t="shared" si="30"/>
        <v>5.5700431675819832E-3</v>
      </c>
      <c r="S130">
        <f t="shared" si="31"/>
        <v>8.0245547414646651E-2</v>
      </c>
    </row>
    <row r="131" spans="1:19" x14ac:dyDescent="0.25">
      <c r="A131" s="6">
        <v>2015</v>
      </c>
      <c r="B131" s="6">
        <v>9</v>
      </c>
      <c r="C131" s="6">
        <v>129</v>
      </c>
      <c r="D131" s="6">
        <v>210</v>
      </c>
      <c r="E131">
        <f t="shared" si="25"/>
        <v>263.66666666666669</v>
      </c>
      <c r="F131">
        <f t="shared" si="26"/>
        <v>263.625</v>
      </c>
      <c r="G131">
        <f t="shared" si="32"/>
        <v>0.79658605974395447</v>
      </c>
      <c r="H131">
        <v>0.81609609375870173</v>
      </c>
      <c r="I131">
        <f t="shared" si="14"/>
        <v>257.3226383584327</v>
      </c>
      <c r="J131">
        <f t="shared" si="15"/>
        <v>284.1177519033796</v>
      </c>
      <c r="K131">
        <f t="shared" si="16"/>
        <v>0.90569011135193289</v>
      </c>
      <c r="L131">
        <f t="shared" si="24"/>
        <v>0.942013923869781</v>
      </c>
      <c r="M131">
        <f t="shared" si="17"/>
        <v>231.86738749585203</v>
      </c>
      <c r="N131">
        <f t="shared" si="18"/>
        <v>-21.867387495852029</v>
      </c>
      <c r="O131">
        <f t="shared" si="19"/>
        <v>478.18263589374567</v>
      </c>
      <c r="P131">
        <f t="shared" si="20"/>
        <v>-0.10413041664691443</v>
      </c>
      <c r="Q131">
        <f t="shared" si="21"/>
        <v>0.10413041664691443</v>
      </c>
      <c r="R131">
        <f t="shared" si="30"/>
        <v>3.5332308074705783E-3</v>
      </c>
      <c r="S131">
        <f t="shared" si="31"/>
        <v>2.040816326530612E-4</v>
      </c>
    </row>
    <row r="132" spans="1:19" x14ac:dyDescent="0.25">
      <c r="A132" s="6">
        <v>2015</v>
      </c>
      <c r="B132" s="6">
        <v>10</v>
      </c>
      <c r="C132" s="6">
        <v>130</v>
      </c>
      <c r="D132" s="6">
        <v>213</v>
      </c>
      <c r="E132">
        <f t="shared" si="25"/>
        <v>263.58333333333331</v>
      </c>
      <c r="F132">
        <f t="shared" si="26"/>
        <v>262.70833333333331</v>
      </c>
      <c r="G132">
        <f t="shared" si="32"/>
        <v>0.81078509119746234</v>
      </c>
      <c r="H132">
        <v>0.78991199891073238</v>
      </c>
      <c r="I132">
        <f t="shared" ref="I132:I134" si="33">D132/H132</f>
        <v>269.65029053074437</v>
      </c>
      <c r="J132">
        <f t="shared" ref="J132:J158" si="34">111.894064955341+1.33506734068247*C132</f>
        <v>285.45281924406208</v>
      </c>
      <c r="K132">
        <f t="shared" ref="K132:K134" si="35">I132/J132</f>
        <v>0.9446404882068915</v>
      </c>
      <c r="L132">
        <f t="shared" si="24"/>
        <v>0.92959774440667375</v>
      </c>
      <c r="M132">
        <f t="shared" ref="M132:M158" si="36">J132*H132</f>
        <v>225.48260704378106</v>
      </c>
      <c r="N132">
        <f t="shared" ref="N132:N134" si="37">D132-M132</f>
        <v>-12.482607043781059</v>
      </c>
      <c r="O132">
        <f t="shared" ref="O132:O134" si="38">N132^2</f>
        <v>155.8154786094525</v>
      </c>
      <c r="P132">
        <f t="shared" ref="P132:P134" si="39">N132/D132</f>
        <v>-5.8603788937939244E-2</v>
      </c>
      <c r="Q132">
        <f t="shared" ref="Q132:Q134" si="40">ABS(P132)</f>
        <v>5.8603788937939244E-2</v>
      </c>
      <c r="R132">
        <f t="shared" si="30"/>
        <v>4.1794893523109493E-3</v>
      </c>
      <c r="S132">
        <f t="shared" si="31"/>
        <v>1.9837333862328903E-4</v>
      </c>
    </row>
    <row r="133" spans="1:19" x14ac:dyDescent="0.25">
      <c r="A133" s="6">
        <v>2015</v>
      </c>
      <c r="B133" s="6">
        <v>11</v>
      </c>
      <c r="C133" s="6">
        <v>131</v>
      </c>
      <c r="D133" s="6">
        <v>210</v>
      </c>
      <c r="E133">
        <f t="shared" si="25"/>
        <v>261.83333333333331</v>
      </c>
      <c r="F133">
        <f t="shared" si="26"/>
        <v>261.95833333333331</v>
      </c>
      <c r="G133">
        <f t="shared" si="32"/>
        <v>0.80165420709400359</v>
      </c>
      <c r="H133">
        <v>0.7802638853566416</v>
      </c>
      <c r="I133">
        <f t="shared" si="33"/>
        <v>269.13971534644793</v>
      </c>
      <c r="J133">
        <f t="shared" si="34"/>
        <v>286.78788658474457</v>
      </c>
      <c r="K133">
        <f t="shared" si="35"/>
        <v>0.93846263366119653</v>
      </c>
      <c r="L133">
        <f t="shared" ref="L133:L134" si="41">AVERAGE(K132:K134)</f>
        <v>0.93003732081079049</v>
      </c>
      <c r="M133">
        <f t="shared" si="36"/>
        <v>223.77023065983266</v>
      </c>
      <c r="N133">
        <f t="shared" si="37"/>
        <v>-13.770230659832663</v>
      </c>
      <c r="O133">
        <f t="shared" si="38"/>
        <v>189.61925242499549</v>
      </c>
      <c r="P133">
        <f t="shared" si="39"/>
        <v>-6.5572526951584109E-2</v>
      </c>
      <c r="Q133">
        <f t="shared" si="40"/>
        <v>6.5572526951584109E-2</v>
      </c>
      <c r="R133">
        <f t="shared" si="30"/>
        <v>1.407454107236026E-2</v>
      </c>
      <c r="S133">
        <f t="shared" si="31"/>
        <v>2.4693877551020406E-2</v>
      </c>
    </row>
    <row r="134" spans="1:19" ht="16.5" thickBot="1" x14ac:dyDescent="0.3">
      <c r="A134" s="13">
        <v>2015</v>
      </c>
      <c r="B134" s="13">
        <v>12</v>
      </c>
      <c r="C134" s="13">
        <v>132</v>
      </c>
      <c r="D134" s="13">
        <v>243</v>
      </c>
      <c r="E134" s="9">
        <f t="shared" ref="E134:E149" si="42">AVERAGE(D132:D143)</f>
        <v>262.08333333333331</v>
      </c>
      <c r="F134" s="9">
        <f t="shared" ref="F134:F149" si="43">AVERAGE(E134:E135)</f>
        <v>261.91666666666663</v>
      </c>
      <c r="G134" s="9">
        <f t="shared" si="32"/>
        <v>0.92777601018135558</v>
      </c>
      <c r="H134" s="9">
        <v>0.92985856302805114</v>
      </c>
      <c r="I134" s="9">
        <f t="shared" si="33"/>
        <v>261.33006637985801</v>
      </c>
      <c r="J134" s="9">
        <f t="shared" si="34"/>
        <v>288.12295392542705</v>
      </c>
      <c r="K134" s="9">
        <f t="shared" si="35"/>
        <v>0.90700884056428333</v>
      </c>
      <c r="L134" s="9">
        <f t="shared" si="41"/>
        <v>0.92273573711273993</v>
      </c>
      <c r="M134" s="9">
        <f t="shared" si="36"/>
        <v>267.913595912495</v>
      </c>
      <c r="N134" s="9">
        <f t="shared" si="37"/>
        <v>-24.913595912494998</v>
      </c>
      <c r="O134" s="9">
        <f t="shared" si="38"/>
        <v>620.68726129108745</v>
      </c>
      <c r="P134" s="9">
        <f t="shared" si="39"/>
        <v>-0.1025250860596502</v>
      </c>
      <c r="Q134" s="9">
        <f t="shared" si="40"/>
        <v>0.1025250860596502</v>
      </c>
      <c r="R134" s="9">
        <f t="shared" ref="R134:R157" si="44">((M135-D135)/D134)^2</f>
        <v>2.8553421550326554E-2</v>
      </c>
      <c r="S134" s="9">
        <f t="shared" ref="S134:S157" si="45">((D135-D134)/D134)^2</f>
        <v>1.6935087808430287E-3</v>
      </c>
    </row>
    <row r="135" spans="1:19" x14ac:dyDescent="0.25">
      <c r="A135" s="6">
        <v>2016</v>
      </c>
      <c r="B135" s="6">
        <v>1</v>
      </c>
      <c r="C135" s="6">
        <v>133</v>
      </c>
      <c r="D135" s="6">
        <v>253</v>
      </c>
      <c r="E135">
        <f t="shared" si="42"/>
        <v>261.75</v>
      </c>
      <c r="F135">
        <f t="shared" si="43"/>
        <v>261.625</v>
      </c>
      <c r="G135">
        <f t="shared" si="32"/>
        <v>0.96703296703296704</v>
      </c>
      <c r="H135">
        <v>1.0159039640367855</v>
      </c>
      <c r="J135">
        <f t="shared" si="34"/>
        <v>289.45802126610948</v>
      </c>
      <c r="M135">
        <f t="shared" si="36"/>
        <v>294.06155122648477</v>
      </c>
      <c r="N135">
        <f t="shared" ref="N135:N158" si="46">D135-M135</f>
        <v>-41.061551226484767</v>
      </c>
      <c r="O135">
        <f t="shared" ref="O135:O158" si="47">N135^2</f>
        <v>1686.0509891252327</v>
      </c>
      <c r="P135">
        <f t="shared" ref="P135:P158" si="48">N135/D135</f>
        <v>-0.16229862144855639</v>
      </c>
      <c r="Q135">
        <f t="shared" ref="Q135:Q158" si="49">ABS(P135)</f>
        <v>0.16229862144855639</v>
      </c>
      <c r="R135">
        <f t="shared" si="44"/>
        <v>2.0724047704404201E-2</v>
      </c>
      <c r="S135">
        <f t="shared" si="45"/>
        <v>3.7510350107016199E-2</v>
      </c>
    </row>
    <row r="136" spans="1:19" x14ac:dyDescent="0.25">
      <c r="A136" s="6">
        <v>2016</v>
      </c>
      <c r="B136" s="6">
        <v>2</v>
      </c>
      <c r="C136" s="6">
        <v>134</v>
      </c>
      <c r="D136" s="6">
        <v>302</v>
      </c>
      <c r="E136">
        <f t="shared" si="42"/>
        <v>261.5</v>
      </c>
      <c r="F136">
        <f t="shared" si="43"/>
        <v>262.125</v>
      </c>
      <c r="G136">
        <f t="shared" si="32"/>
        <v>1.1521220791607059</v>
      </c>
      <c r="H136">
        <v>1.1637879715376531</v>
      </c>
      <c r="J136">
        <f t="shared" si="34"/>
        <v>290.79308860679197</v>
      </c>
      <c r="M136">
        <f t="shared" si="36"/>
        <v>338.42149872686747</v>
      </c>
      <c r="N136">
        <f t="shared" si="46"/>
        <v>-36.421498726867469</v>
      </c>
      <c r="O136">
        <f t="shared" si="47"/>
        <v>1326.5255695112087</v>
      </c>
      <c r="P136">
        <f t="shared" si="48"/>
        <v>-0.1206009891618128</v>
      </c>
      <c r="Q136">
        <f t="shared" si="49"/>
        <v>0.1206009891618128</v>
      </c>
      <c r="R136">
        <f t="shared" si="44"/>
        <v>2.2211916290187862E-2</v>
      </c>
      <c r="S136">
        <f t="shared" si="45"/>
        <v>1.8431209157493092E-2</v>
      </c>
    </row>
    <row r="137" spans="1:19" x14ac:dyDescent="0.25">
      <c r="A137" s="6">
        <v>2016</v>
      </c>
      <c r="B137" s="6">
        <v>3</v>
      </c>
      <c r="C137" s="6">
        <v>135</v>
      </c>
      <c r="D137" s="6">
        <v>261</v>
      </c>
      <c r="E137">
        <f t="shared" si="42"/>
        <v>262.75</v>
      </c>
      <c r="F137">
        <f t="shared" si="43"/>
        <v>263.125</v>
      </c>
      <c r="G137">
        <f t="shared" si="32"/>
        <v>0.9919239904988123</v>
      </c>
      <c r="H137">
        <v>1.0475164931141536</v>
      </c>
      <c r="J137">
        <f t="shared" si="34"/>
        <v>292.12815594747445</v>
      </c>
      <c r="M137">
        <f t="shared" si="36"/>
        <v>306.00906145800303</v>
      </c>
      <c r="N137">
        <f t="shared" si="46"/>
        <v>-45.009061458003032</v>
      </c>
      <c r="O137">
        <f t="shared" si="47"/>
        <v>2025.8156133302941</v>
      </c>
      <c r="P137">
        <f t="shared" si="48"/>
        <v>-0.17244851133334496</v>
      </c>
      <c r="Q137">
        <f t="shared" si="49"/>
        <v>0.17244851133334496</v>
      </c>
      <c r="R137">
        <f t="shared" si="44"/>
        <v>2.4642071061130855E-2</v>
      </c>
      <c r="S137">
        <f t="shared" si="45"/>
        <v>1.6969803731595248E-2</v>
      </c>
    </row>
    <row r="138" spans="1:19" x14ac:dyDescent="0.25">
      <c r="A138" s="6">
        <v>2016</v>
      </c>
      <c r="B138" s="6">
        <v>4</v>
      </c>
      <c r="C138" s="6">
        <v>136</v>
      </c>
      <c r="D138" s="6">
        <v>295</v>
      </c>
      <c r="E138">
        <f t="shared" si="42"/>
        <v>263.5</v>
      </c>
      <c r="F138">
        <f t="shared" si="43"/>
        <v>263.45833333333337</v>
      </c>
      <c r="G138">
        <f t="shared" si="32"/>
        <v>1.119721651114977</v>
      </c>
      <c r="H138">
        <v>1.1448495536379257</v>
      </c>
      <c r="J138">
        <f t="shared" si="34"/>
        <v>293.46322328815694</v>
      </c>
      <c r="M138">
        <f t="shared" si="36"/>
        <v>335.97124019059339</v>
      </c>
      <c r="N138">
        <f t="shared" si="46"/>
        <v>-40.971240190593392</v>
      </c>
      <c r="O138">
        <f t="shared" si="47"/>
        <v>1678.6425227552952</v>
      </c>
      <c r="P138">
        <f t="shared" si="48"/>
        <v>-0.13888555996811319</v>
      </c>
      <c r="Q138">
        <f t="shared" si="49"/>
        <v>0.13888555996811319</v>
      </c>
      <c r="R138">
        <f t="shared" si="44"/>
        <v>2.1668298895166829E-2</v>
      </c>
      <c r="S138">
        <f t="shared" si="45"/>
        <v>4.136742315426601E-4</v>
      </c>
    </row>
    <row r="139" spans="1:19" x14ac:dyDescent="0.25">
      <c r="A139" s="6">
        <v>2016</v>
      </c>
      <c r="B139" s="6">
        <v>5</v>
      </c>
      <c r="C139" s="6">
        <v>137</v>
      </c>
      <c r="D139" s="6">
        <v>289</v>
      </c>
      <c r="E139">
        <f t="shared" si="42"/>
        <v>263.41666666666669</v>
      </c>
      <c r="F139">
        <f t="shared" si="43"/>
        <v>263.16666666666669</v>
      </c>
      <c r="G139">
        <f t="shared" si="32"/>
        <v>1.0981633945535147</v>
      </c>
      <c r="H139">
        <v>1.1276336070975177</v>
      </c>
      <c r="J139">
        <f t="shared" si="34"/>
        <v>294.79829062883937</v>
      </c>
      <c r="M139">
        <f t="shared" si="36"/>
        <v>332.42445982798051</v>
      </c>
      <c r="N139">
        <f t="shared" si="46"/>
        <v>-43.424459827980513</v>
      </c>
      <c r="O139">
        <f t="shared" si="47"/>
        <v>1885.6837113518934</v>
      </c>
      <c r="P139">
        <f t="shared" si="48"/>
        <v>-0.1502576464636004</v>
      </c>
      <c r="Q139">
        <f t="shared" si="49"/>
        <v>0.1502576464636004</v>
      </c>
      <c r="R139">
        <f t="shared" si="44"/>
        <v>3.2949447423862182E-3</v>
      </c>
      <c r="S139">
        <f t="shared" si="45"/>
        <v>4.7892146885214497E-5</v>
      </c>
    </row>
    <row r="140" spans="1:19" x14ac:dyDescent="0.25">
      <c r="A140" s="6">
        <v>2016</v>
      </c>
      <c r="B140" s="6">
        <v>6</v>
      </c>
      <c r="C140" s="6">
        <v>138</v>
      </c>
      <c r="D140" s="6">
        <v>287</v>
      </c>
      <c r="E140">
        <f t="shared" si="42"/>
        <v>262.91666666666669</v>
      </c>
      <c r="F140">
        <f t="shared" si="43"/>
        <v>263.33333333333337</v>
      </c>
      <c r="G140">
        <f t="shared" si="32"/>
        <v>1.0898734177215188</v>
      </c>
      <c r="H140">
        <v>1.025176856634977</v>
      </c>
      <c r="J140">
        <f t="shared" si="34"/>
        <v>296.13335796952185</v>
      </c>
      <c r="M140">
        <f t="shared" si="36"/>
        <v>303.58906506795483</v>
      </c>
      <c r="N140">
        <f t="shared" si="46"/>
        <v>-16.589065067954834</v>
      </c>
      <c r="O140">
        <f t="shared" si="47"/>
        <v>275.19707982883932</v>
      </c>
      <c r="P140">
        <f t="shared" si="48"/>
        <v>-5.7801620445835658E-2</v>
      </c>
      <c r="Q140">
        <f t="shared" si="49"/>
        <v>5.7801620445835658E-2</v>
      </c>
      <c r="R140">
        <f t="shared" si="44"/>
        <v>4.5436541307760578E-3</v>
      </c>
      <c r="S140">
        <f t="shared" si="45"/>
        <v>4.8561958989425625E-3</v>
      </c>
    </row>
    <row r="141" spans="1:19" x14ac:dyDescent="0.25">
      <c r="A141" s="6">
        <v>2016</v>
      </c>
      <c r="B141" s="6">
        <v>7</v>
      </c>
      <c r="C141" s="6">
        <v>139</v>
      </c>
      <c r="D141" s="6">
        <v>307</v>
      </c>
      <c r="E141">
        <f t="shared" si="42"/>
        <v>263.75</v>
      </c>
      <c r="F141">
        <f t="shared" si="43"/>
        <v>264.16666666666663</v>
      </c>
      <c r="G141">
        <f t="shared" si="32"/>
        <v>1.1621451104100948</v>
      </c>
      <c r="H141">
        <v>1.09707678467749</v>
      </c>
      <c r="J141">
        <f t="shared" si="34"/>
        <v>297.46842531020434</v>
      </c>
      <c r="M141">
        <f t="shared" si="36"/>
        <v>326.34570358239506</v>
      </c>
      <c r="N141">
        <f t="shared" si="46"/>
        <v>-19.34570358239506</v>
      </c>
      <c r="O141">
        <f t="shared" si="47"/>
        <v>374.25624709789309</v>
      </c>
      <c r="P141">
        <f t="shared" si="48"/>
        <v>-6.3015321115293357E-2</v>
      </c>
      <c r="Q141">
        <f t="shared" si="49"/>
        <v>6.3015321115293357E-2</v>
      </c>
      <c r="R141">
        <f t="shared" si="44"/>
        <v>2.1779479827036406E-2</v>
      </c>
      <c r="S141">
        <f t="shared" si="45"/>
        <v>1.2997485384460312E-2</v>
      </c>
    </row>
    <row r="142" spans="1:19" x14ac:dyDescent="0.25">
      <c r="A142" s="6">
        <v>2016</v>
      </c>
      <c r="B142" s="6">
        <v>8</v>
      </c>
      <c r="C142" s="6">
        <v>140</v>
      </c>
      <c r="D142" s="6">
        <v>272</v>
      </c>
      <c r="E142">
        <f t="shared" si="42"/>
        <v>264.58333333333331</v>
      </c>
      <c r="F142">
        <f t="shared" si="43"/>
        <v>264.125</v>
      </c>
      <c r="G142">
        <f t="shared" si="32"/>
        <v>1.0298154283009939</v>
      </c>
      <c r="H142">
        <v>1.0619242282093697</v>
      </c>
      <c r="J142">
        <f t="shared" si="34"/>
        <v>298.80349265088682</v>
      </c>
      <c r="M142">
        <f t="shared" si="36"/>
        <v>317.30666831955705</v>
      </c>
      <c r="N142">
        <f t="shared" si="46"/>
        <v>-45.306668319557048</v>
      </c>
      <c r="O142">
        <f t="shared" si="47"/>
        <v>2052.6941942183544</v>
      </c>
      <c r="P142">
        <f t="shared" si="48"/>
        <v>-0.16656863352778326</v>
      </c>
      <c r="Q142">
        <f t="shared" si="49"/>
        <v>0.16656863352778326</v>
      </c>
      <c r="R142">
        <f t="shared" si="44"/>
        <v>1.3790622082851658E-2</v>
      </c>
      <c r="S142">
        <f t="shared" si="45"/>
        <v>4.7050713667820071E-2</v>
      </c>
    </row>
    <row r="143" spans="1:19" x14ac:dyDescent="0.25">
      <c r="A143" s="6">
        <v>2016</v>
      </c>
      <c r="B143" s="6">
        <v>9</v>
      </c>
      <c r="C143" s="6">
        <v>141</v>
      </c>
      <c r="D143" s="6">
        <v>213</v>
      </c>
      <c r="E143">
        <f t="shared" si="42"/>
        <v>263.66666666666669</v>
      </c>
      <c r="F143">
        <f t="shared" si="43"/>
        <v>263.20833333333337</v>
      </c>
      <c r="G143">
        <f t="shared" si="32"/>
        <v>0.80924489472851024</v>
      </c>
      <c r="H143">
        <v>0.81609609375870173</v>
      </c>
      <c r="J143">
        <f t="shared" si="34"/>
        <v>300.13855999156925</v>
      </c>
      <c r="M143">
        <f t="shared" si="36"/>
        <v>244.94190639548142</v>
      </c>
      <c r="N143">
        <f t="shared" si="46"/>
        <v>-31.941906395481425</v>
      </c>
      <c r="O143">
        <f t="shared" si="47"/>
        <v>1020.2853841776971</v>
      </c>
      <c r="P143">
        <f t="shared" si="48"/>
        <v>-0.14996200185672032</v>
      </c>
      <c r="Q143">
        <f t="shared" si="49"/>
        <v>0.14996200185672032</v>
      </c>
      <c r="R143">
        <f t="shared" si="44"/>
        <v>1.8713258116285183E-2</v>
      </c>
      <c r="S143">
        <f t="shared" si="45"/>
        <v>3.5266371310806942E-4</v>
      </c>
    </row>
    <row r="144" spans="1:19" x14ac:dyDescent="0.25">
      <c r="A144" s="6">
        <v>2016</v>
      </c>
      <c r="B144" s="6">
        <v>10</v>
      </c>
      <c r="C144" s="6">
        <v>142</v>
      </c>
      <c r="D144" s="6">
        <v>209</v>
      </c>
      <c r="E144">
        <f t="shared" si="42"/>
        <v>262.75</v>
      </c>
      <c r="F144">
        <f t="shared" si="43"/>
        <v>262.70833333333337</v>
      </c>
      <c r="G144">
        <f t="shared" si="32"/>
        <v>0.79555908009516241</v>
      </c>
      <c r="H144">
        <v>0.78991199891073238</v>
      </c>
      <c r="J144">
        <f t="shared" si="34"/>
        <v>301.47362733225174</v>
      </c>
      <c r="M144">
        <f t="shared" si="36"/>
        <v>238.13763558488819</v>
      </c>
      <c r="N144">
        <f t="shared" si="46"/>
        <v>-29.137635584888187</v>
      </c>
      <c r="O144">
        <f t="shared" si="47"/>
        <v>849.00180747774232</v>
      </c>
      <c r="P144">
        <f t="shared" si="48"/>
        <v>-0.13941452432960855</v>
      </c>
      <c r="Q144">
        <f t="shared" si="49"/>
        <v>0.13941452432960855</v>
      </c>
      <c r="R144">
        <f t="shared" si="44"/>
        <v>1.9614322304844209E-2</v>
      </c>
      <c r="S144">
        <f t="shared" si="45"/>
        <v>9.1572995123738007E-5</v>
      </c>
    </row>
    <row r="145" spans="1:19" x14ac:dyDescent="0.25">
      <c r="A145" s="6">
        <v>2016</v>
      </c>
      <c r="B145" s="6">
        <v>11</v>
      </c>
      <c r="C145" s="6">
        <v>143</v>
      </c>
      <c r="D145" s="6">
        <v>207</v>
      </c>
      <c r="E145">
        <f t="shared" si="42"/>
        <v>262.66666666666669</v>
      </c>
      <c r="F145">
        <f t="shared" si="43"/>
        <v>263.125</v>
      </c>
      <c r="G145">
        <f t="shared" si="32"/>
        <v>0.78669833729216154</v>
      </c>
      <c r="H145">
        <v>0.7802638853566416</v>
      </c>
      <c r="J145">
        <f t="shared" si="34"/>
        <v>302.80869467293422</v>
      </c>
      <c r="M145">
        <f t="shared" si="36"/>
        <v>236.27068862527665</v>
      </c>
      <c r="N145">
        <f t="shared" si="46"/>
        <v>-29.270688625276648</v>
      </c>
      <c r="O145">
        <f t="shared" si="47"/>
        <v>856.77321259789971</v>
      </c>
      <c r="P145">
        <f t="shared" si="48"/>
        <v>-0.14140429287573261</v>
      </c>
      <c r="Q145">
        <f t="shared" si="49"/>
        <v>0.14140429287573261</v>
      </c>
      <c r="R145">
        <f t="shared" si="44"/>
        <v>1.4366027596696035E-2</v>
      </c>
      <c r="S145">
        <f t="shared" si="45"/>
        <v>6.0701533291325355E-2</v>
      </c>
    </row>
    <row r="146" spans="1:19" x14ac:dyDescent="0.25">
      <c r="A146" s="6">
        <v>2016</v>
      </c>
      <c r="B146" s="6">
        <v>12</v>
      </c>
      <c r="C146" s="6">
        <v>144</v>
      </c>
      <c r="D146" s="6">
        <v>258</v>
      </c>
      <c r="E146">
        <f t="shared" si="42"/>
        <v>263.58333333333331</v>
      </c>
      <c r="F146">
        <f t="shared" si="43"/>
        <v>263.70833333333331</v>
      </c>
      <c r="G146">
        <f t="shared" si="32"/>
        <v>0.97835361036498669</v>
      </c>
      <c r="H146">
        <v>0.92985856302805114</v>
      </c>
      <c r="J146">
        <f t="shared" si="34"/>
        <v>304.14376201361665</v>
      </c>
      <c r="M146">
        <f t="shared" si="36"/>
        <v>282.81068149992717</v>
      </c>
      <c r="N146">
        <f t="shared" si="46"/>
        <v>-24.810681499927171</v>
      </c>
      <c r="O146">
        <f t="shared" si="47"/>
        <v>615.5699164908284</v>
      </c>
      <c r="P146">
        <f t="shared" si="48"/>
        <v>-9.6165432170260357E-2</v>
      </c>
      <c r="Q146">
        <f t="shared" si="49"/>
        <v>9.6165432170260357E-2</v>
      </c>
      <c r="R146">
        <f t="shared" si="44"/>
        <v>3.5101262318234475E-2</v>
      </c>
      <c r="S146">
        <f t="shared" si="45"/>
        <v>2.4037017006189532E-4</v>
      </c>
    </row>
    <row r="147" spans="1:19" x14ac:dyDescent="0.25">
      <c r="A147" s="6">
        <v>2017</v>
      </c>
      <c r="B147" s="6">
        <v>1</v>
      </c>
      <c r="C147" s="6">
        <v>145</v>
      </c>
      <c r="D147" s="6">
        <v>262</v>
      </c>
      <c r="E147">
        <f t="shared" si="42"/>
        <v>263.83333333333331</v>
      </c>
      <c r="F147">
        <f t="shared" si="43"/>
        <v>264.33333333333331</v>
      </c>
      <c r="G147">
        <f t="shared" si="32"/>
        <v>0.99117276166456503</v>
      </c>
      <c r="H147">
        <v>1.0159039640367855</v>
      </c>
      <c r="J147">
        <f t="shared" si="34"/>
        <v>305.47882935429914</v>
      </c>
      <c r="M147">
        <f t="shared" si="36"/>
        <v>310.33715367034927</v>
      </c>
      <c r="N147">
        <f t="shared" si="46"/>
        <v>-48.337153670349267</v>
      </c>
      <c r="O147">
        <f t="shared" si="47"/>
        <v>2336.4804249509598</v>
      </c>
      <c r="P147">
        <f t="shared" si="48"/>
        <v>-0.18449295294026438</v>
      </c>
      <c r="Q147">
        <f t="shared" si="49"/>
        <v>0.18449295294026438</v>
      </c>
      <c r="R147">
        <f t="shared" si="44"/>
        <v>4.5793259655363135E-2</v>
      </c>
      <c r="S147">
        <f t="shared" si="45"/>
        <v>2.2157799662024358E-2</v>
      </c>
    </row>
    <row r="148" spans="1:19" x14ac:dyDescent="0.25">
      <c r="A148" s="6">
        <v>2017</v>
      </c>
      <c r="B148" s="6">
        <v>2</v>
      </c>
      <c r="C148" s="6">
        <v>146</v>
      </c>
      <c r="D148" s="6">
        <v>301</v>
      </c>
      <c r="E148">
        <f t="shared" si="42"/>
        <v>264.83333333333331</v>
      </c>
      <c r="F148">
        <f t="shared" si="43"/>
        <v>265.20833333333331</v>
      </c>
      <c r="G148">
        <f t="shared" si="32"/>
        <v>1.1349567949725059</v>
      </c>
      <c r="H148">
        <v>1.1637879715376531</v>
      </c>
      <c r="J148">
        <f t="shared" si="34"/>
        <v>306.81389669498162</v>
      </c>
      <c r="M148">
        <f t="shared" si="36"/>
        <v>357.06632247421572</v>
      </c>
      <c r="N148">
        <f t="shared" si="46"/>
        <v>-56.066322474215724</v>
      </c>
      <c r="O148">
        <f t="shared" si="47"/>
        <v>3143.432515782747</v>
      </c>
      <c r="P148">
        <f t="shared" si="48"/>
        <v>-0.18626685207380639</v>
      </c>
      <c r="Q148">
        <f t="shared" si="49"/>
        <v>0.18626685207380639</v>
      </c>
      <c r="R148">
        <f t="shared" si="44"/>
        <v>5.0723901989743983E-2</v>
      </c>
      <c r="S148">
        <f t="shared" si="45"/>
        <v>2.3355150605401706E-2</v>
      </c>
    </row>
    <row r="149" spans="1:19" x14ac:dyDescent="0.25">
      <c r="A149" s="6">
        <v>2017</v>
      </c>
      <c r="B149" s="6">
        <v>3</v>
      </c>
      <c r="C149" s="6">
        <v>147</v>
      </c>
      <c r="D149" s="6">
        <v>255</v>
      </c>
      <c r="E149">
        <f t="shared" si="42"/>
        <v>265.58333333333331</v>
      </c>
      <c r="F149">
        <f t="shared" si="43"/>
        <v>265.58333333333331</v>
      </c>
      <c r="G149">
        <f t="shared" si="32"/>
        <v>0.96015061186068407</v>
      </c>
      <c r="H149">
        <v>1.0475164931141536</v>
      </c>
      <c r="J149">
        <f t="shared" si="34"/>
        <v>308.14896403566411</v>
      </c>
      <c r="M149">
        <f t="shared" si="36"/>
        <v>322.79112216339831</v>
      </c>
      <c r="N149">
        <f t="shared" si="46"/>
        <v>-67.791122163398313</v>
      </c>
      <c r="O149">
        <f t="shared" si="47"/>
        <v>4595.6362441727942</v>
      </c>
      <c r="P149">
        <f t="shared" si="48"/>
        <v>-0.26584753789567966</v>
      </c>
      <c r="Q149">
        <f t="shared" si="49"/>
        <v>0.26584753789567966</v>
      </c>
      <c r="R149">
        <f t="shared" si="44"/>
        <v>3.7396969793620755E-2</v>
      </c>
      <c r="S149">
        <f t="shared" si="45"/>
        <v>3.8446751249519413E-2</v>
      </c>
    </row>
    <row r="150" spans="1:19" x14ac:dyDescent="0.25">
      <c r="A150" s="6">
        <v>2017</v>
      </c>
      <c r="B150" s="6">
        <v>4</v>
      </c>
      <c r="C150" s="6">
        <v>148</v>
      </c>
      <c r="D150" s="6">
        <v>305</v>
      </c>
      <c r="H150">
        <v>1.1448495536379257</v>
      </c>
      <c r="J150">
        <f t="shared" si="34"/>
        <v>309.48403137634654</v>
      </c>
      <c r="M150">
        <f t="shared" si="36"/>
        <v>354.31265517927613</v>
      </c>
      <c r="N150">
        <f t="shared" si="46"/>
        <v>-49.312655179276135</v>
      </c>
      <c r="O150">
        <f t="shared" si="47"/>
        <v>2431.7379608301894</v>
      </c>
      <c r="P150">
        <f t="shared" si="48"/>
        <v>-0.16168083665336438</v>
      </c>
      <c r="Q150">
        <f t="shared" si="49"/>
        <v>0.16168083665336438</v>
      </c>
      <c r="R150">
        <f t="shared" si="44"/>
        <v>2.8500149714662582E-2</v>
      </c>
      <c r="S150">
        <f t="shared" si="45"/>
        <v>3.8699274388605221E-4</v>
      </c>
    </row>
    <row r="151" spans="1:19" x14ac:dyDescent="0.25">
      <c r="A151" s="6">
        <v>2017</v>
      </c>
      <c r="B151" s="6">
        <v>5</v>
      </c>
      <c r="C151" s="6">
        <v>149</v>
      </c>
      <c r="D151" s="6">
        <v>299</v>
      </c>
      <c r="H151">
        <v>1.1276336070975177</v>
      </c>
      <c r="J151">
        <f t="shared" si="34"/>
        <v>310.81909871702902</v>
      </c>
      <c r="M151">
        <f t="shared" si="36"/>
        <v>350.49006144108284</v>
      </c>
      <c r="N151">
        <f t="shared" si="46"/>
        <v>-51.490061441082844</v>
      </c>
      <c r="O151">
        <f t="shared" si="47"/>
        <v>2651.2264272064863</v>
      </c>
      <c r="P151">
        <f t="shared" si="48"/>
        <v>-0.17220756334810317</v>
      </c>
      <c r="Q151">
        <f t="shared" si="49"/>
        <v>0.17220756334810317</v>
      </c>
      <c r="R151">
        <f t="shared" si="44"/>
        <v>2.1668260181293433E-2</v>
      </c>
      <c r="S151">
        <f t="shared" si="45"/>
        <v>5.9171597633136102E-3</v>
      </c>
    </row>
    <row r="152" spans="1:19" x14ac:dyDescent="0.25">
      <c r="A152" s="6">
        <v>2017</v>
      </c>
      <c r="B152" s="6">
        <v>6</v>
      </c>
      <c r="C152" s="6">
        <v>150</v>
      </c>
      <c r="D152" s="6">
        <v>276</v>
      </c>
      <c r="H152">
        <v>1.025176856634977</v>
      </c>
      <c r="J152">
        <f t="shared" si="34"/>
        <v>312.15416605771151</v>
      </c>
      <c r="M152">
        <f t="shared" si="36"/>
        <v>320.0132267445573</v>
      </c>
      <c r="N152">
        <f t="shared" si="46"/>
        <v>-44.013226744557301</v>
      </c>
      <c r="O152">
        <f t="shared" si="47"/>
        <v>1937.164128467814</v>
      </c>
      <c r="P152">
        <f t="shared" si="48"/>
        <v>-0.15946821284259891</v>
      </c>
      <c r="Q152">
        <f t="shared" si="49"/>
        <v>0.15946821284259891</v>
      </c>
      <c r="R152">
        <f t="shared" si="44"/>
        <v>3.0147226178932243E-2</v>
      </c>
      <c r="S152">
        <f t="shared" si="45"/>
        <v>5.2509976895610171E-3</v>
      </c>
    </row>
    <row r="153" spans="1:19" x14ac:dyDescent="0.25">
      <c r="A153" s="6">
        <v>2017</v>
      </c>
      <c r="B153" s="6">
        <v>7</v>
      </c>
      <c r="C153" s="6">
        <v>151</v>
      </c>
      <c r="D153" s="6">
        <v>296</v>
      </c>
      <c r="H153">
        <v>1.09707678467749</v>
      </c>
      <c r="J153">
        <f t="shared" si="34"/>
        <v>313.48923339839399</v>
      </c>
      <c r="M153">
        <f t="shared" si="36"/>
        <v>343.92176020772132</v>
      </c>
      <c r="N153">
        <f t="shared" si="46"/>
        <v>-47.92176020772132</v>
      </c>
      <c r="O153">
        <f t="shared" si="47"/>
        <v>2296.4951014063427</v>
      </c>
      <c r="P153">
        <f t="shared" si="48"/>
        <v>-0.16189783853959905</v>
      </c>
      <c r="Q153">
        <f t="shared" si="49"/>
        <v>0.16189783853959905</v>
      </c>
      <c r="R153">
        <f t="shared" si="44"/>
        <v>4.5760657179340039E-2</v>
      </c>
      <c r="S153">
        <f t="shared" si="45"/>
        <v>7.1334002921840754E-3</v>
      </c>
    </row>
    <row r="154" spans="1:19" x14ac:dyDescent="0.25">
      <c r="A154" s="6">
        <v>2017</v>
      </c>
      <c r="B154" s="6">
        <v>8</v>
      </c>
      <c r="C154" s="6">
        <v>152</v>
      </c>
      <c r="D154" s="6">
        <v>271</v>
      </c>
      <c r="H154">
        <v>1.0619242282093697</v>
      </c>
      <c r="J154">
        <f t="shared" si="34"/>
        <v>314.82430073907642</v>
      </c>
      <c r="M154">
        <f t="shared" si="36"/>
        <v>334.31955258389826</v>
      </c>
      <c r="N154">
        <f t="shared" si="46"/>
        <v>-63.319552583898258</v>
      </c>
      <c r="O154">
        <f t="shared" si="47"/>
        <v>4009.3657394250563</v>
      </c>
      <c r="P154">
        <f t="shared" si="48"/>
        <v>-0.23365148554944007</v>
      </c>
      <c r="Q154">
        <f t="shared" si="49"/>
        <v>0.23365148554944007</v>
      </c>
      <c r="R154">
        <f t="shared" si="44"/>
        <v>1.5755738482017608E-2</v>
      </c>
      <c r="S154">
        <f t="shared" si="45"/>
        <v>3.0078566468321515E-2</v>
      </c>
    </row>
    <row r="155" spans="1:19" x14ac:dyDescent="0.25">
      <c r="A155" s="6">
        <v>2017</v>
      </c>
      <c r="B155" s="6">
        <v>9</v>
      </c>
      <c r="C155" s="6">
        <v>153</v>
      </c>
      <c r="D155" s="6">
        <v>224</v>
      </c>
      <c r="H155">
        <v>0.81609609375870173</v>
      </c>
      <c r="J155">
        <f t="shared" si="34"/>
        <v>316.15936807975891</v>
      </c>
      <c r="M155">
        <f t="shared" si="36"/>
        <v>258.01642529511082</v>
      </c>
      <c r="N155">
        <f t="shared" si="46"/>
        <v>-34.016425295110821</v>
      </c>
      <c r="O155">
        <f t="shared" si="47"/>
        <v>1157.1171898578552</v>
      </c>
      <c r="P155">
        <f t="shared" si="48"/>
        <v>-0.15185904149603044</v>
      </c>
      <c r="Q155">
        <f t="shared" si="49"/>
        <v>0.15185904149603044</v>
      </c>
      <c r="R155">
        <f t="shared" si="44"/>
        <v>2.9991844507180357E-2</v>
      </c>
      <c r="S155">
        <f t="shared" si="45"/>
        <v>2.8698979591836732E-3</v>
      </c>
    </row>
    <row r="156" spans="1:19" x14ac:dyDescent="0.25">
      <c r="A156" s="6">
        <v>2017</v>
      </c>
      <c r="B156" s="6">
        <v>10</v>
      </c>
      <c r="C156" s="6">
        <v>154</v>
      </c>
      <c r="D156" s="6">
        <v>212</v>
      </c>
      <c r="H156">
        <v>0.78991199891073238</v>
      </c>
      <c r="J156">
        <f t="shared" si="34"/>
        <v>317.49443542044139</v>
      </c>
      <c r="M156">
        <f t="shared" si="36"/>
        <v>250.79266412599529</v>
      </c>
      <c r="N156">
        <f t="shared" si="46"/>
        <v>-38.792664125995287</v>
      </c>
      <c r="O156">
        <f t="shared" si="47"/>
        <v>1504.8707899922817</v>
      </c>
      <c r="P156">
        <f t="shared" si="48"/>
        <v>-0.18298426474526078</v>
      </c>
      <c r="Q156">
        <f t="shared" si="49"/>
        <v>0.18298426474526078</v>
      </c>
      <c r="R156">
        <f t="shared" si="44"/>
        <v>1.9720567135238776E-2</v>
      </c>
      <c r="S156">
        <f t="shared" si="45"/>
        <v>1.0902456390174439E-3</v>
      </c>
    </row>
    <row r="157" spans="1:19" x14ac:dyDescent="0.25">
      <c r="A157" s="6">
        <v>2017</v>
      </c>
      <c r="B157" s="6">
        <v>11</v>
      </c>
      <c r="C157" s="6">
        <v>155</v>
      </c>
      <c r="D157" s="6">
        <v>219</v>
      </c>
      <c r="H157">
        <v>0.7802638853566416</v>
      </c>
      <c r="J157">
        <f t="shared" si="34"/>
        <v>318.82950276112382</v>
      </c>
      <c r="M157">
        <f t="shared" si="36"/>
        <v>248.77114659072055</v>
      </c>
      <c r="N157">
        <f t="shared" si="46"/>
        <v>-29.771146590720548</v>
      </c>
      <c r="O157">
        <f t="shared" si="47"/>
        <v>886.32116932617168</v>
      </c>
      <c r="P157">
        <f t="shared" si="48"/>
        <v>-0.13594130863342715</v>
      </c>
      <c r="Q157">
        <f t="shared" si="49"/>
        <v>0.13594130863342715</v>
      </c>
      <c r="R157">
        <f t="shared" si="44"/>
        <v>1.9661119649121366E-2</v>
      </c>
      <c r="S157">
        <f t="shared" si="45"/>
        <v>4.8039031713267025E-2</v>
      </c>
    </row>
    <row r="158" spans="1:19" x14ac:dyDescent="0.25">
      <c r="A158" s="6">
        <v>2017</v>
      </c>
      <c r="B158" s="6">
        <v>12</v>
      </c>
      <c r="C158" s="6">
        <v>156</v>
      </c>
      <c r="D158" s="6">
        <v>267</v>
      </c>
      <c r="H158">
        <v>0.92985856302805114</v>
      </c>
      <c r="J158">
        <f t="shared" si="34"/>
        <v>320.16457010180631</v>
      </c>
      <c r="M158">
        <f t="shared" si="36"/>
        <v>297.70776708735934</v>
      </c>
      <c r="N158">
        <f t="shared" si="46"/>
        <v>-30.707767087359343</v>
      </c>
      <c r="O158">
        <f t="shared" si="47"/>
        <v>942.96695949150978</v>
      </c>
      <c r="P158">
        <f t="shared" si="48"/>
        <v>-0.1150103636230687</v>
      </c>
      <c r="Q158">
        <f t="shared" si="49"/>
        <v>0.1150103636230687</v>
      </c>
    </row>
    <row r="159" spans="1:19" x14ac:dyDescent="0.25">
      <c r="A159" s="6">
        <v>2018</v>
      </c>
      <c r="B159" s="6">
        <v>1</v>
      </c>
      <c r="C159" s="6">
        <v>157</v>
      </c>
      <c r="D159" s="6"/>
    </row>
    <row r="160" spans="1:19" x14ac:dyDescent="0.25">
      <c r="A160" s="6">
        <v>2018</v>
      </c>
      <c r="B160" s="6">
        <v>2</v>
      </c>
      <c r="C160" s="6">
        <v>158</v>
      </c>
      <c r="D160" s="6"/>
    </row>
    <row r="161" spans="1:4" x14ac:dyDescent="0.25">
      <c r="A161" s="6">
        <v>2018</v>
      </c>
      <c r="B161" s="6">
        <v>3</v>
      </c>
      <c r="C161" s="6">
        <v>159</v>
      </c>
      <c r="D161" s="6"/>
    </row>
    <row r="162" spans="1:4" x14ac:dyDescent="0.25">
      <c r="A162" s="6">
        <v>2018</v>
      </c>
      <c r="B162" s="6">
        <v>4</v>
      </c>
      <c r="C162" s="6">
        <v>160</v>
      </c>
      <c r="D162" s="6"/>
    </row>
    <row r="163" spans="1:4" x14ac:dyDescent="0.25">
      <c r="A163" s="6">
        <v>2018</v>
      </c>
      <c r="B163" s="6">
        <v>5</v>
      </c>
      <c r="C163" s="6">
        <v>161</v>
      </c>
      <c r="D163" s="6"/>
    </row>
    <row r="164" spans="1:4" x14ac:dyDescent="0.25">
      <c r="A164" s="6">
        <v>2018</v>
      </c>
      <c r="B164" s="6">
        <v>6</v>
      </c>
      <c r="C164" s="6">
        <v>162</v>
      </c>
      <c r="D164" s="6"/>
    </row>
    <row r="165" spans="1:4" x14ac:dyDescent="0.25">
      <c r="A165" s="6">
        <v>2018</v>
      </c>
      <c r="B165" s="6">
        <v>7</v>
      </c>
      <c r="C165" s="6">
        <v>163</v>
      </c>
      <c r="D165" s="6"/>
    </row>
    <row r="166" spans="1:4" x14ac:dyDescent="0.25">
      <c r="A166" s="6">
        <v>2018</v>
      </c>
      <c r="B166" s="6">
        <v>8</v>
      </c>
      <c r="C166" s="6">
        <v>164</v>
      </c>
      <c r="D166" s="6"/>
    </row>
    <row r="167" spans="1:4" x14ac:dyDescent="0.25">
      <c r="A167" s="6">
        <v>2018</v>
      </c>
      <c r="B167" s="6">
        <v>9</v>
      </c>
      <c r="C167" s="6">
        <v>165</v>
      </c>
      <c r="D167" s="6"/>
    </row>
    <row r="168" spans="1:4" x14ac:dyDescent="0.25">
      <c r="A168" s="6">
        <v>2018</v>
      </c>
      <c r="B168" s="6">
        <v>10</v>
      </c>
      <c r="C168" s="6">
        <v>166</v>
      </c>
      <c r="D168" s="6"/>
    </row>
    <row r="169" spans="1:4" x14ac:dyDescent="0.25">
      <c r="A169" s="6">
        <v>2018</v>
      </c>
      <c r="B169" s="6">
        <v>11</v>
      </c>
      <c r="C169" s="6">
        <v>167</v>
      </c>
      <c r="D169" s="6"/>
    </row>
    <row r="170" spans="1:4" x14ac:dyDescent="0.25">
      <c r="A170" s="6">
        <v>2018</v>
      </c>
      <c r="B170" s="6">
        <v>12</v>
      </c>
      <c r="C170" s="6">
        <v>168</v>
      </c>
      <c r="D170" s="6"/>
    </row>
    <row r="171" spans="1:4" x14ac:dyDescent="0.25">
      <c r="A171" s="6">
        <v>2019</v>
      </c>
      <c r="B171" s="6">
        <v>1</v>
      </c>
      <c r="C171" s="6">
        <v>169</v>
      </c>
      <c r="D171" s="6"/>
    </row>
    <row r="172" spans="1:4" x14ac:dyDescent="0.25">
      <c r="A172" s="6">
        <v>2019</v>
      </c>
      <c r="B172" s="6">
        <v>2</v>
      </c>
      <c r="C172" s="6">
        <v>170</v>
      </c>
      <c r="D172" s="6"/>
    </row>
    <row r="173" spans="1:4" x14ac:dyDescent="0.25">
      <c r="A173" s="6">
        <v>2019</v>
      </c>
      <c r="B173" s="6">
        <v>3</v>
      </c>
      <c r="C173" s="6">
        <v>171</v>
      </c>
      <c r="D173" s="6"/>
    </row>
    <row r="174" spans="1:4" x14ac:dyDescent="0.25">
      <c r="A174" s="6">
        <v>2019</v>
      </c>
      <c r="B174" s="6">
        <v>4</v>
      </c>
      <c r="C174" s="6">
        <v>172</v>
      </c>
      <c r="D174" s="6"/>
    </row>
    <row r="175" spans="1:4" x14ac:dyDescent="0.25">
      <c r="A175" s="6">
        <v>2019</v>
      </c>
      <c r="B175" s="6">
        <v>5</v>
      </c>
      <c r="C175" s="6">
        <v>173</v>
      </c>
      <c r="D175" s="6"/>
    </row>
    <row r="176" spans="1:4" x14ac:dyDescent="0.25">
      <c r="A176" s="6">
        <v>2019</v>
      </c>
      <c r="B176" s="6">
        <v>6</v>
      </c>
      <c r="C176" s="6">
        <v>174</v>
      </c>
      <c r="D176" s="6"/>
    </row>
    <row r="177" spans="1:4" x14ac:dyDescent="0.25">
      <c r="A177" s="6">
        <v>2019</v>
      </c>
      <c r="B177" s="6">
        <v>7</v>
      </c>
      <c r="C177" s="6">
        <v>175</v>
      </c>
      <c r="D177" s="6"/>
    </row>
    <row r="178" spans="1:4" x14ac:dyDescent="0.25">
      <c r="A178" s="6">
        <v>2019</v>
      </c>
      <c r="B178" s="6">
        <v>8</v>
      </c>
      <c r="C178" s="6">
        <v>176</v>
      </c>
      <c r="D178" s="6"/>
    </row>
    <row r="179" spans="1:4" x14ac:dyDescent="0.25">
      <c r="A179" s="6">
        <v>2019</v>
      </c>
      <c r="B179" s="6">
        <v>9</v>
      </c>
      <c r="C179" s="6">
        <v>177</v>
      </c>
      <c r="D179" s="6"/>
    </row>
    <row r="180" spans="1:4" x14ac:dyDescent="0.25">
      <c r="A180" s="6">
        <v>2019</v>
      </c>
      <c r="B180" s="6">
        <v>10</v>
      </c>
      <c r="C180" s="6">
        <v>178</v>
      </c>
      <c r="D180" s="6"/>
    </row>
    <row r="181" spans="1:4" x14ac:dyDescent="0.25">
      <c r="A181" s="6">
        <v>2019</v>
      </c>
      <c r="B181" s="6">
        <v>11</v>
      </c>
      <c r="C181" s="6">
        <v>179</v>
      </c>
      <c r="D181" s="6"/>
    </row>
    <row r="182" spans="1:4" x14ac:dyDescent="0.25">
      <c r="A182" s="6">
        <v>2019</v>
      </c>
      <c r="B182" s="6">
        <v>12</v>
      </c>
      <c r="C182" s="6">
        <v>180</v>
      </c>
      <c r="D182" s="6"/>
    </row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</sheetData>
  <mergeCells count="3">
    <mergeCell ref="E1:F1"/>
    <mergeCell ref="U9:V9"/>
    <mergeCell ref="X9:Y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B79B-4352-4755-93C0-19371C7C8B63}">
  <dimension ref="A1:O35"/>
  <sheetViews>
    <sheetView workbookViewId="0">
      <selection activeCell="A3" sqref="A3:A13"/>
    </sheetView>
  </sheetViews>
  <sheetFormatPr defaultRowHeight="15.75" x14ac:dyDescent="0.25"/>
  <cols>
    <col min="1" max="1" width="24.42578125" bestFit="1" customWidth="1"/>
  </cols>
  <sheetData>
    <row r="1" spans="1:15" x14ac:dyDescent="0.25">
      <c r="A1" s="19" t="s">
        <v>17</v>
      </c>
      <c r="B1" s="21" t="s">
        <v>22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0" t="s">
        <v>18</v>
      </c>
      <c r="O1" s="10" t="s">
        <v>19</v>
      </c>
    </row>
    <row r="2" spans="1:15" ht="16.5" thickBot="1" x14ac:dyDescent="0.3">
      <c r="A2" s="20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9"/>
      <c r="O2" s="9"/>
    </row>
    <row r="3" spans="1:15" x14ac:dyDescent="0.25">
      <c r="A3" s="7">
        <v>2005</v>
      </c>
      <c r="D3">
        <v>1.0947101678808995</v>
      </c>
      <c r="E3">
        <v>1.2113564668769718</v>
      </c>
      <c r="F3">
        <v>1.1690760527969832</v>
      </c>
      <c r="G3">
        <v>0.98930144745122706</v>
      </c>
      <c r="H3">
        <v>1.0957178841309823</v>
      </c>
      <c r="I3">
        <v>1.0946838628499527</v>
      </c>
      <c r="J3">
        <v>0.86737900691389058</v>
      </c>
      <c r="K3">
        <v>0.82810539523212034</v>
      </c>
      <c r="L3">
        <v>0.70477975632614809</v>
      </c>
      <c r="M3">
        <v>0.84433374844333764</v>
      </c>
    </row>
    <row r="4" spans="1:15" x14ac:dyDescent="0.25">
      <c r="A4" s="7">
        <v>2006</v>
      </c>
      <c r="B4">
        <v>1.0415375077495348</v>
      </c>
      <c r="C4">
        <v>1.0344827586206895</v>
      </c>
      <c r="D4">
        <v>1.0415647921760391</v>
      </c>
      <c r="E4">
        <v>1.1366906474820144</v>
      </c>
      <c r="F4">
        <v>1.0893118594436311</v>
      </c>
      <c r="G4">
        <v>0.92921121063276524</v>
      </c>
      <c r="H4">
        <v>0.99117060666476775</v>
      </c>
      <c r="I4">
        <v>1.0094707520891364</v>
      </c>
      <c r="J4">
        <v>0.79695155144256935</v>
      </c>
      <c r="K4">
        <v>0.73370876910699923</v>
      </c>
      <c r="L4">
        <v>0.66330055806537336</v>
      </c>
      <c r="M4">
        <v>0.78926598263614833</v>
      </c>
    </row>
    <row r="5" spans="1:15" x14ac:dyDescent="0.25">
      <c r="A5" s="7">
        <v>2007</v>
      </c>
      <c r="B5">
        <v>0.94556765163297041</v>
      </c>
      <c r="C5">
        <v>1.1731160896130346</v>
      </c>
      <c r="D5">
        <v>1.0160320641282565</v>
      </c>
      <c r="E5">
        <v>1.0551415797317436</v>
      </c>
      <c r="F5">
        <v>1.0997782705099779</v>
      </c>
      <c r="G5">
        <v>1.0632911392405062</v>
      </c>
      <c r="H5">
        <v>1.0490219753682684</v>
      </c>
      <c r="I5">
        <v>0.98503138580395955</v>
      </c>
      <c r="J5">
        <v>0.79747756487994181</v>
      </c>
      <c r="K5">
        <v>0.79844584749878589</v>
      </c>
      <c r="L5">
        <v>0.80251999030772969</v>
      </c>
      <c r="M5">
        <v>0.93740902474526933</v>
      </c>
    </row>
    <row r="6" spans="1:15" x14ac:dyDescent="0.25">
      <c r="A6" s="7">
        <v>2008</v>
      </c>
      <c r="B6">
        <v>1.0521188504627375</v>
      </c>
      <c r="C6">
        <v>1.1595900439238653</v>
      </c>
      <c r="D6">
        <v>1.1526586620926245</v>
      </c>
      <c r="E6">
        <v>1.1760650086185669</v>
      </c>
      <c r="F6">
        <v>1.1758269087291717</v>
      </c>
      <c r="G6">
        <v>1.0405848248046381</v>
      </c>
      <c r="H6">
        <v>1.0506490201068976</v>
      </c>
      <c r="I6">
        <v>1.0713186249358646</v>
      </c>
      <c r="J6">
        <v>0.87722007722007722</v>
      </c>
      <c r="K6">
        <v>0.78475798146240983</v>
      </c>
      <c r="L6">
        <v>0.81691593604950996</v>
      </c>
      <c r="M6">
        <v>0.98350515463917509</v>
      </c>
    </row>
    <row r="7" spans="1:15" x14ac:dyDescent="0.25">
      <c r="A7" s="7">
        <v>2009</v>
      </c>
      <c r="B7">
        <v>1.0174717368961972</v>
      </c>
      <c r="C7">
        <v>1.1858678955453148</v>
      </c>
      <c r="D7">
        <v>0.98420784513499759</v>
      </c>
      <c r="E7">
        <v>1.0939478348949099</v>
      </c>
      <c r="F7">
        <v>1.0730972117558402</v>
      </c>
      <c r="G7">
        <v>0.9566517189835575</v>
      </c>
      <c r="H7">
        <v>1.0140845070422535</v>
      </c>
      <c r="I7">
        <v>1.0232786081842686</v>
      </c>
      <c r="J7">
        <v>0.79165656075673063</v>
      </c>
      <c r="K7">
        <v>0.77791116446578634</v>
      </c>
      <c r="L7">
        <v>0.77918357603246602</v>
      </c>
      <c r="M7">
        <v>0.96364932287954386</v>
      </c>
    </row>
    <row r="8" spans="1:15" x14ac:dyDescent="0.25">
      <c r="A8" s="7">
        <v>2010</v>
      </c>
      <c r="B8">
        <v>0.99220411055988655</v>
      </c>
      <c r="C8">
        <v>1.1605633802816901</v>
      </c>
      <c r="D8">
        <v>1.0051186598417867</v>
      </c>
      <c r="E8">
        <v>1.074296262113521</v>
      </c>
      <c r="F8">
        <v>1.0853994490358128</v>
      </c>
      <c r="G8">
        <v>0.9536784741144414</v>
      </c>
      <c r="H8">
        <v>1.0614250614250613</v>
      </c>
      <c r="I8">
        <v>0.99626619811113559</v>
      </c>
      <c r="J8">
        <v>0.75032341526520052</v>
      </c>
      <c r="K8">
        <v>0.74284502861988544</v>
      </c>
      <c r="L8">
        <v>0.74905739421868445</v>
      </c>
      <c r="M8">
        <v>0.91196013289036537</v>
      </c>
    </row>
    <row r="9" spans="1:15" x14ac:dyDescent="0.25">
      <c r="A9" s="7">
        <v>2011</v>
      </c>
      <c r="B9">
        <v>0.9831206257719225</v>
      </c>
      <c r="C9">
        <v>1.0657975147687919</v>
      </c>
      <c r="D9">
        <v>0.91954022988505746</v>
      </c>
      <c r="E9">
        <v>1.1109337589784518</v>
      </c>
      <c r="F9">
        <v>1.0952006294256491</v>
      </c>
      <c r="G9">
        <v>1.0060159130603532</v>
      </c>
      <c r="H9">
        <v>1.1164936562860439</v>
      </c>
      <c r="I9">
        <v>1.027130301872373</v>
      </c>
      <c r="J9">
        <v>0.76096449591797988</v>
      </c>
      <c r="K9">
        <v>0.75014121634343811</v>
      </c>
      <c r="L9">
        <v>0.76552881925013994</v>
      </c>
      <c r="M9">
        <v>0.93978574067233112</v>
      </c>
    </row>
    <row r="10" spans="1:15" x14ac:dyDescent="0.25">
      <c r="A10" s="7">
        <v>2012</v>
      </c>
      <c r="B10">
        <v>0.96614821591948774</v>
      </c>
      <c r="C10">
        <v>1.0891268832819023</v>
      </c>
      <c r="D10">
        <v>0.99387828592005756</v>
      </c>
      <c r="E10">
        <v>1.1130063965884862</v>
      </c>
      <c r="F10">
        <v>1.0582677165354331</v>
      </c>
      <c r="G10">
        <v>0.94720443136576082</v>
      </c>
      <c r="H10">
        <v>1.0832332246438992</v>
      </c>
      <c r="I10">
        <v>1.0023672641190395</v>
      </c>
      <c r="J10">
        <v>0.77432230167969407</v>
      </c>
      <c r="K10">
        <v>0.75652602199967167</v>
      </c>
      <c r="L10">
        <v>0.76525134211810641</v>
      </c>
      <c r="M10">
        <v>0.89592760180995479</v>
      </c>
    </row>
    <row r="11" spans="1:15" x14ac:dyDescent="0.25">
      <c r="A11" s="7">
        <v>2013</v>
      </c>
      <c r="B11">
        <v>0.94691259021651975</v>
      </c>
      <c r="C11">
        <v>1.1379474940334129</v>
      </c>
      <c r="D11">
        <v>1.0163727959697735</v>
      </c>
      <c r="E11">
        <v>1.0615168976794893</v>
      </c>
      <c r="F11">
        <v>1.0352504638218925</v>
      </c>
      <c r="G11">
        <v>1.0586613570225152</v>
      </c>
      <c r="H11">
        <v>1.0956916099773242</v>
      </c>
      <c r="I11">
        <v>1.0286228083320845</v>
      </c>
      <c r="J11">
        <v>0.75424486148346737</v>
      </c>
      <c r="K11">
        <v>0.76516605166051666</v>
      </c>
      <c r="L11">
        <v>0.77010989010989006</v>
      </c>
      <c r="M11">
        <v>0.90499853843905276</v>
      </c>
    </row>
    <row r="12" spans="1:15" x14ac:dyDescent="0.25">
      <c r="A12" s="7">
        <v>2014</v>
      </c>
      <c r="B12">
        <v>1.0021901007446343</v>
      </c>
      <c r="C12">
        <v>1.1458607095926412</v>
      </c>
      <c r="D12">
        <v>1.0087873462214412</v>
      </c>
      <c r="E12">
        <v>1.1507331378299122</v>
      </c>
      <c r="F12">
        <v>1.1343020695728754</v>
      </c>
      <c r="G12">
        <v>1.070041200706298</v>
      </c>
      <c r="H12">
        <v>1.1595227574016791</v>
      </c>
      <c r="I12">
        <v>1.1354458364038318</v>
      </c>
      <c r="J12">
        <v>0.80165533550103474</v>
      </c>
      <c r="K12">
        <v>0.77880321524263185</v>
      </c>
      <c r="L12">
        <v>0.80551393467186083</v>
      </c>
      <c r="M12">
        <v>0.91267097549977438</v>
      </c>
    </row>
    <row r="13" spans="1:15" ht="16.5" thickBot="1" x14ac:dyDescent="0.3">
      <c r="A13" s="8">
        <v>2015</v>
      </c>
      <c r="B13" s="9">
        <v>0.97678625263792596</v>
      </c>
      <c r="C13" s="9">
        <v>1.2163388804841151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6" t="s">
        <v>20</v>
      </c>
      <c r="B14">
        <f>AVERAGE(B4:B13)</f>
        <v>0.99240576425918159</v>
      </c>
      <c r="C14">
        <f>AVERAGE(C4:C13)</f>
        <v>1.1368691650145457</v>
      </c>
      <c r="D14">
        <f>AVERAGE(D3:D12)</f>
        <v>1.0232870849250935</v>
      </c>
      <c r="E14">
        <f t="shared" ref="E14:M14" si="0">AVERAGE(E3:E12)</f>
        <v>1.1183687990794067</v>
      </c>
      <c r="F14">
        <f t="shared" si="0"/>
        <v>1.1015510631627268</v>
      </c>
      <c r="G14">
        <f t="shared" si="0"/>
        <v>1.0014641717382062</v>
      </c>
      <c r="H14">
        <f t="shared" si="0"/>
        <v>1.0717010303047179</v>
      </c>
      <c r="I14">
        <f t="shared" si="0"/>
        <v>1.0373615642701648</v>
      </c>
      <c r="J14">
        <f>AVERAGE(J3:J12)</f>
        <v>0.79721951710605876</v>
      </c>
      <c r="K14">
        <f t="shared" si="0"/>
        <v>0.7716410691632245</v>
      </c>
      <c r="L14">
        <f t="shared" si="0"/>
        <v>0.76221611971499093</v>
      </c>
      <c r="M14">
        <f t="shared" si="0"/>
        <v>0.90835062226549523</v>
      </c>
      <c r="N14">
        <f>SUM(B14:M14)</f>
        <v>11.722435971003813</v>
      </c>
    </row>
    <row r="15" spans="1:15" x14ac:dyDescent="0.25">
      <c r="A15" s="6" t="s">
        <v>21</v>
      </c>
      <c r="B15">
        <f t="shared" ref="B15:M15" si="1">B14*12/$N$14</f>
        <v>1.0159039640367855</v>
      </c>
      <c r="C15">
        <f t="shared" si="1"/>
        <v>1.1637879715376531</v>
      </c>
      <c r="D15">
        <f t="shared" si="1"/>
        <v>1.0475164931141536</v>
      </c>
      <c r="E15">
        <f t="shared" si="1"/>
        <v>1.1448495536379257</v>
      </c>
      <c r="F15">
        <f t="shared" si="1"/>
        <v>1.1276336070975177</v>
      </c>
      <c r="G15">
        <f t="shared" si="1"/>
        <v>1.025176856634977</v>
      </c>
      <c r="H15">
        <f t="shared" si="1"/>
        <v>1.09707678467749</v>
      </c>
      <c r="I15">
        <f t="shared" si="1"/>
        <v>1.0619242282093697</v>
      </c>
      <c r="J15">
        <f t="shared" si="1"/>
        <v>0.81609609375870173</v>
      </c>
      <c r="K15">
        <f t="shared" si="1"/>
        <v>0.78991199891073238</v>
      </c>
      <c r="L15">
        <f t="shared" si="1"/>
        <v>0.7802638853566416</v>
      </c>
      <c r="M15">
        <f t="shared" si="1"/>
        <v>0.92985856302805114</v>
      </c>
      <c r="N15">
        <f>SUM(B15:M15)</f>
        <v>11.999999999999996</v>
      </c>
    </row>
    <row r="24" spans="2:2" x14ac:dyDescent="0.25">
      <c r="B24">
        <v>1.0159039640367855</v>
      </c>
    </row>
    <row r="25" spans="2:2" x14ac:dyDescent="0.25">
      <c r="B25">
        <v>1.1637879715376531</v>
      </c>
    </row>
    <row r="26" spans="2:2" x14ac:dyDescent="0.25">
      <c r="B26">
        <v>1.0475164931141536</v>
      </c>
    </row>
    <row r="27" spans="2:2" x14ac:dyDescent="0.25">
      <c r="B27">
        <v>1.1448495536379257</v>
      </c>
    </row>
    <row r="28" spans="2:2" x14ac:dyDescent="0.25">
      <c r="B28">
        <v>1.1276336070975177</v>
      </c>
    </row>
    <row r="29" spans="2:2" x14ac:dyDescent="0.25">
      <c r="B29">
        <v>1.025176856634977</v>
      </c>
    </row>
    <row r="30" spans="2:2" x14ac:dyDescent="0.25">
      <c r="B30">
        <v>1.09707678467749</v>
      </c>
    </row>
    <row r="31" spans="2:2" x14ac:dyDescent="0.25">
      <c r="B31">
        <v>1.0619242282093697</v>
      </c>
    </row>
    <row r="32" spans="2:2" x14ac:dyDescent="0.25">
      <c r="B32">
        <v>0.81609609375870173</v>
      </c>
    </row>
    <row r="33" spans="2:2" x14ac:dyDescent="0.25">
      <c r="B33">
        <v>0.78991199891073238</v>
      </c>
    </row>
    <row r="34" spans="2:2" x14ac:dyDescent="0.25">
      <c r="B34">
        <v>0.7802638853566416</v>
      </c>
    </row>
    <row r="35" spans="2:2" x14ac:dyDescent="0.25">
      <c r="B35">
        <v>0.92985856302805114</v>
      </c>
    </row>
  </sheetData>
  <mergeCells count="2">
    <mergeCell ref="A1:A2"/>
    <mergeCell ref="B1:M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BAE0-602C-4B23-8FE4-BC9259F5FD16}">
  <dimension ref="A1:I18"/>
  <sheetViews>
    <sheetView workbookViewId="0">
      <selection activeCell="I20" sqref="I20"/>
    </sheetView>
  </sheetViews>
  <sheetFormatPr defaultRowHeight="15.75" x14ac:dyDescent="0.25"/>
  <sheetData>
    <row r="1" spans="1:9" x14ac:dyDescent="0.25">
      <c r="A1" t="s">
        <v>23</v>
      </c>
    </row>
    <row r="2" spans="1:9" ht="16.5" thickBot="1" x14ac:dyDescent="0.3"/>
    <row r="3" spans="1:9" x14ac:dyDescent="0.25">
      <c r="A3" s="16" t="s">
        <v>24</v>
      </c>
      <c r="B3" s="16"/>
    </row>
    <row r="4" spans="1:9" x14ac:dyDescent="0.25">
      <c r="A4" t="s">
        <v>25</v>
      </c>
      <c r="B4">
        <v>0.95210420724270495</v>
      </c>
    </row>
    <row r="5" spans="1:9" x14ac:dyDescent="0.25">
      <c r="A5" t="s">
        <v>26</v>
      </c>
      <c r="B5">
        <v>0.90650242144925974</v>
      </c>
    </row>
    <row r="6" spans="1:9" x14ac:dyDescent="0.25">
      <c r="A6" t="s">
        <v>27</v>
      </c>
      <c r="B6">
        <v>0.90578320930656175</v>
      </c>
    </row>
    <row r="7" spans="1:9" x14ac:dyDescent="0.25">
      <c r="A7" t="s">
        <v>28</v>
      </c>
      <c r="B7">
        <v>16.462849357813116</v>
      </c>
    </row>
    <row r="8" spans="1:9" ht="16.5" thickBot="1" x14ac:dyDescent="0.3">
      <c r="A8" s="9" t="s">
        <v>29</v>
      </c>
      <c r="B8" s="9">
        <v>132</v>
      </c>
    </row>
    <row r="10" spans="1:9" ht="16.5" thickBot="1" x14ac:dyDescent="0.3">
      <c r="A10" t="s">
        <v>30</v>
      </c>
    </row>
    <row r="11" spans="1:9" x14ac:dyDescent="0.25">
      <c r="A11" s="15"/>
      <c r="B11" s="15" t="s">
        <v>35</v>
      </c>
      <c r="C11" s="15" t="s">
        <v>36</v>
      </c>
      <c r="D11" s="15" t="s">
        <v>37</v>
      </c>
      <c r="E11" s="15" t="s">
        <v>38</v>
      </c>
      <c r="F11" s="15" t="s">
        <v>39</v>
      </c>
    </row>
    <row r="12" spans="1:9" x14ac:dyDescent="0.25">
      <c r="A12" t="s">
        <v>31</v>
      </c>
      <c r="B12">
        <v>1</v>
      </c>
      <c r="C12">
        <v>341603.22793109436</v>
      </c>
      <c r="D12">
        <v>341603.22793109436</v>
      </c>
      <c r="E12">
        <v>1260.4103401934658</v>
      </c>
      <c r="F12">
        <v>9.2711509899415498E-69</v>
      </c>
    </row>
    <row r="13" spans="1:9" x14ac:dyDescent="0.25">
      <c r="A13" t="s">
        <v>32</v>
      </c>
      <c r="B13">
        <v>130</v>
      </c>
      <c r="C13">
        <v>35233.303167146201</v>
      </c>
      <c r="D13">
        <v>271.02540897804772</v>
      </c>
    </row>
    <row r="14" spans="1:9" ht="16.5" thickBot="1" x14ac:dyDescent="0.3">
      <c r="A14" s="9" t="s">
        <v>33</v>
      </c>
      <c r="B14" s="9">
        <v>131</v>
      </c>
      <c r="C14" s="9">
        <v>376836.53109824058</v>
      </c>
      <c r="D14" s="9"/>
      <c r="E14" s="9"/>
      <c r="F14" s="9"/>
    </row>
    <row r="15" spans="1:9" ht="16.5" thickBot="1" x14ac:dyDescent="0.3"/>
    <row r="16" spans="1:9" x14ac:dyDescent="0.25">
      <c r="A16" s="15"/>
      <c r="B16" s="15" t="s">
        <v>40</v>
      </c>
      <c r="C16" s="15" t="s">
        <v>28</v>
      </c>
      <c r="D16" s="15" t="s">
        <v>41</v>
      </c>
      <c r="E16" s="15" t="s">
        <v>42</v>
      </c>
      <c r="F16" s="15" t="s">
        <v>43</v>
      </c>
      <c r="G16" s="15" t="s">
        <v>44</v>
      </c>
      <c r="H16" s="15" t="s">
        <v>45</v>
      </c>
      <c r="I16" s="15" t="s">
        <v>46</v>
      </c>
    </row>
    <row r="17" spans="1:9" x14ac:dyDescent="0.25">
      <c r="A17" t="s">
        <v>34</v>
      </c>
      <c r="B17">
        <v>111.89406495534099</v>
      </c>
      <c r="C17">
        <v>2.8821748593498717</v>
      </c>
      <c r="D17">
        <v>38.822788489863164</v>
      </c>
      <c r="E17">
        <v>2.2457774140363382E-73</v>
      </c>
      <c r="F17">
        <v>106.19202668853137</v>
      </c>
      <c r="G17">
        <v>117.59610322215099</v>
      </c>
      <c r="H17">
        <v>106.19202668853137</v>
      </c>
      <c r="I17">
        <v>117.59610322215099</v>
      </c>
    </row>
    <row r="18" spans="1:9" ht="16.5" thickBot="1" x14ac:dyDescent="0.3">
      <c r="A18" s="9" t="s">
        <v>59</v>
      </c>
      <c r="B18" s="9">
        <v>1.33506734068247</v>
      </c>
      <c r="C18" s="9">
        <v>3.7605138569742062E-2</v>
      </c>
      <c r="D18" s="9">
        <v>35.502258240757953</v>
      </c>
      <c r="E18" s="9">
        <v>9.2711509899415498E-69</v>
      </c>
      <c r="F18" s="9">
        <v>1.2606700713919723</v>
      </c>
      <c r="G18" s="9">
        <v>1.4094646099729677</v>
      </c>
      <c r="H18" s="9">
        <v>1.2606700713919723</v>
      </c>
      <c r="I18" s="9">
        <v>1.4094646099729677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0E94-9AA5-48FE-ABC5-AA4E1F5E308F}">
  <dimension ref="A1:Y182"/>
  <sheetViews>
    <sheetView topLeftCell="I2" zoomScale="85" zoomScaleNormal="85" workbookViewId="0">
      <selection activeCell="M158" sqref="M158"/>
    </sheetView>
  </sheetViews>
  <sheetFormatPr defaultRowHeight="15.75" x14ac:dyDescent="0.25"/>
  <cols>
    <col min="3" max="3" width="11.140625" bestFit="1" customWidth="1"/>
    <col min="6" max="6" width="10.7109375" bestFit="1" customWidth="1"/>
    <col min="9" max="9" width="16.5703125" bestFit="1" customWidth="1"/>
    <col min="11" max="11" width="9.5703125" bestFit="1" customWidth="1"/>
  </cols>
  <sheetData>
    <row r="1" spans="1:25" ht="16.5" thickBot="1" x14ac:dyDescent="0.3">
      <c r="E1" s="17" t="s">
        <v>55</v>
      </c>
      <c r="F1" s="17"/>
    </row>
    <row r="2" spans="1:25" ht="58.5" thickBot="1" x14ac:dyDescent="0.3">
      <c r="A2" s="14" t="s">
        <v>0</v>
      </c>
      <c r="B2" s="14" t="s">
        <v>58</v>
      </c>
      <c r="C2" s="14" t="s">
        <v>59</v>
      </c>
      <c r="D2" s="14" t="s">
        <v>1</v>
      </c>
      <c r="E2" s="1" t="s">
        <v>2</v>
      </c>
      <c r="F2" s="1" t="s">
        <v>3</v>
      </c>
      <c r="G2" s="1" t="s">
        <v>52</v>
      </c>
      <c r="H2" s="1" t="s">
        <v>53</v>
      </c>
      <c r="I2" s="1" t="s">
        <v>6</v>
      </c>
      <c r="J2" s="1" t="s">
        <v>7</v>
      </c>
      <c r="K2" s="1" t="s">
        <v>54</v>
      </c>
      <c r="L2" s="1" t="s">
        <v>9</v>
      </c>
      <c r="M2" s="1" t="s">
        <v>10</v>
      </c>
      <c r="N2" s="1" t="s">
        <v>11</v>
      </c>
      <c r="O2" s="1" t="s">
        <v>12</v>
      </c>
      <c r="P2" s="4" t="s">
        <v>13</v>
      </c>
      <c r="Q2" s="4" t="s">
        <v>14</v>
      </c>
      <c r="R2" s="5" t="s">
        <v>15</v>
      </c>
      <c r="S2" s="5" t="s">
        <v>16</v>
      </c>
    </row>
    <row r="3" spans="1:25" x14ac:dyDescent="0.25">
      <c r="A3" s="6">
        <v>2005</v>
      </c>
      <c r="B3" s="6">
        <v>1</v>
      </c>
      <c r="C3" s="6">
        <v>1</v>
      </c>
      <c r="D3" s="6">
        <v>141</v>
      </c>
      <c r="H3">
        <v>55.745833333333309</v>
      </c>
      <c r="I3">
        <f>D3-H3</f>
        <v>85.254166666666691</v>
      </c>
      <c r="J3">
        <f>58.1065685480762+1.33804250607435*C3</f>
        <v>59.444611054150549</v>
      </c>
      <c r="K3">
        <f>I3-J3</f>
        <v>25.809555612516142</v>
      </c>
      <c r="M3">
        <f>J3+H3</f>
        <v>115.19044438748386</v>
      </c>
      <c r="N3">
        <f>D3-M3</f>
        <v>25.809555612516135</v>
      </c>
      <c r="O3">
        <f>N3^2</f>
        <v>666.13316091556317</v>
      </c>
      <c r="P3">
        <f>N3/D3</f>
        <v>0.18304649370578818</v>
      </c>
      <c r="Q3">
        <f>ABS(P3)</f>
        <v>0.18304649370578818</v>
      </c>
      <c r="R3">
        <f>((M4-D4)/D3)^2</f>
        <v>2.4131720642637505E-2</v>
      </c>
      <c r="S3">
        <f>((D4-D3)/D3)^2</f>
        <v>1.1317338162064282E-2</v>
      </c>
      <c r="U3" t="s">
        <v>47</v>
      </c>
      <c r="V3">
        <f>SUM(O3:O158)</f>
        <v>87022.2352126638</v>
      </c>
    </row>
    <row r="4" spans="1:25" x14ac:dyDescent="0.25">
      <c r="A4" s="6">
        <v>2005</v>
      </c>
      <c r="B4" s="6">
        <v>2</v>
      </c>
      <c r="C4" s="6">
        <v>2</v>
      </c>
      <c r="D4" s="6">
        <v>126</v>
      </c>
      <c r="H4">
        <v>87.120833333333309</v>
      </c>
      <c r="I4">
        <f t="shared" ref="I4:I67" si="0">D4-H4</f>
        <v>38.879166666666691</v>
      </c>
      <c r="J4">
        <f t="shared" ref="J4:J67" si="1">58.1065685480762+1.33804250607435*C4</f>
        <v>60.782653560224894</v>
      </c>
      <c r="K4">
        <f t="shared" ref="K4:K67" si="2">I4-J4</f>
        <v>-21.903486893558203</v>
      </c>
      <c r="L4">
        <f>AVERAGE(K3:K5)</f>
        <v>8.1006797731084621</v>
      </c>
      <c r="M4">
        <f t="shared" ref="M4:M67" si="3">J4+H4</f>
        <v>147.90348689355821</v>
      </c>
      <c r="N4">
        <f t="shared" ref="N4:N67" si="4">D4-M4</f>
        <v>-21.90348689355821</v>
      </c>
      <c r="O4">
        <f t="shared" ref="O4:O67" si="5">N4^2</f>
        <v>479.76273809627628</v>
      </c>
      <c r="P4">
        <f t="shared" ref="P4:P67" si="6">N4/D4</f>
        <v>-0.17383719756792229</v>
      </c>
      <c r="Q4">
        <f t="shared" ref="Q4:Q67" si="7">ABS(P4)</f>
        <v>0.17383719756792229</v>
      </c>
      <c r="R4">
        <f t="shared" ref="R4:R67" si="8">((M5-D5)/D4)^2</f>
        <v>2.6202797728083475E-2</v>
      </c>
      <c r="S4">
        <f t="shared" ref="S4:S67" si="9">((D5-D4)/D4)^2</f>
        <v>2.0408163265306121E-2</v>
      </c>
      <c r="U4" t="s">
        <v>48</v>
      </c>
      <c r="V4">
        <f>AVERAGE(O3:O158)</f>
        <v>557.83484110681923</v>
      </c>
    </row>
    <row r="5" spans="1:25" x14ac:dyDescent="0.25">
      <c r="A5" s="6">
        <v>2005</v>
      </c>
      <c r="B5" s="6">
        <v>3</v>
      </c>
      <c r="C5" s="6">
        <v>3</v>
      </c>
      <c r="D5" s="6">
        <v>144</v>
      </c>
      <c r="E5">
        <f>AVERAGE(D3:D14)</f>
        <v>131.58333333333334</v>
      </c>
      <c r="F5">
        <f>AVERAGE(E5:E6)</f>
        <v>131.54166666666669</v>
      </c>
      <c r="G5">
        <f>D5-F5</f>
        <v>12.458333333333314</v>
      </c>
      <c r="H5">
        <v>61.483333333333306</v>
      </c>
      <c r="I5">
        <f t="shared" si="0"/>
        <v>82.516666666666694</v>
      </c>
      <c r="J5">
        <f t="shared" si="1"/>
        <v>62.120696066299246</v>
      </c>
      <c r="K5">
        <f t="shared" si="2"/>
        <v>20.395970600367448</v>
      </c>
      <c r="L5">
        <f t="shared" ref="L5:L68" si="10">AVERAGE(K4:K6)</f>
        <v>4.8529150448118896</v>
      </c>
      <c r="M5">
        <f t="shared" si="3"/>
        <v>123.60402939963255</v>
      </c>
      <c r="N5">
        <f t="shared" si="4"/>
        <v>20.395970600367448</v>
      </c>
      <c r="O5">
        <f t="shared" si="5"/>
        <v>415.9956167310533</v>
      </c>
      <c r="P5">
        <f t="shared" si="6"/>
        <v>0.14163868472477395</v>
      </c>
      <c r="Q5">
        <f t="shared" si="7"/>
        <v>0.14163868472477395</v>
      </c>
      <c r="R5">
        <f t="shared" si="8"/>
        <v>1.2448146038813482E-2</v>
      </c>
      <c r="S5">
        <f t="shared" si="9"/>
        <v>1.2345679012345678E-2</v>
      </c>
      <c r="U5" t="s">
        <v>49</v>
      </c>
      <c r="V5">
        <f>AVERAGE(P3:P158)</f>
        <v>-2.9643743675600114E-2</v>
      </c>
    </row>
    <row r="6" spans="1:25" x14ac:dyDescent="0.25">
      <c r="A6" s="6">
        <v>2005</v>
      </c>
      <c r="B6" s="6">
        <v>4</v>
      </c>
      <c r="C6" s="6">
        <v>4</v>
      </c>
      <c r="D6" s="6">
        <v>160</v>
      </c>
      <c r="E6">
        <f t="shared" ref="E6:E69" si="11">AVERAGE(D4:D15)</f>
        <v>131.5</v>
      </c>
      <c r="F6">
        <f t="shared" ref="F6:F69" si="12">AVERAGE(E6:E7)</f>
        <v>132.08333333333331</v>
      </c>
      <c r="G6">
        <f t="shared" ref="G6:G69" si="13">D6-F6</f>
        <v>27.916666666666686</v>
      </c>
      <c r="H6">
        <v>80.47499999999998</v>
      </c>
      <c r="I6">
        <f t="shared" si="0"/>
        <v>79.52500000000002</v>
      </c>
      <c r="J6">
        <f t="shared" si="1"/>
        <v>63.458738572373598</v>
      </c>
      <c r="K6">
        <f t="shared" si="2"/>
        <v>16.066261427626422</v>
      </c>
      <c r="L6">
        <f t="shared" si="10"/>
        <v>16.498205872070873</v>
      </c>
      <c r="M6">
        <f t="shared" si="3"/>
        <v>143.93373857237358</v>
      </c>
      <c r="N6">
        <f t="shared" si="4"/>
        <v>16.066261427626415</v>
      </c>
      <c r="O6">
        <f t="shared" si="5"/>
        <v>258.12475626083636</v>
      </c>
      <c r="P6">
        <f t="shared" si="6"/>
        <v>0.1004141339226651</v>
      </c>
      <c r="Q6">
        <f t="shared" si="7"/>
        <v>0.1004141339226651</v>
      </c>
      <c r="R6">
        <f t="shared" si="8"/>
        <v>6.6344950828129542E-3</v>
      </c>
      <c r="S6">
        <f t="shared" si="9"/>
        <v>9.765625E-4</v>
      </c>
      <c r="U6" t="s">
        <v>50</v>
      </c>
      <c r="V6">
        <f>AVERAGE(Q3:Q158)</f>
        <v>9.0536238725020757E-2</v>
      </c>
    </row>
    <row r="7" spans="1:25" x14ac:dyDescent="0.25">
      <c r="A7" s="6">
        <v>2005</v>
      </c>
      <c r="B7" s="6">
        <v>5</v>
      </c>
      <c r="C7" s="6">
        <v>5</v>
      </c>
      <c r="D7" s="6">
        <v>155</v>
      </c>
      <c r="E7">
        <f t="shared" si="11"/>
        <v>132.66666666666666</v>
      </c>
      <c r="F7">
        <f t="shared" si="12"/>
        <v>132.58333333333331</v>
      </c>
      <c r="G7">
        <f t="shared" si="13"/>
        <v>22.416666666666686</v>
      </c>
      <c r="H7">
        <v>77.170833333333306</v>
      </c>
      <c r="I7">
        <f t="shared" si="0"/>
        <v>77.829166666666694</v>
      </c>
      <c r="J7">
        <f t="shared" si="1"/>
        <v>64.79678107844795</v>
      </c>
      <c r="K7">
        <f t="shared" si="2"/>
        <v>13.032385588218744</v>
      </c>
      <c r="L7">
        <f t="shared" si="10"/>
        <v>11.471274477107629</v>
      </c>
      <c r="M7">
        <f t="shared" si="3"/>
        <v>141.96761441178126</v>
      </c>
      <c r="N7">
        <f t="shared" si="4"/>
        <v>13.032385588218744</v>
      </c>
      <c r="O7">
        <f t="shared" si="5"/>
        <v>169.84307412001164</v>
      </c>
      <c r="P7">
        <f t="shared" si="6"/>
        <v>8.4079907020766093E-2</v>
      </c>
      <c r="Q7">
        <f t="shared" si="7"/>
        <v>8.4079907020766093E-2</v>
      </c>
      <c r="R7">
        <f t="shared" si="8"/>
        <v>1.1759042800270868E-3</v>
      </c>
      <c r="S7">
        <f t="shared" si="9"/>
        <v>2.3975026014568159E-2</v>
      </c>
      <c r="U7" t="s">
        <v>51</v>
      </c>
      <c r="V7">
        <f>(SUM(R3:R157)/SUM(S3:S157))</f>
        <v>0.74531246063238721</v>
      </c>
    </row>
    <row r="8" spans="1:25" x14ac:dyDescent="0.25">
      <c r="A8" s="6">
        <v>2005</v>
      </c>
      <c r="B8" s="6">
        <v>6</v>
      </c>
      <c r="C8" s="6">
        <v>6</v>
      </c>
      <c r="D8" s="6">
        <v>131</v>
      </c>
      <c r="E8">
        <f t="shared" si="11"/>
        <v>132.5</v>
      </c>
      <c r="F8">
        <f t="shared" si="12"/>
        <v>132.41666666666669</v>
      </c>
      <c r="G8">
        <f t="shared" si="13"/>
        <v>-1.4166666666666856</v>
      </c>
      <c r="H8">
        <v>59.549999999999976</v>
      </c>
      <c r="I8">
        <f t="shared" si="0"/>
        <v>71.450000000000017</v>
      </c>
      <c r="J8">
        <f t="shared" si="1"/>
        <v>66.134823584522294</v>
      </c>
      <c r="K8">
        <f t="shared" si="2"/>
        <v>5.3151764154777226</v>
      </c>
      <c r="L8">
        <f t="shared" si="10"/>
        <v>7.2957319710332813</v>
      </c>
      <c r="M8">
        <f t="shared" si="3"/>
        <v>125.68482358452226</v>
      </c>
      <c r="N8">
        <f t="shared" si="4"/>
        <v>5.3151764154777368</v>
      </c>
      <c r="O8">
        <f t="shared" si="5"/>
        <v>28.251100327650764</v>
      </c>
      <c r="P8">
        <f t="shared" si="6"/>
        <v>4.0573865767005626E-2</v>
      </c>
      <c r="Q8">
        <f t="shared" si="7"/>
        <v>4.0573865767005626E-2</v>
      </c>
      <c r="R8">
        <f t="shared" si="8"/>
        <v>7.3008613790561967E-4</v>
      </c>
      <c r="S8">
        <f t="shared" si="9"/>
        <v>1.1421245848144046E-2</v>
      </c>
    </row>
    <row r="9" spans="1:25" x14ac:dyDescent="0.25">
      <c r="A9" s="6">
        <v>2005</v>
      </c>
      <c r="B9" s="6">
        <v>7</v>
      </c>
      <c r="C9" s="6">
        <v>7</v>
      </c>
      <c r="D9" s="6">
        <v>145</v>
      </c>
      <c r="E9">
        <f t="shared" si="11"/>
        <v>132.33333333333334</v>
      </c>
      <c r="F9">
        <f t="shared" si="12"/>
        <v>132.33333333333334</v>
      </c>
      <c r="G9">
        <f t="shared" si="13"/>
        <v>12.666666666666657</v>
      </c>
      <c r="H9">
        <v>73.987499999999969</v>
      </c>
      <c r="I9">
        <f t="shared" si="0"/>
        <v>71.012500000000031</v>
      </c>
      <c r="J9">
        <f t="shared" si="1"/>
        <v>67.472866090596654</v>
      </c>
      <c r="K9">
        <f t="shared" si="2"/>
        <v>3.5396339094033777</v>
      </c>
      <c r="L9">
        <f t="shared" si="10"/>
        <v>6.3507450205144904</v>
      </c>
      <c r="M9">
        <f t="shared" si="3"/>
        <v>141.46036609059661</v>
      </c>
      <c r="N9">
        <f t="shared" si="4"/>
        <v>3.539633909403392</v>
      </c>
      <c r="O9">
        <f t="shared" si="5"/>
        <v>12.52900821259834</v>
      </c>
      <c r="P9">
        <f t="shared" si="6"/>
        <v>2.4411268340713048E-2</v>
      </c>
      <c r="Q9">
        <f t="shared" si="7"/>
        <v>2.4411268340713048E-2</v>
      </c>
      <c r="R9">
        <f t="shared" si="8"/>
        <v>4.9458963738355918E-3</v>
      </c>
      <c r="S9">
        <f t="shared" si="9"/>
        <v>0</v>
      </c>
      <c r="U9" s="18" t="s">
        <v>56</v>
      </c>
      <c r="V9" s="18"/>
      <c r="X9" s="18" t="s">
        <v>57</v>
      </c>
      <c r="Y9" s="18"/>
    </row>
    <row r="10" spans="1:25" x14ac:dyDescent="0.25">
      <c r="A10" s="6">
        <v>2005</v>
      </c>
      <c r="B10" s="6">
        <v>8</v>
      </c>
      <c r="C10" s="6">
        <v>8</v>
      </c>
      <c r="D10" s="6">
        <v>145</v>
      </c>
      <c r="E10">
        <f t="shared" si="11"/>
        <v>132.33333333333334</v>
      </c>
      <c r="F10">
        <f t="shared" si="12"/>
        <v>132.45833333333334</v>
      </c>
      <c r="G10">
        <f t="shared" si="13"/>
        <v>12.541666666666657</v>
      </c>
      <c r="H10">
        <v>65.991666666666632</v>
      </c>
      <c r="I10">
        <f t="shared" si="0"/>
        <v>79.008333333333368</v>
      </c>
      <c r="J10">
        <f t="shared" si="1"/>
        <v>68.810908596670998</v>
      </c>
      <c r="K10">
        <f t="shared" si="2"/>
        <v>10.19742473666237</v>
      </c>
      <c r="L10">
        <f t="shared" si="10"/>
        <v>14.198813625551253</v>
      </c>
      <c r="M10">
        <f t="shared" si="3"/>
        <v>134.80257526333764</v>
      </c>
      <c r="N10">
        <f t="shared" si="4"/>
        <v>10.197424736662356</v>
      </c>
      <c r="O10">
        <f t="shared" si="5"/>
        <v>103.98747125989331</v>
      </c>
      <c r="P10">
        <f t="shared" si="6"/>
        <v>7.0327067149395558E-2</v>
      </c>
      <c r="Q10">
        <f t="shared" si="7"/>
        <v>7.0327067149395558E-2</v>
      </c>
      <c r="R10">
        <f t="shared" si="8"/>
        <v>3.9613029380793294E-2</v>
      </c>
      <c r="S10">
        <f t="shared" si="9"/>
        <v>4.2806183115338882E-2</v>
      </c>
      <c r="U10" t="s">
        <v>47</v>
      </c>
      <c r="V10">
        <f>SUM(O3:O134)</f>
        <v>43169.08874222781</v>
      </c>
      <c r="X10" t="s">
        <v>47</v>
      </c>
      <c r="Y10">
        <f>SUM(O135:O158)</f>
        <v>43853.146470436004</v>
      </c>
    </row>
    <row r="11" spans="1:25" x14ac:dyDescent="0.25">
      <c r="A11" s="6">
        <v>2005</v>
      </c>
      <c r="B11" s="6">
        <v>9</v>
      </c>
      <c r="C11" s="6">
        <v>9</v>
      </c>
      <c r="D11" s="6">
        <v>115</v>
      </c>
      <c r="E11">
        <f t="shared" si="11"/>
        <v>132.58333333333334</v>
      </c>
      <c r="F11">
        <f t="shared" si="12"/>
        <v>132.58333333333334</v>
      </c>
      <c r="G11">
        <f t="shared" si="13"/>
        <v>-17.583333333333343</v>
      </c>
      <c r="H11">
        <v>15.991666666666639</v>
      </c>
      <c r="I11">
        <f t="shared" si="0"/>
        <v>99.008333333333354</v>
      </c>
      <c r="J11">
        <f t="shared" si="1"/>
        <v>70.148951102745343</v>
      </c>
      <c r="K11">
        <f t="shared" si="2"/>
        <v>28.859382230588011</v>
      </c>
      <c r="L11">
        <f t="shared" si="10"/>
        <v>22.091326675032452</v>
      </c>
      <c r="M11">
        <f t="shared" si="3"/>
        <v>86.140617769411989</v>
      </c>
      <c r="N11">
        <f t="shared" si="4"/>
        <v>28.859382230588011</v>
      </c>
      <c r="O11">
        <f t="shared" si="5"/>
        <v>832.86394273117901</v>
      </c>
      <c r="P11">
        <f t="shared" si="6"/>
        <v>0.25095114983120009</v>
      </c>
      <c r="Q11">
        <f t="shared" si="7"/>
        <v>0.25095114983120009</v>
      </c>
      <c r="R11">
        <f t="shared" si="8"/>
        <v>5.6013195407243262E-2</v>
      </c>
      <c r="S11">
        <f t="shared" si="9"/>
        <v>1.8903591682419658E-3</v>
      </c>
      <c r="U11" t="s">
        <v>48</v>
      </c>
      <c r="V11">
        <f>AVERAGE(O3:O134)</f>
        <v>327.03855107748342</v>
      </c>
      <c r="X11" t="s">
        <v>48</v>
      </c>
      <c r="Y11">
        <f>AVERAGE(O135:O158)</f>
        <v>1827.2144362681668</v>
      </c>
    </row>
    <row r="12" spans="1:25" x14ac:dyDescent="0.25">
      <c r="A12" s="6">
        <v>2005</v>
      </c>
      <c r="B12" s="6">
        <v>10</v>
      </c>
      <c r="C12" s="6">
        <v>10</v>
      </c>
      <c r="D12" s="6">
        <v>110</v>
      </c>
      <c r="E12">
        <f t="shared" si="11"/>
        <v>132.58333333333334</v>
      </c>
      <c r="F12">
        <f t="shared" si="12"/>
        <v>132.83333333333334</v>
      </c>
      <c r="G12">
        <f t="shared" si="13"/>
        <v>-22.833333333333343</v>
      </c>
      <c r="H12">
        <v>11.295833333333313</v>
      </c>
      <c r="I12">
        <f t="shared" si="0"/>
        <v>98.70416666666668</v>
      </c>
      <c r="J12">
        <f t="shared" si="1"/>
        <v>71.486993608819702</v>
      </c>
      <c r="K12">
        <f t="shared" si="2"/>
        <v>27.217173057846978</v>
      </c>
      <c r="L12">
        <f t="shared" si="10"/>
        <v>22.25606194673588</v>
      </c>
      <c r="M12">
        <f t="shared" si="3"/>
        <v>82.782826942153008</v>
      </c>
      <c r="N12">
        <f t="shared" si="4"/>
        <v>27.217173057846992</v>
      </c>
      <c r="O12">
        <f t="shared" si="5"/>
        <v>740.77450926079223</v>
      </c>
      <c r="P12">
        <f t="shared" si="6"/>
        <v>0.24742884598042719</v>
      </c>
      <c r="Q12">
        <f t="shared" si="7"/>
        <v>0.24742884598042719</v>
      </c>
      <c r="R12">
        <f t="shared" si="8"/>
        <v>9.4471870955039911E-3</v>
      </c>
      <c r="S12">
        <f t="shared" si="9"/>
        <v>2.1157024793388428E-2</v>
      </c>
      <c r="U12" t="s">
        <v>49</v>
      </c>
      <c r="V12">
        <f>AVERAGE(P3:P134)</f>
        <v>-5.7047120445074036E-3</v>
      </c>
      <c r="X12" t="s">
        <v>49</v>
      </c>
      <c r="Y12">
        <f>AVERAGE(P135:P158)</f>
        <v>-0.16130841764661005</v>
      </c>
    </row>
    <row r="13" spans="1:25" x14ac:dyDescent="0.25">
      <c r="A13" s="6">
        <v>2005</v>
      </c>
      <c r="B13" s="6">
        <v>11</v>
      </c>
      <c r="C13" s="6">
        <v>11</v>
      </c>
      <c r="D13" s="6">
        <v>94</v>
      </c>
      <c r="E13">
        <f t="shared" si="11"/>
        <v>133.08333333333334</v>
      </c>
      <c r="F13">
        <f t="shared" si="12"/>
        <v>133.375</v>
      </c>
      <c r="G13">
        <f t="shared" si="13"/>
        <v>-39.375</v>
      </c>
      <c r="H13">
        <v>10.483333333333306</v>
      </c>
      <c r="I13">
        <f t="shared" si="0"/>
        <v>83.516666666666694</v>
      </c>
      <c r="J13">
        <f t="shared" si="1"/>
        <v>72.825036114894047</v>
      </c>
      <c r="K13">
        <f t="shared" si="2"/>
        <v>10.691630551772647</v>
      </c>
      <c r="L13">
        <f t="shared" si="10"/>
        <v>12.329130551772645</v>
      </c>
      <c r="M13">
        <f t="shared" si="3"/>
        <v>83.308369448227353</v>
      </c>
      <c r="N13">
        <f t="shared" si="4"/>
        <v>10.691630551772647</v>
      </c>
      <c r="O13">
        <f t="shared" si="5"/>
        <v>114.31096385559827</v>
      </c>
      <c r="P13">
        <f t="shared" si="6"/>
        <v>0.11374075055077285</v>
      </c>
      <c r="Q13">
        <f t="shared" si="7"/>
        <v>0.11374075055077285</v>
      </c>
      <c r="R13">
        <f t="shared" si="8"/>
        <v>9.6084199811007052E-5</v>
      </c>
      <c r="S13">
        <f t="shared" si="9"/>
        <v>4.0855590765052054E-2</v>
      </c>
      <c r="U13" t="s">
        <v>50</v>
      </c>
      <c r="V13">
        <f>AVERAGE(Q3:Q134)</f>
        <v>7.7668569830186385E-2</v>
      </c>
      <c r="X13" t="s">
        <v>50</v>
      </c>
      <c r="Y13">
        <f>AVERAGE(Q135:Q158)</f>
        <v>0.16130841764661005</v>
      </c>
    </row>
    <row r="14" spans="1:25" x14ac:dyDescent="0.25">
      <c r="A14" s="6">
        <v>2005</v>
      </c>
      <c r="B14" s="6">
        <v>12</v>
      </c>
      <c r="C14" s="6">
        <v>12</v>
      </c>
      <c r="D14" s="6">
        <v>113</v>
      </c>
      <c r="E14">
        <f t="shared" si="11"/>
        <v>133.66666666666666</v>
      </c>
      <c r="F14">
        <f t="shared" si="12"/>
        <v>133.83333333333331</v>
      </c>
      <c r="G14">
        <f t="shared" si="13"/>
        <v>-20.833333333333314</v>
      </c>
      <c r="H14">
        <v>39.758333333333297</v>
      </c>
      <c r="I14">
        <f t="shared" si="0"/>
        <v>73.241666666666703</v>
      </c>
      <c r="J14">
        <f t="shared" si="1"/>
        <v>74.163078620968392</v>
      </c>
      <c r="K14">
        <f t="shared" si="2"/>
        <v>-0.92141195430168921</v>
      </c>
      <c r="L14">
        <f t="shared" si="10"/>
        <v>6.1744213790316325</v>
      </c>
      <c r="M14">
        <f t="shared" si="3"/>
        <v>113.92141195430169</v>
      </c>
      <c r="N14">
        <f t="shared" si="4"/>
        <v>-0.92141195430168921</v>
      </c>
      <c r="O14">
        <f t="shared" si="5"/>
        <v>0.84899998953005817</v>
      </c>
      <c r="P14">
        <f t="shared" si="6"/>
        <v>-8.1540880911653915E-3</v>
      </c>
      <c r="Q14">
        <f t="shared" si="7"/>
        <v>8.1540880911653915E-3</v>
      </c>
      <c r="R14">
        <f t="shared" si="8"/>
        <v>6.0001414534208283E-3</v>
      </c>
      <c r="S14">
        <f t="shared" si="9"/>
        <v>5.7091393217949725E-2</v>
      </c>
      <c r="U14" t="s">
        <v>51</v>
      </c>
      <c r="V14">
        <f>(SUM(R3:R133)/SUM(S3:S133))</f>
        <v>0.56127023662352094</v>
      </c>
      <c r="X14" t="s">
        <v>51</v>
      </c>
      <c r="Y14">
        <f>(SUM(R135:R157)/SUM(S135:S157))</f>
        <v>1.7434782906493391</v>
      </c>
    </row>
    <row r="15" spans="1:25" x14ac:dyDescent="0.25">
      <c r="A15" s="6">
        <v>2006</v>
      </c>
      <c r="B15" s="6">
        <v>1</v>
      </c>
      <c r="C15" s="6">
        <v>13</v>
      </c>
      <c r="D15" s="6">
        <v>140</v>
      </c>
      <c r="E15">
        <f t="shared" si="11"/>
        <v>134</v>
      </c>
      <c r="F15">
        <f t="shared" si="12"/>
        <v>134.41666666666669</v>
      </c>
      <c r="G15">
        <f t="shared" si="13"/>
        <v>5.5833333333333144</v>
      </c>
      <c r="H15">
        <v>55.745833333333309</v>
      </c>
      <c r="I15">
        <f t="shared" si="0"/>
        <v>84.254166666666691</v>
      </c>
      <c r="J15">
        <f t="shared" si="1"/>
        <v>75.501121127042751</v>
      </c>
      <c r="K15">
        <f t="shared" si="2"/>
        <v>8.7530455396239404</v>
      </c>
      <c r="L15">
        <f t="shared" si="10"/>
        <v>-5.3761211270427181</v>
      </c>
      <c r="M15">
        <f t="shared" si="3"/>
        <v>131.24695446037606</v>
      </c>
      <c r="N15">
        <f t="shared" si="4"/>
        <v>8.7530455396239404</v>
      </c>
      <c r="O15">
        <f t="shared" si="5"/>
        <v>76.615806218730555</v>
      </c>
      <c r="P15">
        <f t="shared" si="6"/>
        <v>6.2521753854456713E-2</v>
      </c>
      <c r="Q15">
        <f t="shared" si="7"/>
        <v>6.2521753854456713E-2</v>
      </c>
      <c r="R15">
        <f t="shared" si="8"/>
        <v>2.9289870134301659E-2</v>
      </c>
      <c r="S15">
        <f t="shared" si="9"/>
        <v>0</v>
      </c>
    </row>
    <row r="16" spans="1:25" x14ac:dyDescent="0.25">
      <c r="A16" s="6">
        <v>2006</v>
      </c>
      <c r="B16" s="6">
        <v>2</v>
      </c>
      <c r="C16" s="6">
        <v>14</v>
      </c>
      <c r="D16" s="6">
        <v>140</v>
      </c>
      <c r="E16">
        <f t="shared" si="11"/>
        <v>134.83333333333334</v>
      </c>
      <c r="F16">
        <f t="shared" si="12"/>
        <v>135.33333333333334</v>
      </c>
      <c r="G16">
        <f t="shared" si="13"/>
        <v>4.6666666666666572</v>
      </c>
      <c r="H16">
        <v>87.120833333333309</v>
      </c>
      <c r="I16">
        <f t="shared" si="0"/>
        <v>52.879166666666691</v>
      </c>
      <c r="J16">
        <f t="shared" si="1"/>
        <v>76.839163633117096</v>
      </c>
      <c r="K16">
        <f t="shared" si="2"/>
        <v>-23.959996966450404</v>
      </c>
      <c r="L16">
        <f t="shared" si="10"/>
        <v>-4.2891636331170702</v>
      </c>
      <c r="M16">
        <f t="shared" si="3"/>
        <v>163.9599969664504</v>
      </c>
      <c r="N16">
        <f t="shared" si="4"/>
        <v>-23.959996966450404</v>
      </c>
      <c r="O16">
        <f t="shared" si="5"/>
        <v>574.08145463231256</v>
      </c>
      <c r="P16">
        <f t="shared" si="6"/>
        <v>-0.17114283547464573</v>
      </c>
      <c r="Q16">
        <f t="shared" si="7"/>
        <v>0.17114283547464573</v>
      </c>
      <c r="R16">
        <f t="shared" si="8"/>
        <v>2.7923854895993498E-4</v>
      </c>
      <c r="S16">
        <f t="shared" si="9"/>
        <v>2.040816326530612E-4</v>
      </c>
    </row>
    <row r="17" spans="1:19" x14ac:dyDescent="0.25">
      <c r="A17" s="6">
        <v>2006</v>
      </c>
      <c r="B17" s="6">
        <v>3</v>
      </c>
      <c r="C17" s="6">
        <v>15</v>
      </c>
      <c r="D17" s="6">
        <v>142</v>
      </c>
      <c r="E17">
        <f t="shared" si="11"/>
        <v>135.83333333333334</v>
      </c>
      <c r="F17">
        <f t="shared" si="12"/>
        <v>136.33333333333334</v>
      </c>
      <c r="G17">
        <f t="shared" si="13"/>
        <v>5.6666666666666572</v>
      </c>
      <c r="H17">
        <v>61.483333333333306</v>
      </c>
      <c r="I17">
        <f t="shared" si="0"/>
        <v>80.516666666666694</v>
      </c>
      <c r="J17">
        <f t="shared" si="1"/>
        <v>78.177206139191441</v>
      </c>
      <c r="K17">
        <f t="shared" si="2"/>
        <v>2.3394605274752536</v>
      </c>
      <c r="L17">
        <f t="shared" si="10"/>
        <v>-7.8702616947469766</v>
      </c>
      <c r="M17">
        <f t="shared" si="3"/>
        <v>139.66053947252476</v>
      </c>
      <c r="N17">
        <f t="shared" si="4"/>
        <v>2.3394605274752394</v>
      </c>
      <c r="O17">
        <f t="shared" si="5"/>
        <v>5.4730755596147249</v>
      </c>
      <c r="P17">
        <f t="shared" si="6"/>
        <v>1.6475074137149572E-2</v>
      </c>
      <c r="Q17">
        <f t="shared" si="7"/>
        <v>1.6475074137149572E-2</v>
      </c>
      <c r="R17">
        <f t="shared" si="8"/>
        <v>1.9644364560515132E-4</v>
      </c>
      <c r="S17">
        <f t="shared" si="9"/>
        <v>1.2695893671890498E-2</v>
      </c>
    </row>
    <row r="18" spans="1:19" x14ac:dyDescent="0.25">
      <c r="A18" s="6">
        <v>2006</v>
      </c>
      <c r="B18" s="6">
        <v>4</v>
      </c>
      <c r="C18" s="6">
        <v>16</v>
      </c>
      <c r="D18" s="6">
        <v>158</v>
      </c>
      <c r="E18">
        <f t="shared" si="11"/>
        <v>136.83333333333334</v>
      </c>
      <c r="F18">
        <f t="shared" si="12"/>
        <v>139</v>
      </c>
      <c r="G18">
        <f t="shared" si="13"/>
        <v>19</v>
      </c>
      <c r="H18">
        <v>80.47499999999998</v>
      </c>
      <c r="I18">
        <f t="shared" si="0"/>
        <v>77.52500000000002</v>
      </c>
      <c r="J18">
        <f t="shared" si="1"/>
        <v>79.5152486452658</v>
      </c>
      <c r="K18">
        <f t="shared" si="2"/>
        <v>-1.9902486452657797</v>
      </c>
      <c r="L18">
        <f t="shared" si="10"/>
        <v>-0.89163753415465885</v>
      </c>
      <c r="M18">
        <f t="shared" si="3"/>
        <v>159.99024864526578</v>
      </c>
      <c r="N18">
        <f t="shared" si="4"/>
        <v>-1.9902486452657797</v>
      </c>
      <c r="O18">
        <f t="shared" si="5"/>
        <v>3.9610896699822713</v>
      </c>
      <c r="P18">
        <f t="shared" si="6"/>
        <v>-1.2596510413074555E-2</v>
      </c>
      <c r="Q18">
        <f t="shared" si="7"/>
        <v>1.2596510413074555E-2</v>
      </c>
      <c r="R18">
        <f t="shared" si="8"/>
        <v>3.66340686540677E-4</v>
      </c>
      <c r="S18">
        <f t="shared" si="9"/>
        <v>3.6051914757250441E-4</v>
      </c>
    </row>
    <row r="19" spans="1:19" x14ac:dyDescent="0.25">
      <c r="A19" s="6">
        <v>2006</v>
      </c>
      <c r="B19" s="6">
        <v>5</v>
      </c>
      <c r="C19" s="6">
        <v>17</v>
      </c>
      <c r="D19" s="6">
        <v>155</v>
      </c>
      <c r="E19">
        <f t="shared" si="11"/>
        <v>141.16666666666666</v>
      </c>
      <c r="F19">
        <f t="shared" si="12"/>
        <v>142.29166666666666</v>
      </c>
      <c r="G19">
        <f t="shared" si="13"/>
        <v>12.708333333333343</v>
      </c>
      <c r="H19">
        <v>77.170833333333306</v>
      </c>
      <c r="I19">
        <f t="shared" si="0"/>
        <v>77.829166666666694</v>
      </c>
      <c r="J19">
        <f t="shared" si="1"/>
        <v>80.853291151340144</v>
      </c>
      <c r="K19">
        <f t="shared" si="2"/>
        <v>-3.0241244846734503</v>
      </c>
      <c r="L19">
        <f t="shared" si="10"/>
        <v>-4.2519022624512388</v>
      </c>
      <c r="M19">
        <f t="shared" si="3"/>
        <v>158.02412448467345</v>
      </c>
      <c r="N19">
        <f t="shared" si="4"/>
        <v>-3.0241244846734503</v>
      </c>
      <c r="O19">
        <f t="shared" si="5"/>
        <v>9.1453288988014609</v>
      </c>
      <c r="P19">
        <f t="shared" si="6"/>
        <v>-1.9510480546280323E-2</v>
      </c>
      <c r="Q19">
        <f t="shared" si="7"/>
        <v>1.9510480546280323E-2</v>
      </c>
      <c r="R19">
        <f t="shared" si="8"/>
        <v>2.4944119373743333E-3</v>
      </c>
      <c r="S19">
        <f t="shared" si="9"/>
        <v>1.8355879292403749E-2</v>
      </c>
    </row>
    <row r="20" spans="1:19" x14ac:dyDescent="0.25">
      <c r="A20" s="6">
        <v>2006</v>
      </c>
      <c r="B20" s="6">
        <v>6</v>
      </c>
      <c r="C20" s="6">
        <v>18</v>
      </c>
      <c r="D20" s="6">
        <v>134</v>
      </c>
      <c r="E20">
        <f t="shared" si="11"/>
        <v>143.41666666666666</v>
      </c>
      <c r="F20">
        <f t="shared" si="12"/>
        <v>144.20833333333331</v>
      </c>
      <c r="G20">
        <f t="shared" si="13"/>
        <v>-10.208333333333314</v>
      </c>
      <c r="H20">
        <v>59.549999999999976</v>
      </c>
      <c r="I20">
        <f t="shared" si="0"/>
        <v>74.450000000000017</v>
      </c>
      <c r="J20">
        <f t="shared" si="1"/>
        <v>82.191333657414503</v>
      </c>
      <c r="K20">
        <f t="shared" si="2"/>
        <v>-7.7413336574144864</v>
      </c>
      <c r="L20">
        <f t="shared" si="10"/>
        <v>-7.7607781018589179</v>
      </c>
      <c r="M20">
        <f t="shared" si="3"/>
        <v>141.74133365741449</v>
      </c>
      <c r="N20">
        <f t="shared" si="4"/>
        <v>-7.7413336574144864</v>
      </c>
      <c r="O20">
        <f t="shared" si="5"/>
        <v>59.928246795418346</v>
      </c>
      <c r="P20">
        <f t="shared" si="6"/>
        <v>-5.7771146697123035E-2</v>
      </c>
      <c r="Q20">
        <f t="shared" si="7"/>
        <v>5.7771146697123035E-2</v>
      </c>
      <c r="R20">
        <f t="shared" si="8"/>
        <v>8.7253391006969355E-3</v>
      </c>
      <c r="S20">
        <f t="shared" si="9"/>
        <v>6.7386945867676544E-3</v>
      </c>
    </row>
    <row r="21" spans="1:19" x14ac:dyDescent="0.25">
      <c r="A21" s="6">
        <v>2006</v>
      </c>
      <c r="B21" s="6">
        <v>7</v>
      </c>
      <c r="C21" s="6">
        <v>19</v>
      </c>
      <c r="D21" s="6">
        <v>145</v>
      </c>
      <c r="E21">
        <f t="shared" si="11"/>
        <v>145</v>
      </c>
      <c r="F21">
        <f t="shared" si="12"/>
        <v>146.29166666666669</v>
      </c>
      <c r="G21">
        <f t="shared" si="13"/>
        <v>-1.2916666666666856</v>
      </c>
      <c r="H21">
        <v>73.987499999999969</v>
      </c>
      <c r="I21">
        <f t="shared" si="0"/>
        <v>71.012500000000031</v>
      </c>
      <c r="J21">
        <f t="shared" si="1"/>
        <v>83.529376163488848</v>
      </c>
      <c r="K21">
        <f t="shared" si="2"/>
        <v>-12.516876163488817</v>
      </c>
      <c r="L21">
        <f t="shared" si="10"/>
        <v>-6.7057650523777097</v>
      </c>
      <c r="M21">
        <f t="shared" si="3"/>
        <v>157.5168761634888</v>
      </c>
      <c r="N21">
        <f t="shared" si="4"/>
        <v>-12.516876163488803</v>
      </c>
      <c r="O21">
        <f t="shared" si="5"/>
        <v>156.67218889211418</v>
      </c>
      <c r="P21">
        <f t="shared" si="6"/>
        <v>-8.632328388612967E-2</v>
      </c>
      <c r="Q21">
        <f t="shared" si="7"/>
        <v>8.632328388612967E-2</v>
      </c>
      <c r="R21">
        <f t="shared" si="8"/>
        <v>9.4444435031902687E-7</v>
      </c>
      <c r="S21">
        <f t="shared" si="9"/>
        <v>1.7122473246135553E-3</v>
      </c>
    </row>
    <row r="22" spans="1:19" x14ac:dyDescent="0.25">
      <c r="A22" s="6">
        <v>2006</v>
      </c>
      <c r="B22" s="6">
        <v>8</v>
      </c>
      <c r="C22" s="6">
        <v>20</v>
      </c>
      <c r="D22" s="6">
        <v>151</v>
      </c>
      <c r="E22">
        <f t="shared" si="11"/>
        <v>147.58333333333334</v>
      </c>
      <c r="F22">
        <f t="shared" si="12"/>
        <v>149.58333333333334</v>
      </c>
      <c r="G22">
        <f t="shared" si="13"/>
        <v>1.4166666666666572</v>
      </c>
      <c r="H22">
        <v>65.991666666666632</v>
      </c>
      <c r="I22">
        <f t="shared" si="0"/>
        <v>85.008333333333368</v>
      </c>
      <c r="J22">
        <f t="shared" si="1"/>
        <v>84.867418669563193</v>
      </c>
      <c r="K22">
        <f t="shared" si="2"/>
        <v>0.14091466377017525</v>
      </c>
      <c r="L22">
        <f t="shared" si="10"/>
        <v>2.4756368859923916</v>
      </c>
      <c r="M22">
        <f t="shared" si="3"/>
        <v>150.85908533622984</v>
      </c>
      <c r="N22">
        <f t="shared" si="4"/>
        <v>0.14091466377016104</v>
      </c>
      <c r="O22">
        <f t="shared" si="5"/>
        <v>1.9856942465457536E-2</v>
      </c>
      <c r="P22">
        <f t="shared" si="6"/>
        <v>9.3320969384212606E-4</v>
      </c>
      <c r="Q22">
        <f t="shared" si="7"/>
        <v>9.3320969384212606E-4</v>
      </c>
      <c r="R22">
        <f t="shared" si="8"/>
        <v>1.71989713474867E-2</v>
      </c>
      <c r="S22">
        <f t="shared" si="9"/>
        <v>3.6884347177755364E-2</v>
      </c>
    </row>
    <row r="23" spans="1:19" x14ac:dyDescent="0.25">
      <c r="A23" s="6">
        <v>2006</v>
      </c>
      <c r="B23" s="6">
        <v>9</v>
      </c>
      <c r="C23" s="6">
        <v>21</v>
      </c>
      <c r="D23" s="6">
        <v>122</v>
      </c>
      <c r="E23">
        <f t="shared" si="11"/>
        <v>151.58333333333334</v>
      </c>
      <c r="F23">
        <f t="shared" si="12"/>
        <v>153.08333333333334</v>
      </c>
      <c r="G23">
        <f t="shared" si="13"/>
        <v>-31.083333333333343</v>
      </c>
      <c r="H23">
        <v>15.991666666666639</v>
      </c>
      <c r="I23">
        <f t="shared" si="0"/>
        <v>106.00833333333335</v>
      </c>
      <c r="J23">
        <f t="shared" si="1"/>
        <v>86.205461175637538</v>
      </c>
      <c r="K23">
        <f t="shared" si="2"/>
        <v>19.802872157695816</v>
      </c>
      <c r="L23">
        <f t="shared" si="10"/>
        <v>11.701483268806925</v>
      </c>
      <c r="M23">
        <f t="shared" si="3"/>
        <v>102.19712784230418</v>
      </c>
      <c r="N23">
        <f t="shared" si="4"/>
        <v>19.802872157695816</v>
      </c>
      <c r="O23">
        <f t="shared" si="5"/>
        <v>392.15374569404418</v>
      </c>
      <c r="P23">
        <f t="shared" si="6"/>
        <v>0.16231862424340832</v>
      </c>
      <c r="Q23">
        <f t="shared" si="7"/>
        <v>0.16231862424340832</v>
      </c>
      <c r="R23">
        <f t="shared" si="8"/>
        <v>1.5442468566472621E-2</v>
      </c>
      <c r="S23">
        <f t="shared" si="9"/>
        <v>4.2999193765116909E-3</v>
      </c>
    </row>
    <row r="24" spans="1:19" x14ac:dyDescent="0.25">
      <c r="A24" s="6">
        <v>2006</v>
      </c>
      <c r="B24" s="6">
        <v>10</v>
      </c>
      <c r="C24" s="6">
        <v>22</v>
      </c>
      <c r="D24" s="6">
        <v>114</v>
      </c>
      <c r="E24">
        <f t="shared" si="11"/>
        <v>154.58333333333334</v>
      </c>
      <c r="F24">
        <f t="shared" si="12"/>
        <v>155.375</v>
      </c>
      <c r="G24">
        <f t="shared" si="13"/>
        <v>-41.375</v>
      </c>
      <c r="H24">
        <v>11.295833333333313</v>
      </c>
      <c r="I24">
        <f t="shared" si="0"/>
        <v>102.70416666666668</v>
      </c>
      <c r="J24">
        <f t="shared" si="1"/>
        <v>87.543503681711897</v>
      </c>
      <c r="K24">
        <f t="shared" si="2"/>
        <v>15.160662984954783</v>
      </c>
      <c r="L24">
        <f t="shared" si="10"/>
        <v>13.199551873843683</v>
      </c>
      <c r="M24">
        <f t="shared" si="3"/>
        <v>98.839337015045203</v>
      </c>
      <c r="N24">
        <f t="shared" si="4"/>
        <v>15.160662984954797</v>
      </c>
      <c r="O24">
        <f t="shared" si="5"/>
        <v>229.8457021433785</v>
      </c>
      <c r="P24">
        <f t="shared" si="6"/>
        <v>0.13298827179784911</v>
      </c>
      <c r="Q24">
        <f t="shared" si="7"/>
        <v>0.13298827179784911</v>
      </c>
      <c r="R24">
        <f t="shared" si="8"/>
        <v>1.6531503427005963E-3</v>
      </c>
      <c r="S24">
        <f t="shared" si="9"/>
        <v>7.6946752847029849E-3</v>
      </c>
    </row>
    <row r="25" spans="1:19" x14ac:dyDescent="0.25">
      <c r="A25" s="6">
        <v>2006</v>
      </c>
      <c r="B25" s="6">
        <v>11</v>
      </c>
      <c r="C25" s="6">
        <v>23</v>
      </c>
      <c r="D25" s="6">
        <v>104</v>
      </c>
      <c r="E25">
        <f t="shared" si="11"/>
        <v>156.16666666666666</v>
      </c>
      <c r="F25">
        <f t="shared" si="12"/>
        <v>156.79166666666666</v>
      </c>
      <c r="G25">
        <f t="shared" si="13"/>
        <v>-52.791666666666657</v>
      </c>
      <c r="H25">
        <v>10.483333333333306</v>
      </c>
      <c r="I25">
        <f t="shared" si="0"/>
        <v>93.516666666666694</v>
      </c>
      <c r="J25">
        <f t="shared" si="1"/>
        <v>88.881546187786242</v>
      </c>
      <c r="K25">
        <f t="shared" si="2"/>
        <v>4.6351204788804523</v>
      </c>
      <c r="L25">
        <f t="shared" si="10"/>
        <v>4.9392871455471123</v>
      </c>
      <c r="M25">
        <f t="shared" si="3"/>
        <v>99.364879521119548</v>
      </c>
      <c r="N25">
        <f t="shared" si="4"/>
        <v>4.6351204788804523</v>
      </c>
      <c r="O25">
        <f t="shared" si="5"/>
        <v>21.484341853736954</v>
      </c>
      <c r="P25">
        <f t="shared" si="6"/>
        <v>4.456846614308127E-2</v>
      </c>
      <c r="Q25">
        <f t="shared" si="7"/>
        <v>4.456846614308127E-2</v>
      </c>
      <c r="R25">
        <f t="shared" si="8"/>
        <v>2.2910232718955444E-3</v>
      </c>
      <c r="S25">
        <f t="shared" si="9"/>
        <v>4.0772928994082844E-2</v>
      </c>
    </row>
    <row r="26" spans="1:19" x14ac:dyDescent="0.25">
      <c r="A26" s="6">
        <v>2006</v>
      </c>
      <c r="B26" s="6">
        <v>12</v>
      </c>
      <c r="C26" s="6">
        <v>24</v>
      </c>
      <c r="D26" s="6">
        <v>125</v>
      </c>
      <c r="E26">
        <f t="shared" si="11"/>
        <v>157.41666666666666</v>
      </c>
      <c r="F26">
        <f t="shared" si="12"/>
        <v>158.375</v>
      </c>
      <c r="G26">
        <f t="shared" si="13"/>
        <v>-33.375</v>
      </c>
      <c r="H26">
        <v>39.758333333333297</v>
      </c>
      <c r="I26">
        <f t="shared" si="0"/>
        <v>85.241666666666703</v>
      </c>
      <c r="J26">
        <f t="shared" si="1"/>
        <v>90.219588693860601</v>
      </c>
      <c r="K26">
        <f t="shared" si="2"/>
        <v>-4.9779220271938982</v>
      </c>
      <c r="L26">
        <f t="shared" si="10"/>
        <v>1.4512446394727665</v>
      </c>
      <c r="M26">
        <f t="shared" si="3"/>
        <v>129.9779220271939</v>
      </c>
      <c r="N26">
        <f t="shared" si="4"/>
        <v>-4.9779220271938982</v>
      </c>
      <c r="O26">
        <f t="shared" si="5"/>
        <v>24.779707708822208</v>
      </c>
      <c r="P26">
        <f t="shared" si="6"/>
        <v>-3.9823376217551186E-2</v>
      </c>
      <c r="Q26">
        <f t="shared" si="7"/>
        <v>3.9823376217551186E-2</v>
      </c>
      <c r="R26">
        <f t="shared" si="8"/>
        <v>1.4116765049772271E-3</v>
      </c>
      <c r="S26">
        <f t="shared" si="9"/>
        <v>4.6655999999999996E-2</v>
      </c>
    </row>
    <row r="27" spans="1:19" x14ac:dyDescent="0.25">
      <c r="A27" s="6">
        <v>2007</v>
      </c>
      <c r="B27" s="6">
        <v>1</v>
      </c>
      <c r="C27" s="6">
        <v>25</v>
      </c>
      <c r="D27" s="6">
        <v>152</v>
      </c>
      <c r="E27">
        <f t="shared" si="11"/>
        <v>159.33333333333334</v>
      </c>
      <c r="F27">
        <f t="shared" si="12"/>
        <v>160.75</v>
      </c>
      <c r="G27">
        <f t="shared" si="13"/>
        <v>-8.75</v>
      </c>
      <c r="H27">
        <v>55.745833333333309</v>
      </c>
      <c r="I27">
        <f t="shared" si="0"/>
        <v>96.254166666666691</v>
      </c>
      <c r="J27">
        <f t="shared" si="1"/>
        <v>91.557631199934946</v>
      </c>
      <c r="K27">
        <f t="shared" si="2"/>
        <v>4.6965354667317456</v>
      </c>
      <c r="L27">
        <f t="shared" si="10"/>
        <v>3.9007021333984162</v>
      </c>
      <c r="M27">
        <f t="shared" si="3"/>
        <v>147.30346453326825</v>
      </c>
      <c r="N27">
        <f t="shared" si="4"/>
        <v>4.6965354667317456</v>
      </c>
      <c r="O27">
        <f t="shared" si="5"/>
        <v>22.057445390269176</v>
      </c>
      <c r="P27">
        <f t="shared" si="6"/>
        <v>3.0898259649550959E-2</v>
      </c>
      <c r="Q27">
        <f t="shared" si="7"/>
        <v>3.0898259649550959E-2</v>
      </c>
      <c r="R27">
        <f t="shared" si="8"/>
        <v>6.2155515728066777E-3</v>
      </c>
      <c r="S27">
        <f t="shared" si="9"/>
        <v>6.9252077562326861E-2</v>
      </c>
    </row>
    <row r="28" spans="1:19" x14ac:dyDescent="0.25">
      <c r="A28" s="6">
        <v>2007</v>
      </c>
      <c r="B28" s="6">
        <v>2</v>
      </c>
      <c r="C28" s="6">
        <v>26</v>
      </c>
      <c r="D28" s="6">
        <v>192</v>
      </c>
      <c r="E28">
        <f t="shared" si="11"/>
        <v>162.16666666666666</v>
      </c>
      <c r="F28">
        <f t="shared" si="12"/>
        <v>163.66666666666666</v>
      </c>
      <c r="G28">
        <f t="shared" si="13"/>
        <v>28.333333333333343</v>
      </c>
      <c r="H28">
        <v>87.120833333333309</v>
      </c>
      <c r="I28">
        <f t="shared" si="0"/>
        <v>104.87916666666669</v>
      </c>
      <c r="J28">
        <f t="shared" si="1"/>
        <v>92.895673706009291</v>
      </c>
      <c r="K28">
        <f t="shared" si="2"/>
        <v>11.983492960657401</v>
      </c>
      <c r="L28">
        <f t="shared" si="10"/>
        <v>9.987659627324069</v>
      </c>
      <c r="M28">
        <f t="shared" si="3"/>
        <v>180.0165070393426</v>
      </c>
      <c r="N28">
        <f t="shared" si="4"/>
        <v>11.983492960657401</v>
      </c>
      <c r="O28">
        <f t="shared" si="5"/>
        <v>143.60410353812549</v>
      </c>
      <c r="P28">
        <f t="shared" si="6"/>
        <v>6.2414025836757293E-2</v>
      </c>
      <c r="Q28">
        <f t="shared" si="7"/>
        <v>6.2414025836757293E-2</v>
      </c>
      <c r="R28">
        <f t="shared" si="8"/>
        <v>4.7861537754695076E-3</v>
      </c>
      <c r="S28">
        <f t="shared" si="9"/>
        <v>1.435004340277778E-2</v>
      </c>
    </row>
    <row r="29" spans="1:19" x14ac:dyDescent="0.25">
      <c r="A29" s="6">
        <v>2007</v>
      </c>
      <c r="B29" s="6">
        <v>3</v>
      </c>
      <c r="C29" s="6">
        <v>27</v>
      </c>
      <c r="D29" s="6">
        <v>169</v>
      </c>
      <c r="E29">
        <f t="shared" si="11"/>
        <v>165.16666666666666</v>
      </c>
      <c r="F29">
        <f t="shared" si="12"/>
        <v>166.33333333333331</v>
      </c>
      <c r="G29">
        <f t="shared" si="13"/>
        <v>2.6666666666666856</v>
      </c>
      <c r="H29">
        <v>61.483333333333306</v>
      </c>
      <c r="I29">
        <f t="shared" si="0"/>
        <v>107.51666666666669</v>
      </c>
      <c r="J29">
        <f t="shared" si="1"/>
        <v>94.233716212083635</v>
      </c>
      <c r="K29">
        <f t="shared" si="2"/>
        <v>13.282950454583059</v>
      </c>
      <c r="L29">
        <f t="shared" si="10"/>
        <v>8.7398948990274956</v>
      </c>
      <c r="M29">
        <f t="shared" si="3"/>
        <v>155.71704954541696</v>
      </c>
      <c r="N29">
        <f t="shared" si="4"/>
        <v>13.282950454583045</v>
      </c>
      <c r="O29">
        <f t="shared" si="5"/>
        <v>176.43677277890791</v>
      </c>
      <c r="P29">
        <f t="shared" si="6"/>
        <v>7.8597339967947003E-2</v>
      </c>
      <c r="Q29">
        <f t="shared" si="7"/>
        <v>7.8597339967947003E-2</v>
      </c>
      <c r="R29">
        <f t="shared" si="8"/>
        <v>3.1815025433557224E-5</v>
      </c>
      <c r="S29">
        <f t="shared" si="9"/>
        <v>2.2408178985329646E-3</v>
      </c>
    </row>
    <row r="30" spans="1:19" x14ac:dyDescent="0.25">
      <c r="A30" s="6">
        <v>2007</v>
      </c>
      <c r="B30" s="6">
        <v>4</v>
      </c>
      <c r="C30" s="6">
        <v>28</v>
      </c>
      <c r="D30" s="6">
        <v>177</v>
      </c>
      <c r="E30">
        <f t="shared" si="11"/>
        <v>167.5</v>
      </c>
      <c r="F30">
        <f t="shared" si="12"/>
        <v>167.75</v>
      </c>
      <c r="G30">
        <f t="shared" si="13"/>
        <v>9.25</v>
      </c>
      <c r="H30">
        <v>80.47499999999998</v>
      </c>
      <c r="I30">
        <f t="shared" si="0"/>
        <v>96.52500000000002</v>
      </c>
      <c r="J30">
        <f t="shared" si="1"/>
        <v>95.571758718157994</v>
      </c>
      <c r="K30">
        <f t="shared" si="2"/>
        <v>0.9532412818420255</v>
      </c>
      <c r="L30">
        <f t="shared" si="10"/>
        <v>8.7185190596198083</v>
      </c>
      <c r="M30">
        <f t="shared" si="3"/>
        <v>176.04675871815797</v>
      </c>
      <c r="N30">
        <f t="shared" si="4"/>
        <v>0.9532412818420255</v>
      </c>
      <c r="O30">
        <f t="shared" si="5"/>
        <v>0.90866894140782795</v>
      </c>
      <c r="P30">
        <f t="shared" si="6"/>
        <v>5.3855439652091839E-3</v>
      </c>
      <c r="Q30">
        <f t="shared" si="7"/>
        <v>5.3855439652091839E-3</v>
      </c>
      <c r="R30">
        <f t="shared" si="8"/>
        <v>4.5348167049793584E-3</v>
      </c>
      <c r="S30">
        <f t="shared" si="9"/>
        <v>2.5854639471416265E-3</v>
      </c>
    </row>
    <row r="31" spans="1:19" x14ac:dyDescent="0.25">
      <c r="A31" s="6">
        <v>2007</v>
      </c>
      <c r="B31" s="6">
        <v>5</v>
      </c>
      <c r="C31" s="6">
        <v>29</v>
      </c>
      <c r="D31" s="6">
        <v>186</v>
      </c>
      <c r="E31">
        <f t="shared" si="11"/>
        <v>168</v>
      </c>
      <c r="F31">
        <f t="shared" si="12"/>
        <v>169.125</v>
      </c>
      <c r="G31">
        <f t="shared" si="13"/>
        <v>16.875</v>
      </c>
      <c r="H31">
        <v>77.170833333333306</v>
      </c>
      <c r="I31">
        <f t="shared" si="0"/>
        <v>108.82916666666669</v>
      </c>
      <c r="J31">
        <f t="shared" si="1"/>
        <v>96.909801224232353</v>
      </c>
      <c r="K31">
        <f t="shared" si="2"/>
        <v>11.919365442434341</v>
      </c>
      <c r="L31">
        <f t="shared" si="10"/>
        <v>12.358254331323229</v>
      </c>
      <c r="M31">
        <f t="shared" si="3"/>
        <v>174.08063455756565</v>
      </c>
      <c r="N31">
        <f t="shared" si="4"/>
        <v>11.919365442434355</v>
      </c>
      <c r="O31">
        <f t="shared" si="5"/>
        <v>142.07127255029832</v>
      </c>
      <c r="P31">
        <f t="shared" si="6"/>
        <v>6.4082609905561042E-2</v>
      </c>
      <c r="Q31">
        <f t="shared" si="7"/>
        <v>6.4082609905561042E-2</v>
      </c>
      <c r="R31">
        <f t="shared" si="8"/>
        <v>1.6930985319188796E-2</v>
      </c>
      <c r="S31">
        <f t="shared" si="9"/>
        <v>4.6248121170077474E-4</v>
      </c>
    </row>
    <row r="32" spans="1:19" x14ac:dyDescent="0.25">
      <c r="A32" s="6">
        <v>2007</v>
      </c>
      <c r="B32" s="6">
        <v>6</v>
      </c>
      <c r="C32" s="6">
        <v>30</v>
      </c>
      <c r="D32" s="6">
        <v>182</v>
      </c>
      <c r="E32">
        <f t="shared" si="11"/>
        <v>170.25</v>
      </c>
      <c r="F32">
        <f t="shared" si="12"/>
        <v>171.16666666666669</v>
      </c>
      <c r="G32">
        <f t="shared" si="13"/>
        <v>10.833333333333314</v>
      </c>
      <c r="H32">
        <v>59.549999999999976</v>
      </c>
      <c r="I32">
        <f t="shared" si="0"/>
        <v>122.45000000000002</v>
      </c>
      <c r="J32">
        <f t="shared" si="1"/>
        <v>98.247843730306698</v>
      </c>
      <c r="K32">
        <f t="shared" si="2"/>
        <v>24.202156269693319</v>
      </c>
      <c r="L32">
        <f t="shared" si="10"/>
        <v>14.516045158582216</v>
      </c>
      <c r="M32">
        <f t="shared" si="3"/>
        <v>157.79784373030668</v>
      </c>
      <c r="N32">
        <f t="shared" si="4"/>
        <v>24.202156269693319</v>
      </c>
      <c r="O32">
        <f t="shared" si="5"/>
        <v>585.74436810265559</v>
      </c>
      <c r="P32">
        <f t="shared" si="6"/>
        <v>0.13297888060271054</v>
      </c>
      <c r="Q32">
        <f t="shared" si="7"/>
        <v>0.13297888060271054</v>
      </c>
      <c r="R32">
        <f t="shared" si="8"/>
        <v>1.6650945536159645E-3</v>
      </c>
      <c r="S32">
        <f t="shared" si="9"/>
        <v>3.0189590629151075E-5</v>
      </c>
    </row>
    <row r="33" spans="1:19" x14ac:dyDescent="0.25">
      <c r="A33" s="6">
        <v>2007</v>
      </c>
      <c r="B33" s="6">
        <v>7</v>
      </c>
      <c r="C33" s="6">
        <v>31</v>
      </c>
      <c r="D33" s="6">
        <v>181</v>
      </c>
      <c r="E33">
        <f t="shared" si="11"/>
        <v>172.08333333333334</v>
      </c>
      <c r="F33">
        <f t="shared" si="12"/>
        <v>172.54166666666669</v>
      </c>
      <c r="G33">
        <f t="shared" si="13"/>
        <v>8.4583333333333144</v>
      </c>
      <c r="H33">
        <v>73.987499999999969</v>
      </c>
      <c r="I33">
        <f t="shared" si="0"/>
        <v>107.01250000000003</v>
      </c>
      <c r="J33">
        <f t="shared" si="1"/>
        <v>99.585886236381043</v>
      </c>
      <c r="K33">
        <f t="shared" si="2"/>
        <v>7.4266137636189882</v>
      </c>
      <c r="L33">
        <f t="shared" si="10"/>
        <v>11.571058208063429</v>
      </c>
      <c r="M33">
        <f t="shared" si="3"/>
        <v>173.573386236381</v>
      </c>
      <c r="N33">
        <f t="shared" si="4"/>
        <v>7.4266137636190024</v>
      </c>
      <c r="O33">
        <f t="shared" si="5"/>
        <v>55.154591993975203</v>
      </c>
      <c r="P33">
        <f t="shared" si="6"/>
        <v>4.1031015268613275E-2</v>
      </c>
      <c r="Q33">
        <f t="shared" si="7"/>
        <v>4.1031015268613275E-2</v>
      </c>
      <c r="R33">
        <f t="shared" si="8"/>
        <v>2.9039259119773746E-4</v>
      </c>
      <c r="S33">
        <f t="shared" si="9"/>
        <v>3.69341595189402E-3</v>
      </c>
    </row>
    <row r="34" spans="1:19" x14ac:dyDescent="0.25">
      <c r="A34" s="6">
        <v>2007</v>
      </c>
      <c r="B34" s="6">
        <v>8</v>
      </c>
      <c r="C34" s="6">
        <v>32</v>
      </c>
      <c r="D34" s="6">
        <v>170</v>
      </c>
      <c r="E34">
        <f t="shared" si="11"/>
        <v>173</v>
      </c>
      <c r="F34">
        <f t="shared" si="12"/>
        <v>172.58333333333331</v>
      </c>
      <c r="G34">
        <f t="shared" si="13"/>
        <v>-2.5833333333333144</v>
      </c>
      <c r="H34">
        <v>65.991666666666632</v>
      </c>
      <c r="I34">
        <f t="shared" si="0"/>
        <v>104.00833333333337</v>
      </c>
      <c r="J34">
        <f t="shared" si="1"/>
        <v>100.92392874245539</v>
      </c>
      <c r="K34">
        <f t="shared" si="2"/>
        <v>3.0844045908779805</v>
      </c>
      <c r="L34">
        <f t="shared" si="10"/>
        <v>9.7524601464335259</v>
      </c>
      <c r="M34">
        <f t="shared" si="3"/>
        <v>166.91559540912203</v>
      </c>
      <c r="N34">
        <f t="shared" si="4"/>
        <v>3.0844045908779663</v>
      </c>
      <c r="O34">
        <f t="shared" si="5"/>
        <v>9.5135516802290745</v>
      </c>
      <c r="P34">
        <f t="shared" si="6"/>
        <v>1.8143556416929212E-2</v>
      </c>
      <c r="Q34">
        <f t="shared" si="7"/>
        <v>1.8143556416929212E-2</v>
      </c>
      <c r="R34">
        <f t="shared" si="8"/>
        <v>1.2160072367285909E-2</v>
      </c>
      <c r="S34">
        <f t="shared" si="9"/>
        <v>3.7681660899653982E-2</v>
      </c>
    </row>
    <row r="35" spans="1:19" x14ac:dyDescent="0.25">
      <c r="A35" s="6">
        <v>2007</v>
      </c>
      <c r="B35" s="6">
        <v>9</v>
      </c>
      <c r="C35" s="6">
        <v>33</v>
      </c>
      <c r="D35" s="6">
        <v>137</v>
      </c>
      <c r="E35">
        <f t="shared" si="11"/>
        <v>172.16666666666666</v>
      </c>
      <c r="F35">
        <f t="shared" si="12"/>
        <v>171.79166666666666</v>
      </c>
      <c r="G35">
        <f t="shared" si="13"/>
        <v>-34.791666666666657</v>
      </c>
      <c r="H35">
        <v>15.991666666666639</v>
      </c>
      <c r="I35">
        <f t="shared" si="0"/>
        <v>121.00833333333335</v>
      </c>
      <c r="J35">
        <f t="shared" si="1"/>
        <v>102.26197124852975</v>
      </c>
      <c r="K35">
        <f t="shared" si="2"/>
        <v>18.746362084803607</v>
      </c>
      <c r="L35">
        <f t="shared" si="10"/>
        <v>14.644973195914725</v>
      </c>
      <c r="M35">
        <f t="shared" si="3"/>
        <v>118.25363791519638</v>
      </c>
      <c r="N35">
        <f t="shared" si="4"/>
        <v>18.746362084803621</v>
      </c>
      <c r="O35">
        <f t="shared" si="5"/>
        <v>351.42609141456279</v>
      </c>
      <c r="P35">
        <f t="shared" si="6"/>
        <v>0.13683475974309212</v>
      </c>
      <c r="Q35">
        <f t="shared" si="7"/>
        <v>0.13683475974309212</v>
      </c>
      <c r="R35">
        <f t="shared" si="8"/>
        <v>2.6031945013578008E-2</v>
      </c>
      <c r="S35">
        <f t="shared" si="9"/>
        <v>0</v>
      </c>
    </row>
    <row r="36" spans="1:19" x14ac:dyDescent="0.25">
      <c r="A36" s="6">
        <v>2007</v>
      </c>
      <c r="B36" s="6">
        <v>10</v>
      </c>
      <c r="C36" s="6">
        <v>34</v>
      </c>
      <c r="D36" s="6">
        <v>137</v>
      </c>
      <c r="E36">
        <f t="shared" si="11"/>
        <v>171.41666666666666</v>
      </c>
      <c r="F36">
        <f t="shared" si="12"/>
        <v>171.58333333333331</v>
      </c>
      <c r="G36">
        <f t="shared" si="13"/>
        <v>-34.583333333333314</v>
      </c>
      <c r="H36">
        <v>11.295833333333313</v>
      </c>
      <c r="I36">
        <f t="shared" si="0"/>
        <v>125.70416666666668</v>
      </c>
      <c r="J36">
        <f t="shared" si="1"/>
        <v>103.60001375460409</v>
      </c>
      <c r="K36">
        <f t="shared" si="2"/>
        <v>22.104152912062588</v>
      </c>
      <c r="L36">
        <f t="shared" si="10"/>
        <v>21.14304180095148</v>
      </c>
      <c r="M36">
        <f t="shared" si="3"/>
        <v>114.8958470879374</v>
      </c>
      <c r="N36">
        <f t="shared" si="4"/>
        <v>22.104152912062602</v>
      </c>
      <c r="O36">
        <f t="shared" si="5"/>
        <v>488.59357595984562</v>
      </c>
      <c r="P36">
        <f t="shared" si="6"/>
        <v>0.16134418183987301</v>
      </c>
      <c r="Q36">
        <f t="shared" si="7"/>
        <v>0.16134418183987301</v>
      </c>
      <c r="R36">
        <f t="shared" si="8"/>
        <v>2.7161470928946694E-2</v>
      </c>
      <c r="S36">
        <f t="shared" si="9"/>
        <v>5.3279343598486864E-5</v>
      </c>
    </row>
    <row r="37" spans="1:19" x14ac:dyDescent="0.25">
      <c r="A37" s="6">
        <v>2007</v>
      </c>
      <c r="B37" s="6">
        <v>11</v>
      </c>
      <c r="C37" s="6">
        <v>35</v>
      </c>
      <c r="D37" s="6">
        <v>138</v>
      </c>
      <c r="E37">
        <f t="shared" si="11"/>
        <v>171.75</v>
      </c>
      <c r="F37">
        <f t="shared" si="12"/>
        <v>171.95833333333331</v>
      </c>
      <c r="G37">
        <f t="shared" si="13"/>
        <v>-33.958333333333314</v>
      </c>
      <c r="H37">
        <v>10.483333333333306</v>
      </c>
      <c r="I37">
        <f t="shared" si="0"/>
        <v>127.51666666666669</v>
      </c>
      <c r="J37">
        <f t="shared" si="1"/>
        <v>104.93805626067845</v>
      </c>
      <c r="K37">
        <f t="shared" si="2"/>
        <v>22.578610405988243</v>
      </c>
      <c r="L37">
        <f t="shared" si="10"/>
        <v>19.882777072654914</v>
      </c>
      <c r="M37">
        <f t="shared" si="3"/>
        <v>115.42138959401176</v>
      </c>
      <c r="N37">
        <f t="shared" si="4"/>
        <v>22.578610405988243</v>
      </c>
      <c r="O37">
        <f t="shared" si="5"/>
        <v>509.7936478654006</v>
      </c>
      <c r="P37">
        <f t="shared" si="6"/>
        <v>0.16361311888397279</v>
      </c>
      <c r="Q37">
        <f t="shared" si="7"/>
        <v>0.16361311888397279</v>
      </c>
      <c r="R37">
        <f t="shared" si="8"/>
        <v>1.1760566192340557E-2</v>
      </c>
      <c r="S37">
        <f t="shared" si="9"/>
        <v>2.7777777777777776E-2</v>
      </c>
    </row>
    <row r="38" spans="1:19" x14ac:dyDescent="0.25">
      <c r="A38" s="6">
        <v>2007</v>
      </c>
      <c r="B38" s="6">
        <v>12</v>
      </c>
      <c r="C38" s="6">
        <v>36</v>
      </c>
      <c r="D38" s="6">
        <v>161</v>
      </c>
      <c r="E38">
        <f t="shared" si="11"/>
        <v>172.16666666666666</v>
      </c>
      <c r="F38">
        <f t="shared" si="12"/>
        <v>171.75</v>
      </c>
      <c r="G38">
        <f t="shared" si="13"/>
        <v>-10.75</v>
      </c>
      <c r="H38">
        <v>39.758333333333297</v>
      </c>
      <c r="I38">
        <f t="shared" si="0"/>
        <v>121.2416666666667</v>
      </c>
      <c r="J38">
        <f t="shared" si="1"/>
        <v>106.2760987667528</v>
      </c>
      <c r="K38">
        <f t="shared" si="2"/>
        <v>14.965567899913907</v>
      </c>
      <c r="L38">
        <f t="shared" si="10"/>
        <v>18.061401233247235</v>
      </c>
      <c r="M38">
        <f t="shared" si="3"/>
        <v>146.03443210008609</v>
      </c>
      <c r="N38">
        <f t="shared" si="4"/>
        <v>14.965567899913907</v>
      </c>
      <c r="O38">
        <f t="shared" si="5"/>
        <v>223.96822256693355</v>
      </c>
      <c r="P38">
        <f t="shared" si="6"/>
        <v>9.2953837887664023E-2</v>
      </c>
      <c r="Q38">
        <f t="shared" si="7"/>
        <v>9.2953837887664023E-2</v>
      </c>
      <c r="R38">
        <f t="shared" si="8"/>
        <v>1.0682089622608122E-2</v>
      </c>
      <c r="S38">
        <f t="shared" si="9"/>
        <v>1.3926931831333669E-2</v>
      </c>
    </row>
    <row r="39" spans="1:19" x14ac:dyDescent="0.25">
      <c r="A39" s="6">
        <v>2008</v>
      </c>
      <c r="B39" s="6">
        <v>1</v>
      </c>
      <c r="C39" s="6">
        <v>37</v>
      </c>
      <c r="D39" s="6">
        <v>180</v>
      </c>
      <c r="E39">
        <f t="shared" si="11"/>
        <v>171.33333333333334</v>
      </c>
      <c r="F39">
        <f t="shared" si="12"/>
        <v>171.08333333333334</v>
      </c>
      <c r="G39">
        <f t="shared" si="13"/>
        <v>8.9166666666666572</v>
      </c>
      <c r="H39">
        <v>55.745833333333309</v>
      </c>
      <c r="I39">
        <f t="shared" si="0"/>
        <v>124.25416666666669</v>
      </c>
      <c r="J39">
        <f t="shared" si="1"/>
        <v>107.61414127282714</v>
      </c>
      <c r="K39">
        <f t="shared" si="2"/>
        <v>16.640025393839551</v>
      </c>
      <c r="L39">
        <f t="shared" si="10"/>
        <v>11.177525393839554</v>
      </c>
      <c r="M39">
        <f t="shared" si="3"/>
        <v>163.35997460616045</v>
      </c>
      <c r="N39">
        <f t="shared" si="4"/>
        <v>16.640025393839551</v>
      </c>
      <c r="O39">
        <f t="shared" si="5"/>
        <v>276.89044510762511</v>
      </c>
      <c r="P39">
        <f t="shared" si="6"/>
        <v>9.2444585521330835E-2</v>
      </c>
      <c r="Q39">
        <f t="shared" si="7"/>
        <v>9.2444585521330835E-2</v>
      </c>
      <c r="R39">
        <f t="shared" si="8"/>
        <v>1.1460688425123249E-4</v>
      </c>
      <c r="S39">
        <f t="shared" si="9"/>
        <v>1.0000000000000002E-2</v>
      </c>
    </row>
    <row r="40" spans="1:19" x14ac:dyDescent="0.25">
      <c r="A40" s="6">
        <v>2008</v>
      </c>
      <c r="B40" s="6">
        <v>2</v>
      </c>
      <c r="C40" s="6">
        <v>38</v>
      </c>
      <c r="D40" s="6">
        <v>198</v>
      </c>
      <c r="E40">
        <f t="shared" si="11"/>
        <v>170.83333333333334</v>
      </c>
      <c r="F40">
        <f t="shared" si="12"/>
        <v>170.75</v>
      </c>
      <c r="G40">
        <f t="shared" si="13"/>
        <v>27.25</v>
      </c>
      <c r="H40">
        <v>87.120833333333309</v>
      </c>
      <c r="I40">
        <f t="shared" si="0"/>
        <v>110.87916666666669</v>
      </c>
      <c r="J40">
        <f t="shared" si="1"/>
        <v>108.95218377890149</v>
      </c>
      <c r="K40">
        <f t="shared" si="2"/>
        <v>1.926982887765206</v>
      </c>
      <c r="L40">
        <f t="shared" si="10"/>
        <v>14.264482887765206</v>
      </c>
      <c r="M40">
        <f t="shared" si="3"/>
        <v>196.07301711223479</v>
      </c>
      <c r="N40">
        <f t="shared" si="4"/>
        <v>1.926982887765206</v>
      </c>
      <c r="O40">
        <f t="shared" si="5"/>
        <v>3.7132630497399326</v>
      </c>
      <c r="P40">
        <f t="shared" si="6"/>
        <v>9.7322368068949797E-3</v>
      </c>
      <c r="Q40">
        <f t="shared" si="7"/>
        <v>9.7322368068949797E-3</v>
      </c>
      <c r="R40">
        <f t="shared" si="8"/>
        <v>1.4970931883675671E-2</v>
      </c>
      <c r="S40">
        <f t="shared" si="9"/>
        <v>1.020304050607081E-4</v>
      </c>
    </row>
    <row r="41" spans="1:19" x14ac:dyDescent="0.25">
      <c r="A41" s="6">
        <v>2008</v>
      </c>
      <c r="B41" s="6">
        <v>3</v>
      </c>
      <c r="C41" s="6">
        <v>39</v>
      </c>
      <c r="D41" s="6">
        <v>196</v>
      </c>
      <c r="E41">
        <f t="shared" si="11"/>
        <v>170.66666666666666</v>
      </c>
      <c r="F41">
        <f t="shared" si="12"/>
        <v>170.04166666666666</v>
      </c>
      <c r="G41">
        <f t="shared" si="13"/>
        <v>25.958333333333343</v>
      </c>
      <c r="H41">
        <v>61.483333333333306</v>
      </c>
      <c r="I41">
        <f t="shared" si="0"/>
        <v>134.51666666666671</v>
      </c>
      <c r="J41">
        <f t="shared" si="1"/>
        <v>110.29022628497584</v>
      </c>
      <c r="K41">
        <f t="shared" si="2"/>
        <v>24.226440381690864</v>
      </c>
      <c r="L41">
        <f t="shared" si="10"/>
        <v>11.016718159468629</v>
      </c>
      <c r="M41">
        <f t="shared" si="3"/>
        <v>171.77355961830915</v>
      </c>
      <c r="N41">
        <f t="shared" si="4"/>
        <v>24.22644038169085</v>
      </c>
      <c r="O41">
        <f t="shared" si="5"/>
        <v>586.92041356762104</v>
      </c>
      <c r="P41">
        <f t="shared" si="6"/>
        <v>0.123604287661688</v>
      </c>
      <c r="Q41">
        <f t="shared" si="7"/>
        <v>0.123604287661688</v>
      </c>
      <c r="R41">
        <f t="shared" si="8"/>
        <v>1.2381534092175707E-3</v>
      </c>
      <c r="S41">
        <f t="shared" si="9"/>
        <v>2.3427738442315701E-4</v>
      </c>
    </row>
    <row r="42" spans="1:19" x14ac:dyDescent="0.25">
      <c r="A42" s="6">
        <v>2008</v>
      </c>
      <c r="B42" s="6">
        <v>4</v>
      </c>
      <c r="C42" s="6">
        <v>40</v>
      </c>
      <c r="D42" s="6">
        <v>199</v>
      </c>
      <c r="E42">
        <f t="shared" si="11"/>
        <v>169.41666666666666</v>
      </c>
      <c r="F42">
        <f t="shared" si="12"/>
        <v>169.20833333333331</v>
      </c>
      <c r="G42">
        <f t="shared" si="13"/>
        <v>29.791666666666686</v>
      </c>
      <c r="H42">
        <v>80.47499999999998</v>
      </c>
      <c r="I42">
        <f t="shared" si="0"/>
        <v>118.52500000000002</v>
      </c>
      <c r="J42">
        <f t="shared" si="1"/>
        <v>111.6282687910502</v>
      </c>
      <c r="K42">
        <f t="shared" si="2"/>
        <v>6.8967312089498165</v>
      </c>
      <c r="L42">
        <f t="shared" si="10"/>
        <v>12.662008986727608</v>
      </c>
      <c r="M42">
        <f t="shared" si="3"/>
        <v>192.1032687910502</v>
      </c>
      <c r="N42">
        <f t="shared" si="4"/>
        <v>6.8967312089498023</v>
      </c>
      <c r="O42">
        <f t="shared" si="5"/>
        <v>47.564901368502198</v>
      </c>
      <c r="P42">
        <f t="shared" si="6"/>
        <v>3.4656940748491467E-2</v>
      </c>
      <c r="Q42">
        <f t="shared" si="7"/>
        <v>3.4656940748491467E-2</v>
      </c>
      <c r="R42">
        <f t="shared" si="8"/>
        <v>1.1893331941934208E-3</v>
      </c>
      <c r="S42">
        <f t="shared" si="9"/>
        <v>1.01007550314386E-4</v>
      </c>
    </row>
    <row r="43" spans="1:19" x14ac:dyDescent="0.25">
      <c r="A43" s="6">
        <v>2008</v>
      </c>
      <c r="B43" s="6">
        <v>5</v>
      </c>
      <c r="C43" s="6">
        <v>41</v>
      </c>
      <c r="D43" s="6">
        <v>197</v>
      </c>
      <c r="E43">
        <f t="shared" si="11"/>
        <v>169</v>
      </c>
      <c r="F43">
        <f t="shared" si="12"/>
        <v>167.54166666666669</v>
      </c>
      <c r="G43">
        <f t="shared" si="13"/>
        <v>29.458333333333314</v>
      </c>
      <c r="H43">
        <v>77.170833333333306</v>
      </c>
      <c r="I43">
        <f t="shared" si="0"/>
        <v>119.82916666666669</v>
      </c>
      <c r="J43">
        <f t="shared" si="1"/>
        <v>112.96631129712455</v>
      </c>
      <c r="K43">
        <f t="shared" si="2"/>
        <v>6.8628553695421459</v>
      </c>
      <c r="L43">
        <f t="shared" si="10"/>
        <v>3.9684109250976953</v>
      </c>
      <c r="M43">
        <f t="shared" si="3"/>
        <v>190.13714463045784</v>
      </c>
      <c r="N43">
        <f t="shared" si="4"/>
        <v>6.8628553695421601</v>
      </c>
      <c r="O43">
        <f t="shared" si="5"/>
        <v>47.098783823253662</v>
      </c>
      <c r="P43">
        <f t="shared" si="6"/>
        <v>3.4836829287016043E-2</v>
      </c>
      <c r="Q43">
        <f t="shared" si="7"/>
        <v>3.4836829287016043E-2</v>
      </c>
      <c r="R43">
        <f t="shared" si="8"/>
        <v>8.8603881250177424E-5</v>
      </c>
      <c r="S43">
        <f t="shared" si="9"/>
        <v>1.6104511840037104E-2</v>
      </c>
    </row>
    <row r="44" spans="1:19" x14ac:dyDescent="0.25">
      <c r="A44" s="6">
        <v>2008</v>
      </c>
      <c r="B44" s="6">
        <v>6</v>
      </c>
      <c r="C44" s="6">
        <v>42</v>
      </c>
      <c r="D44" s="6">
        <v>172</v>
      </c>
      <c r="E44">
        <f t="shared" si="11"/>
        <v>166.08333333333334</v>
      </c>
      <c r="F44">
        <f t="shared" si="12"/>
        <v>165.29166666666669</v>
      </c>
      <c r="G44">
        <f t="shared" si="13"/>
        <v>6.7083333333333144</v>
      </c>
      <c r="H44">
        <v>59.549999999999976</v>
      </c>
      <c r="I44">
        <f t="shared" si="0"/>
        <v>112.45000000000002</v>
      </c>
      <c r="J44">
        <f t="shared" si="1"/>
        <v>114.30435380319889</v>
      </c>
      <c r="K44">
        <f t="shared" si="2"/>
        <v>-1.854353803198876</v>
      </c>
      <c r="L44">
        <f t="shared" si="10"/>
        <v>-4.2071315809766459</v>
      </c>
      <c r="M44">
        <f t="shared" si="3"/>
        <v>173.85435380319888</v>
      </c>
      <c r="N44">
        <f t="shared" si="4"/>
        <v>-1.854353803198876</v>
      </c>
      <c r="O44">
        <f t="shared" si="5"/>
        <v>3.4386280274381358</v>
      </c>
      <c r="P44">
        <f t="shared" si="6"/>
        <v>-1.0781126762784162E-2</v>
      </c>
      <c r="Q44">
        <f t="shared" si="7"/>
        <v>1.0781126762784162E-2</v>
      </c>
      <c r="R44">
        <f t="shared" si="8"/>
        <v>1.050612641548555E-2</v>
      </c>
      <c r="S44">
        <f t="shared" si="9"/>
        <v>0</v>
      </c>
    </row>
    <row r="45" spans="1:19" x14ac:dyDescent="0.25">
      <c r="A45" s="6">
        <v>2008</v>
      </c>
      <c r="B45" s="6">
        <v>7</v>
      </c>
      <c r="C45" s="6">
        <v>43</v>
      </c>
      <c r="D45" s="6">
        <v>172</v>
      </c>
      <c r="E45">
        <f t="shared" si="11"/>
        <v>164.5</v>
      </c>
      <c r="F45">
        <f t="shared" si="12"/>
        <v>163.70833333333331</v>
      </c>
      <c r="G45">
        <f t="shared" si="13"/>
        <v>8.2916666666666856</v>
      </c>
      <c r="H45">
        <v>73.987499999999969</v>
      </c>
      <c r="I45">
        <f t="shared" si="0"/>
        <v>98.012500000000031</v>
      </c>
      <c r="J45">
        <f t="shared" si="1"/>
        <v>115.64239630927324</v>
      </c>
      <c r="K45">
        <f t="shared" si="2"/>
        <v>-17.629896309273207</v>
      </c>
      <c r="L45">
        <f t="shared" si="10"/>
        <v>-9.4854518648287698</v>
      </c>
      <c r="M45">
        <f t="shared" si="3"/>
        <v>189.62989630927319</v>
      </c>
      <c r="N45">
        <f t="shared" si="4"/>
        <v>-17.629896309273192</v>
      </c>
      <c r="O45">
        <f t="shared" si="5"/>
        <v>310.81324387572454</v>
      </c>
      <c r="P45">
        <f t="shared" si="6"/>
        <v>-0.10249939714693716</v>
      </c>
      <c r="Q45">
        <f t="shared" si="7"/>
        <v>0.10249939714693716</v>
      </c>
      <c r="R45">
        <f t="shared" si="8"/>
        <v>2.721020713236539E-3</v>
      </c>
      <c r="S45">
        <f t="shared" si="9"/>
        <v>1.352082206598161E-4</v>
      </c>
    </row>
    <row r="46" spans="1:19" x14ac:dyDescent="0.25">
      <c r="A46" s="6">
        <v>2008</v>
      </c>
      <c r="B46" s="6">
        <v>8</v>
      </c>
      <c r="C46" s="6">
        <v>44</v>
      </c>
      <c r="D46" s="6">
        <v>174</v>
      </c>
      <c r="E46">
        <f t="shared" si="11"/>
        <v>162.91666666666666</v>
      </c>
      <c r="F46">
        <f t="shared" si="12"/>
        <v>162.41666666666666</v>
      </c>
      <c r="G46">
        <f t="shared" si="13"/>
        <v>11.583333333333343</v>
      </c>
      <c r="H46">
        <v>65.991666666666632</v>
      </c>
      <c r="I46">
        <f t="shared" si="0"/>
        <v>108.00833333333337</v>
      </c>
      <c r="J46">
        <f t="shared" si="1"/>
        <v>116.9804388153476</v>
      </c>
      <c r="K46">
        <f t="shared" si="2"/>
        <v>-8.9721054820142285</v>
      </c>
      <c r="L46">
        <f t="shared" si="10"/>
        <v>-6.3040499264586742</v>
      </c>
      <c r="M46">
        <f t="shared" si="3"/>
        <v>182.97210548201423</v>
      </c>
      <c r="N46">
        <f t="shared" si="4"/>
        <v>-8.9721054820142285</v>
      </c>
      <c r="O46">
        <f t="shared" si="5"/>
        <v>80.498676780389772</v>
      </c>
      <c r="P46">
        <f t="shared" si="6"/>
        <v>-5.1563824609277178E-2</v>
      </c>
      <c r="Q46">
        <f t="shared" si="7"/>
        <v>5.1563824609277178E-2</v>
      </c>
      <c r="R46">
        <f t="shared" si="8"/>
        <v>1.9531584081483094E-3</v>
      </c>
      <c r="S46">
        <f t="shared" si="9"/>
        <v>3.3822169375082575E-2</v>
      </c>
    </row>
    <row r="47" spans="1:19" x14ac:dyDescent="0.25">
      <c r="A47" s="6">
        <v>2008</v>
      </c>
      <c r="B47" s="6">
        <v>9</v>
      </c>
      <c r="C47" s="6">
        <v>45</v>
      </c>
      <c r="D47" s="6">
        <v>142</v>
      </c>
      <c r="E47">
        <f t="shared" si="11"/>
        <v>161.91666666666666</v>
      </c>
      <c r="F47">
        <f t="shared" si="12"/>
        <v>161.875</v>
      </c>
      <c r="G47">
        <f t="shared" si="13"/>
        <v>-19.875</v>
      </c>
      <c r="H47">
        <v>15.991666666666639</v>
      </c>
      <c r="I47">
        <f t="shared" si="0"/>
        <v>126.00833333333335</v>
      </c>
      <c r="J47">
        <f t="shared" si="1"/>
        <v>118.31848132142194</v>
      </c>
      <c r="K47">
        <f t="shared" si="2"/>
        <v>7.6898520119114124</v>
      </c>
      <c r="L47">
        <f t="shared" si="10"/>
        <v>-1.7448702103108122</v>
      </c>
      <c r="M47">
        <f t="shared" si="3"/>
        <v>134.31014798808857</v>
      </c>
      <c r="N47">
        <f t="shared" si="4"/>
        <v>7.6898520119114266</v>
      </c>
      <c r="O47">
        <f t="shared" si="5"/>
        <v>59.133823965098216</v>
      </c>
      <c r="P47">
        <f t="shared" si="6"/>
        <v>5.4153887407826951E-2</v>
      </c>
      <c r="Q47">
        <f t="shared" si="7"/>
        <v>5.4153887407826951E-2</v>
      </c>
      <c r="R47">
        <f t="shared" si="8"/>
        <v>7.7470378529861049E-4</v>
      </c>
      <c r="S47">
        <f t="shared" si="9"/>
        <v>1.1158500297560008E-2</v>
      </c>
    </row>
    <row r="48" spans="1:19" x14ac:dyDescent="0.25">
      <c r="A48" s="6">
        <v>2008</v>
      </c>
      <c r="B48" s="6">
        <v>10</v>
      </c>
      <c r="C48" s="6">
        <v>46</v>
      </c>
      <c r="D48" s="6">
        <v>127</v>
      </c>
      <c r="E48">
        <f t="shared" si="11"/>
        <v>161.83333333333334</v>
      </c>
      <c r="F48">
        <f t="shared" si="12"/>
        <v>161.83333333333334</v>
      </c>
      <c r="G48">
        <f t="shared" si="13"/>
        <v>-34.833333333333343</v>
      </c>
      <c r="H48">
        <v>11.295833333333313</v>
      </c>
      <c r="I48">
        <f t="shared" si="0"/>
        <v>115.70416666666668</v>
      </c>
      <c r="J48">
        <f t="shared" si="1"/>
        <v>119.6565238274963</v>
      </c>
      <c r="K48">
        <f t="shared" si="2"/>
        <v>-3.9523571608296209</v>
      </c>
      <c r="L48">
        <f t="shared" si="10"/>
        <v>1.4198650613926134</v>
      </c>
      <c r="M48">
        <f t="shared" si="3"/>
        <v>130.95235716082962</v>
      </c>
      <c r="N48">
        <f t="shared" si="4"/>
        <v>-3.9523571608296209</v>
      </c>
      <c r="O48">
        <f t="shared" si="5"/>
        <v>15.621127126761181</v>
      </c>
      <c r="P48">
        <f t="shared" si="6"/>
        <v>-3.1120922526217489E-2</v>
      </c>
      <c r="Q48">
        <f t="shared" si="7"/>
        <v>3.1120922526217489E-2</v>
      </c>
      <c r="R48">
        <f t="shared" si="8"/>
        <v>1.6900536785850955E-5</v>
      </c>
      <c r="S48">
        <f t="shared" si="9"/>
        <v>1.5500031000062E-3</v>
      </c>
    </row>
    <row r="49" spans="1:19" x14ac:dyDescent="0.25">
      <c r="A49" s="6">
        <v>2008</v>
      </c>
      <c r="B49" s="6">
        <v>11</v>
      </c>
      <c r="C49" s="6">
        <v>47</v>
      </c>
      <c r="D49" s="6">
        <v>132</v>
      </c>
      <c r="E49">
        <f t="shared" si="11"/>
        <v>161.83333333333334</v>
      </c>
      <c r="F49">
        <f t="shared" si="12"/>
        <v>161.58333333333334</v>
      </c>
      <c r="G49">
        <f t="shared" si="13"/>
        <v>-29.583333333333343</v>
      </c>
      <c r="H49">
        <v>10.483333333333306</v>
      </c>
      <c r="I49">
        <f t="shared" si="0"/>
        <v>121.51666666666669</v>
      </c>
      <c r="J49">
        <f t="shared" si="1"/>
        <v>120.99456633357065</v>
      </c>
      <c r="K49">
        <f t="shared" si="2"/>
        <v>0.52210033309604853</v>
      </c>
      <c r="L49">
        <f t="shared" si="10"/>
        <v>-2.1737330002372866</v>
      </c>
      <c r="M49">
        <f t="shared" si="3"/>
        <v>131.47789966690397</v>
      </c>
      <c r="N49">
        <f t="shared" si="4"/>
        <v>0.52210033309603432</v>
      </c>
      <c r="O49">
        <f t="shared" si="5"/>
        <v>0.27258875781899</v>
      </c>
      <c r="P49">
        <f t="shared" si="6"/>
        <v>3.9553055537578357E-3</v>
      </c>
      <c r="Q49">
        <f t="shared" si="7"/>
        <v>3.9553055537578357E-3</v>
      </c>
      <c r="R49">
        <f t="shared" si="8"/>
        <v>5.4831976105921372E-4</v>
      </c>
      <c r="S49">
        <f t="shared" si="9"/>
        <v>4.1838842975206618E-2</v>
      </c>
    </row>
    <row r="50" spans="1:19" x14ac:dyDescent="0.25">
      <c r="A50" s="6">
        <v>2008</v>
      </c>
      <c r="B50" s="6">
        <v>12</v>
      </c>
      <c r="C50" s="6">
        <v>48</v>
      </c>
      <c r="D50" s="6">
        <v>159</v>
      </c>
      <c r="E50">
        <f t="shared" si="11"/>
        <v>161.33333333333334</v>
      </c>
      <c r="F50">
        <f t="shared" si="12"/>
        <v>161.66666666666669</v>
      </c>
      <c r="G50">
        <f t="shared" si="13"/>
        <v>-2.6666666666666856</v>
      </c>
      <c r="H50">
        <v>39.758333333333297</v>
      </c>
      <c r="I50">
        <f t="shared" si="0"/>
        <v>119.2416666666667</v>
      </c>
      <c r="J50">
        <f t="shared" si="1"/>
        <v>122.33260883964499</v>
      </c>
      <c r="K50">
        <f t="shared" si="2"/>
        <v>-3.0909421729782878</v>
      </c>
      <c r="L50">
        <f t="shared" si="10"/>
        <v>-5.6617755063116322</v>
      </c>
      <c r="M50">
        <f t="shared" si="3"/>
        <v>162.09094217297829</v>
      </c>
      <c r="N50">
        <f t="shared" si="4"/>
        <v>-3.0909421729782878</v>
      </c>
      <c r="O50">
        <f t="shared" si="5"/>
        <v>9.5539235166957397</v>
      </c>
      <c r="P50">
        <f t="shared" si="6"/>
        <v>-1.9439887880366588E-2</v>
      </c>
      <c r="Q50">
        <f t="shared" si="7"/>
        <v>1.9439887880366588E-2</v>
      </c>
      <c r="R50">
        <f t="shared" si="8"/>
        <v>8.2209972113982694E-3</v>
      </c>
      <c r="S50">
        <f t="shared" si="9"/>
        <v>1.4239943040227838E-3</v>
      </c>
    </row>
    <row r="51" spans="1:19" x14ac:dyDescent="0.25">
      <c r="A51" s="6">
        <v>2009</v>
      </c>
      <c r="B51" s="6">
        <v>1</v>
      </c>
      <c r="C51" s="6">
        <v>49</v>
      </c>
      <c r="D51" s="6">
        <v>165</v>
      </c>
      <c r="E51">
        <f t="shared" si="11"/>
        <v>162</v>
      </c>
      <c r="F51">
        <f t="shared" si="12"/>
        <v>162.16666666666669</v>
      </c>
      <c r="G51">
        <f t="shared" si="13"/>
        <v>2.8333333333333144</v>
      </c>
      <c r="H51">
        <v>55.745833333333309</v>
      </c>
      <c r="I51">
        <f t="shared" si="0"/>
        <v>109.25416666666669</v>
      </c>
      <c r="J51">
        <f t="shared" si="1"/>
        <v>123.67065134571935</v>
      </c>
      <c r="K51">
        <f t="shared" si="2"/>
        <v>-14.416484679052658</v>
      </c>
      <c r="L51">
        <f t="shared" si="10"/>
        <v>-12.212318012385984</v>
      </c>
      <c r="M51">
        <f t="shared" si="3"/>
        <v>179.41648467905264</v>
      </c>
      <c r="N51">
        <f t="shared" si="4"/>
        <v>-14.416484679052644</v>
      </c>
      <c r="O51">
        <f t="shared" si="5"/>
        <v>207.83503050135963</v>
      </c>
      <c r="P51">
        <f t="shared" si="6"/>
        <v>-8.7372634418500877E-2</v>
      </c>
      <c r="Q51">
        <f t="shared" si="7"/>
        <v>8.7372634418500877E-2</v>
      </c>
      <c r="R51">
        <f t="shared" si="8"/>
        <v>1.344127861621721E-2</v>
      </c>
      <c r="S51">
        <f t="shared" si="9"/>
        <v>2.8797061524334255E-2</v>
      </c>
    </row>
    <row r="52" spans="1:19" x14ac:dyDescent="0.25">
      <c r="A52" s="6">
        <v>2009</v>
      </c>
      <c r="B52" s="6">
        <v>2</v>
      </c>
      <c r="C52" s="6">
        <v>50</v>
      </c>
      <c r="D52" s="6">
        <v>193</v>
      </c>
      <c r="E52">
        <f t="shared" si="11"/>
        <v>162.33333333333334</v>
      </c>
      <c r="F52">
        <f t="shared" si="12"/>
        <v>162.75</v>
      </c>
      <c r="G52">
        <f t="shared" si="13"/>
        <v>30.25</v>
      </c>
      <c r="H52">
        <v>87.120833333333309</v>
      </c>
      <c r="I52">
        <f t="shared" si="0"/>
        <v>105.87916666666669</v>
      </c>
      <c r="J52">
        <f t="shared" si="1"/>
        <v>125.00869385179369</v>
      </c>
      <c r="K52">
        <f t="shared" si="2"/>
        <v>-19.129527185127003</v>
      </c>
      <c r="L52">
        <f t="shared" si="10"/>
        <v>-20.125360518460337</v>
      </c>
      <c r="M52">
        <f t="shared" si="3"/>
        <v>212.12952718512702</v>
      </c>
      <c r="N52">
        <f t="shared" si="4"/>
        <v>-19.129527185127017</v>
      </c>
      <c r="O52">
        <f t="shared" si="5"/>
        <v>365.93881032651359</v>
      </c>
      <c r="P52">
        <f t="shared" si="6"/>
        <v>-9.9116721166461225E-2</v>
      </c>
      <c r="Q52">
        <f t="shared" si="7"/>
        <v>9.9116721166461225E-2</v>
      </c>
      <c r="R52">
        <f t="shared" si="8"/>
        <v>1.9325421880714139E-2</v>
      </c>
      <c r="S52">
        <f t="shared" si="9"/>
        <v>2.7490670890493705E-2</v>
      </c>
    </row>
    <row r="53" spans="1:19" x14ac:dyDescent="0.25">
      <c r="A53" s="6">
        <v>2009</v>
      </c>
      <c r="B53" s="6">
        <v>3</v>
      </c>
      <c r="C53" s="6">
        <v>51</v>
      </c>
      <c r="D53" s="6">
        <v>161</v>
      </c>
      <c r="E53">
        <f t="shared" si="11"/>
        <v>163.16666666666666</v>
      </c>
      <c r="F53">
        <f t="shared" si="12"/>
        <v>163.58333333333331</v>
      </c>
      <c r="G53">
        <f t="shared" si="13"/>
        <v>-2.5833333333333144</v>
      </c>
      <c r="H53">
        <v>61.483333333333306</v>
      </c>
      <c r="I53">
        <f t="shared" si="0"/>
        <v>99.516666666666694</v>
      </c>
      <c r="J53">
        <f t="shared" si="1"/>
        <v>126.34673635786804</v>
      </c>
      <c r="K53">
        <f t="shared" si="2"/>
        <v>-26.830069691201345</v>
      </c>
      <c r="L53">
        <f t="shared" si="10"/>
        <v>-24.706458580090242</v>
      </c>
      <c r="M53">
        <f t="shared" si="3"/>
        <v>187.83006969120134</v>
      </c>
      <c r="N53">
        <f t="shared" si="4"/>
        <v>-26.830069691201345</v>
      </c>
      <c r="O53">
        <f t="shared" si="5"/>
        <v>719.85263963472107</v>
      </c>
      <c r="P53">
        <f t="shared" si="6"/>
        <v>-0.16664639559752389</v>
      </c>
      <c r="Q53">
        <f t="shared" si="7"/>
        <v>0.16664639559752389</v>
      </c>
      <c r="R53">
        <f t="shared" si="8"/>
        <v>3.0591919511829664E-2</v>
      </c>
      <c r="S53">
        <f t="shared" si="9"/>
        <v>1.3926931831333669E-2</v>
      </c>
    </row>
    <row r="54" spans="1:19" x14ac:dyDescent="0.25">
      <c r="A54" s="6">
        <v>2009</v>
      </c>
      <c r="B54" s="6">
        <v>4</v>
      </c>
      <c r="C54" s="6">
        <v>52</v>
      </c>
      <c r="D54" s="6">
        <v>180</v>
      </c>
      <c r="E54">
        <f t="shared" si="11"/>
        <v>164</v>
      </c>
      <c r="F54">
        <f t="shared" si="12"/>
        <v>164.54166666666669</v>
      </c>
      <c r="G54">
        <f t="shared" si="13"/>
        <v>15.458333333333314</v>
      </c>
      <c r="H54">
        <v>80.47499999999998</v>
      </c>
      <c r="I54">
        <f t="shared" si="0"/>
        <v>99.52500000000002</v>
      </c>
      <c r="J54">
        <f t="shared" si="1"/>
        <v>127.6847788639424</v>
      </c>
      <c r="K54">
        <f t="shared" si="2"/>
        <v>-28.159778863942378</v>
      </c>
      <c r="L54">
        <f t="shared" si="10"/>
        <v>-27.727834419497924</v>
      </c>
      <c r="M54">
        <f t="shared" si="3"/>
        <v>208.15977886394239</v>
      </c>
      <c r="N54">
        <f t="shared" si="4"/>
        <v>-28.159778863942392</v>
      </c>
      <c r="O54">
        <f t="shared" si="5"/>
        <v>792.9731456661367</v>
      </c>
      <c r="P54">
        <f t="shared" si="6"/>
        <v>-0.15644321591079108</v>
      </c>
      <c r="Q54">
        <f t="shared" si="7"/>
        <v>0.15644321591079108</v>
      </c>
      <c r="R54">
        <f t="shared" si="8"/>
        <v>2.4533400170732453E-2</v>
      </c>
      <c r="S54">
        <f t="shared" si="9"/>
        <v>1.2345679012345679E-4</v>
      </c>
    </row>
    <row r="55" spans="1:19" x14ac:dyDescent="0.25">
      <c r="A55" s="6">
        <v>2009</v>
      </c>
      <c r="B55" s="6">
        <v>5</v>
      </c>
      <c r="C55" s="6">
        <v>53</v>
      </c>
      <c r="D55" s="6">
        <v>178</v>
      </c>
      <c r="E55">
        <f t="shared" si="11"/>
        <v>165.08333333333334</v>
      </c>
      <c r="F55">
        <f t="shared" si="12"/>
        <v>165.875</v>
      </c>
      <c r="G55">
        <f t="shared" si="13"/>
        <v>12.125</v>
      </c>
      <c r="H55">
        <v>77.170833333333306</v>
      </c>
      <c r="I55">
        <f t="shared" si="0"/>
        <v>100.82916666666669</v>
      </c>
      <c r="J55">
        <f t="shared" si="1"/>
        <v>129.02282137001674</v>
      </c>
      <c r="K55">
        <f t="shared" si="2"/>
        <v>-28.193654703350049</v>
      </c>
      <c r="L55">
        <f t="shared" si="10"/>
        <v>-28.754765814461166</v>
      </c>
      <c r="M55">
        <f t="shared" si="3"/>
        <v>206.19365470335003</v>
      </c>
      <c r="N55">
        <f t="shared" si="4"/>
        <v>-28.193654703350035</v>
      </c>
      <c r="O55">
        <f t="shared" si="5"/>
        <v>794.88216553173152</v>
      </c>
      <c r="P55">
        <f t="shared" si="6"/>
        <v>-0.15839131855814625</v>
      </c>
      <c r="Q55">
        <f t="shared" si="7"/>
        <v>0.15839131855814625</v>
      </c>
      <c r="R55">
        <f t="shared" si="8"/>
        <v>2.8236958017107999E-2</v>
      </c>
      <c r="S55">
        <f t="shared" si="9"/>
        <v>1.0225981567983839E-2</v>
      </c>
    </row>
    <row r="56" spans="1:19" x14ac:dyDescent="0.25">
      <c r="A56" s="6">
        <v>2009</v>
      </c>
      <c r="B56" s="6">
        <v>6</v>
      </c>
      <c r="C56" s="6">
        <v>54</v>
      </c>
      <c r="D56" s="6">
        <v>160</v>
      </c>
      <c r="E56">
        <f t="shared" si="11"/>
        <v>166.66666666666666</v>
      </c>
      <c r="F56">
        <f t="shared" si="12"/>
        <v>167.25</v>
      </c>
      <c r="G56">
        <f t="shared" si="13"/>
        <v>-7.25</v>
      </c>
      <c r="H56">
        <v>59.549999999999976</v>
      </c>
      <c r="I56">
        <f t="shared" si="0"/>
        <v>100.45000000000002</v>
      </c>
      <c r="J56">
        <f t="shared" si="1"/>
        <v>130.36086387609109</v>
      </c>
      <c r="K56">
        <f t="shared" si="2"/>
        <v>-29.910863876091071</v>
      </c>
      <c r="L56">
        <f t="shared" si="10"/>
        <v>-30.930308320535506</v>
      </c>
      <c r="M56">
        <f t="shared" si="3"/>
        <v>189.91086387609107</v>
      </c>
      <c r="N56">
        <f t="shared" si="4"/>
        <v>-29.910863876091071</v>
      </c>
      <c r="O56">
        <f t="shared" si="5"/>
        <v>894.65977781404979</v>
      </c>
      <c r="P56">
        <f t="shared" si="6"/>
        <v>-0.1869428992255692</v>
      </c>
      <c r="Q56">
        <f t="shared" si="7"/>
        <v>0.1869428992255692</v>
      </c>
      <c r="R56">
        <f t="shared" si="8"/>
        <v>4.6997921394872022E-2</v>
      </c>
      <c r="S56">
        <f t="shared" si="9"/>
        <v>4.7265625000000007E-3</v>
      </c>
    </row>
    <row r="57" spans="1:19" x14ac:dyDescent="0.25">
      <c r="A57" s="6">
        <v>2009</v>
      </c>
      <c r="B57" s="6">
        <v>7</v>
      </c>
      <c r="C57" s="6">
        <v>55</v>
      </c>
      <c r="D57" s="6">
        <v>171</v>
      </c>
      <c r="E57">
        <f t="shared" si="11"/>
        <v>167.83333333333334</v>
      </c>
      <c r="F57">
        <f t="shared" si="12"/>
        <v>168.625</v>
      </c>
      <c r="G57">
        <f t="shared" si="13"/>
        <v>2.375</v>
      </c>
      <c r="H57">
        <v>73.987499999999969</v>
      </c>
      <c r="I57">
        <f t="shared" si="0"/>
        <v>97.012500000000031</v>
      </c>
      <c r="J57">
        <f t="shared" si="1"/>
        <v>131.69890638216543</v>
      </c>
      <c r="K57">
        <f t="shared" si="2"/>
        <v>-34.686406382165401</v>
      </c>
      <c r="L57">
        <f t="shared" si="10"/>
        <v>-29.875295271054302</v>
      </c>
      <c r="M57">
        <f t="shared" si="3"/>
        <v>205.68640638216539</v>
      </c>
      <c r="N57">
        <f t="shared" si="4"/>
        <v>-34.686406382165387</v>
      </c>
      <c r="O57">
        <f t="shared" si="5"/>
        <v>1203.1467877087237</v>
      </c>
      <c r="P57">
        <f t="shared" si="6"/>
        <v>-0.20284448176704906</v>
      </c>
      <c r="Q57">
        <f t="shared" si="7"/>
        <v>0.20284448176704906</v>
      </c>
      <c r="R57">
        <f t="shared" si="8"/>
        <v>2.1423056550572955E-2</v>
      </c>
      <c r="S57">
        <f t="shared" si="9"/>
        <v>3.0778701138811941E-4</v>
      </c>
    </row>
    <row r="58" spans="1:19" x14ac:dyDescent="0.25">
      <c r="A58" s="6">
        <v>2009</v>
      </c>
      <c r="B58" s="6">
        <v>8</v>
      </c>
      <c r="C58" s="6">
        <v>56</v>
      </c>
      <c r="D58" s="6">
        <v>174</v>
      </c>
      <c r="E58">
        <f t="shared" si="11"/>
        <v>169.41666666666666</v>
      </c>
      <c r="F58">
        <f t="shared" si="12"/>
        <v>170.04166666666666</v>
      </c>
      <c r="G58">
        <f t="shared" si="13"/>
        <v>3.9583333333333428</v>
      </c>
      <c r="H58">
        <v>65.991666666666632</v>
      </c>
      <c r="I58">
        <f t="shared" si="0"/>
        <v>108.00833333333337</v>
      </c>
      <c r="J58">
        <f t="shared" si="1"/>
        <v>133.03694888823981</v>
      </c>
      <c r="K58">
        <f t="shared" si="2"/>
        <v>-25.028615554906438</v>
      </c>
      <c r="L58">
        <f t="shared" si="10"/>
        <v>-24.693893332684201</v>
      </c>
      <c r="M58">
        <f t="shared" si="3"/>
        <v>199.02861555490642</v>
      </c>
      <c r="N58">
        <f t="shared" si="4"/>
        <v>-25.028615554906423</v>
      </c>
      <c r="O58">
        <f t="shared" si="5"/>
        <v>626.43159659530374</v>
      </c>
      <c r="P58">
        <f t="shared" si="6"/>
        <v>-0.14384261813164612</v>
      </c>
      <c r="Q58">
        <f t="shared" si="7"/>
        <v>0.14384261813164612</v>
      </c>
      <c r="R58">
        <f t="shared" si="8"/>
        <v>6.8173095468735531E-3</v>
      </c>
      <c r="S58">
        <f t="shared" si="9"/>
        <v>4.7694543532831292E-2</v>
      </c>
    </row>
    <row r="59" spans="1:19" x14ac:dyDescent="0.25">
      <c r="A59" s="6">
        <v>2009</v>
      </c>
      <c r="B59" s="6">
        <v>9</v>
      </c>
      <c r="C59" s="6">
        <v>57</v>
      </c>
      <c r="D59" s="6">
        <v>136</v>
      </c>
      <c r="E59">
        <f t="shared" si="11"/>
        <v>170.66666666666666</v>
      </c>
      <c r="F59">
        <f t="shared" si="12"/>
        <v>171.79166666666666</v>
      </c>
      <c r="G59">
        <f t="shared" si="13"/>
        <v>-35.791666666666657</v>
      </c>
      <c r="H59">
        <v>15.991666666666639</v>
      </c>
      <c r="I59">
        <f t="shared" si="0"/>
        <v>120.00833333333335</v>
      </c>
      <c r="J59">
        <f t="shared" si="1"/>
        <v>134.37499139431412</v>
      </c>
      <c r="K59">
        <f t="shared" si="2"/>
        <v>-14.366658060980768</v>
      </c>
      <c r="L59">
        <f t="shared" si="10"/>
        <v>-17.134713616536342</v>
      </c>
      <c r="M59">
        <f t="shared" si="3"/>
        <v>150.36665806098077</v>
      </c>
      <c r="N59">
        <f t="shared" si="4"/>
        <v>-14.366658060980768</v>
      </c>
      <c r="O59">
        <f t="shared" si="5"/>
        <v>206.40086384114369</v>
      </c>
      <c r="P59">
        <f t="shared" si="6"/>
        <v>-0.10563719162485859</v>
      </c>
      <c r="Q59">
        <f t="shared" si="7"/>
        <v>0.10563719162485859</v>
      </c>
      <c r="R59">
        <f t="shared" si="8"/>
        <v>7.7969773052096372E-3</v>
      </c>
      <c r="S59">
        <f t="shared" si="9"/>
        <v>5.406574394463668E-5</v>
      </c>
    </row>
    <row r="60" spans="1:19" x14ac:dyDescent="0.25">
      <c r="A60" s="6">
        <v>2009</v>
      </c>
      <c r="B60" s="6">
        <v>10</v>
      </c>
      <c r="C60" s="6">
        <v>58</v>
      </c>
      <c r="D60" s="6">
        <v>135</v>
      </c>
      <c r="E60">
        <f t="shared" si="11"/>
        <v>172.91666666666666</v>
      </c>
      <c r="F60">
        <f t="shared" si="12"/>
        <v>173.54166666666666</v>
      </c>
      <c r="G60">
        <f t="shared" si="13"/>
        <v>-38.541666666666657</v>
      </c>
      <c r="H60">
        <v>11.295833333333313</v>
      </c>
      <c r="I60">
        <f t="shared" si="0"/>
        <v>123.70416666666668</v>
      </c>
      <c r="J60">
        <f t="shared" si="1"/>
        <v>135.7130339003885</v>
      </c>
      <c r="K60">
        <f t="shared" si="2"/>
        <v>-12.008867233721816</v>
      </c>
      <c r="L60">
        <f t="shared" si="10"/>
        <v>-12.636645011499576</v>
      </c>
      <c r="M60">
        <f t="shared" si="3"/>
        <v>147.00886723372182</v>
      </c>
      <c r="N60">
        <f t="shared" si="4"/>
        <v>-12.008867233721816</v>
      </c>
      <c r="O60">
        <f t="shared" si="5"/>
        <v>144.21289223715746</v>
      </c>
      <c r="P60">
        <f t="shared" si="6"/>
        <v>-8.8954572101643078E-2</v>
      </c>
      <c r="Q60">
        <f t="shared" si="7"/>
        <v>8.8954572101643078E-2</v>
      </c>
      <c r="R60">
        <f t="shared" si="8"/>
        <v>7.3000059284227441E-3</v>
      </c>
      <c r="S60">
        <f t="shared" si="9"/>
        <v>5.4869684499314136E-5</v>
      </c>
    </row>
    <row r="61" spans="1:19" x14ac:dyDescent="0.25">
      <c r="A61" s="6">
        <v>2009</v>
      </c>
      <c r="B61" s="6">
        <v>11</v>
      </c>
      <c r="C61" s="6">
        <v>59</v>
      </c>
      <c r="D61" s="6">
        <v>136</v>
      </c>
      <c r="E61">
        <f t="shared" si="11"/>
        <v>174.16666666666666</v>
      </c>
      <c r="F61">
        <f t="shared" si="12"/>
        <v>174.54166666666666</v>
      </c>
      <c r="G61">
        <f t="shared" si="13"/>
        <v>-38.541666666666657</v>
      </c>
      <c r="H61">
        <v>10.483333333333306</v>
      </c>
      <c r="I61">
        <f t="shared" si="0"/>
        <v>125.51666666666669</v>
      </c>
      <c r="J61">
        <f t="shared" si="1"/>
        <v>137.05107640646284</v>
      </c>
      <c r="K61">
        <f t="shared" si="2"/>
        <v>-11.534409739796146</v>
      </c>
      <c r="L61">
        <f t="shared" si="10"/>
        <v>-10.896909739796149</v>
      </c>
      <c r="M61">
        <f t="shared" si="3"/>
        <v>147.53440973979616</v>
      </c>
      <c r="N61">
        <f t="shared" si="4"/>
        <v>-11.53440973979616</v>
      </c>
      <c r="O61">
        <f t="shared" si="5"/>
        <v>133.04260804550452</v>
      </c>
      <c r="P61">
        <f t="shared" si="6"/>
        <v>-8.4811836322030598E-2</v>
      </c>
      <c r="Q61">
        <f t="shared" si="7"/>
        <v>8.4811836322030598E-2</v>
      </c>
      <c r="R61">
        <f t="shared" si="8"/>
        <v>4.5239988424784234E-3</v>
      </c>
      <c r="S61">
        <f t="shared" si="9"/>
        <v>5.8877595155709339E-2</v>
      </c>
    </row>
    <row r="62" spans="1:19" x14ac:dyDescent="0.25">
      <c r="A62" s="6">
        <v>2009</v>
      </c>
      <c r="B62" s="6">
        <v>12</v>
      </c>
      <c r="C62" s="6">
        <v>60</v>
      </c>
      <c r="D62" s="6">
        <v>169</v>
      </c>
      <c r="E62">
        <f t="shared" si="11"/>
        <v>174.91666666666666</v>
      </c>
      <c r="F62">
        <f t="shared" si="12"/>
        <v>175.375</v>
      </c>
      <c r="G62">
        <f t="shared" si="13"/>
        <v>-6.375</v>
      </c>
      <c r="H62">
        <v>39.758333333333297</v>
      </c>
      <c r="I62">
        <f t="shared" si="0"/>
        <v>129.2416666666667</v>
      </c>
      <c r="J62">
        <f t="shared" si="1"/>
        <v>138.38911891253719</v>
      </c>
      <c r="K62">
        <f t="shared" si="2"/>
        <v>-9.1474522458704826</v>
      </c>
      <c r="L62">
        <f t="shared" si="10"/>
        <v>-13.718285579203831</v>
      </c>
      <c r="M62">
        <f t="shared" si="3"/>
        <v>178.14745224587048</v>
      </c>
      <c r="N62">
        <f t="shared" si="4"/>
        <v>-9.1474522458704826</v>
      </c>
      <c r="O62">
        <f t="shared" si="5"/>
        <v>83.675882590480938</v>
      </c>
      <c r="P62">
        <f t="shared" si="6"/>
        <v>-5.4126936366097528E-2</v>
      </c>
      <c r="Q62">
        <f t="shared" si="7"/>
        <v>5.4126936366097528E-2</v>
      </c>
      <c r="R62">
        <f t="shared" si="8"/>
        <v>1.4675379507480903E-2</v>
      </c>
      <c r="S62">
        <f t="shared" si="9"/>
        <v>1.2604600679247927E-3</v>
      </c>
    </row>
    <row r="63" spans="1:19" x14ac:dyDescent="0.25">
      <c r="A63" s="6">
        <v>2010</v>
      </c>
      <c r="B63" s="6">
        <v>1</v>
      </c>
      <c r="C63" s="6">
        <v>61</v>
      </c>
      <c r="D63" s="6">
        <v>175</v>
      </c>
      <c r="E63">
        <f t="shared" si="11"/>
        <v>175.83333333333334</v>
      </c>
      <c r="F63">
        <f t="shared" si="12"/>
        <v>176.375</v>
      </c>
      <c r="G63">
        <f t="shared" si="13"/>
        <v>-1.375</v>
      </c>
      <c r="H63">
        <v>55.745833333333309</v>
      </c>
      <c r="I63">
        <f t="shared" si="0"/>
        <v>119.25416666666669</v>
      </c>
      <c r="J63">
        <f t="shared" si="1"/>
        <v>139.72716141861156</v>
      </c>
      <c r="K63">
        <f t="shared" si="2"/>
        <v>-20.472994751944867</v>
      </c>
      <c r="L63">
        <f t="shared" si="10"/>
        <v>-17.268828085278177</v>
      </c>
      <c r="M63">
        <f t="shared" si="3"/>
        <v>195.47299475194487</v>
      </c>
      <c r="N63">
        <f t="shared" si="4"/>
        <v>-20.472994751944867</v>
      </c>
      <c r="O63">
        <f t="shared" si="5"/>
        <v>419.1435141131621</v>
      </c>
      <c r="P63">
        <f t="shared" si="6"/>
        <v>-0.11698854143968496</v>
      </c>
      <c r="Q63">
        <f t="shared" si="7"/>
        <v>0.11698854143968496</v>
      </c>
      <c r="R63">
        <f t="shared" si="8"/>
        <v>1.6072497933525401E-2</v>
      </c>
      <c r="S63">
        <f t="shared" si="9"/>
        <v>3.1379591836734687E-2</v>
      </c>
    </row>
    <row r="64" spans="1:19" x14ac:dyDescent="0.25">
      <c r="A64" s="6">
        <v>2010</v>
      </c>
      <c r="B64" s="6">
        <v>2</v>
      </c>
      <c r="C64" s="6">
        <v>62</v>
      </c>
      <c r="D64" s="6">
        <v>206</v>
      </c>
      <c r="E64">
        <f t="shared" si="11"/>
        <v>176.91666666666666</v>
      </c>
      <c r="F64">
        <f t="shared" si="12"/>
        <v>177.5</v>
      </c>
      <c r="G64">
        <f t="shared" si="13"/>
        <v>28.5</v>
      </c>
      <c r="H64">
        <v>87.120833333333309</v>
      </c>
      <c r="I64">
        <f t="shared" si="0"/>
        <v>118.87916666666669</v>
      </c>
      <c r="J64">
        <f t="shared" si="1"/>
        <v>141.06520392468587</v>
      </c>
      <c r="K64">
        <f t="shared" si="2"/>
        <v>-22.186037258019184</v>
      </c>
      <c r="L64">
        <f t="shared" si="10"/>
        <v>-22.181870591352535</v>
      </c>
      <c r="M64">
        <f t="shared" si="3"/>
        <v>228.18603725801918</v>
      </c>
      <c r="N64">
        <f t="shared" si="4"/>
        <v>-22.186037258019184</v>
      </c>
      <c r="O64">
        <f t="shared" si="5"/>
        <v>492.22024921421536</v>
      </c>
      <c r="P64">
        <f t="shared" si="6"/>
        <v>-0.10769920999038439</v>
      </c>
      <c r="Q64">
        <f t="shared" si="7"/>
        <v>0.10769920999038439</v>
      </c>
      <c r="R64">
        <f t="shared" si="8"/>
        <v>1.3445392893449029E-2</v>
      </c>
      <c r="S64">
        <f t="shared" si="9"/>
        <v>1.592987086436045E-2</v>
      </c>
    </row>
    <row r="65" spans="1:19" x14ac:dyDescent="0.25">
      <c r="A65" s="6">
        <v>2010</v>
      </c>
      <c r="B65" s="6">
        <v>3</v>
      </c>
      <c r="C65" s="6">
        <v>63</v>
      </c>
      <c r="D65" s="6">
        <v>180</v>
      </c>
      <c r="E65">
        <f t="shared" si="11"/>
        <v>178.08333333333334</v>
      </c>
      <c r="F65">
        <f t="shared" si="12"/>
        <v>179.08333333333334</v>
      </c>
      <c r="G65">
        <f t="shared" si="13"/>
        <v>0.91666666666665719</v>
      </c>
      <c r="H65">
        <v>61.483333333333306</v>
      </c>
      <c r="I65">
        <f t="shared" si="0"/>
        <v>118.51666666666669</v>
      </c>
      <c r="J65">
        <f t="shared" si="1"/>
        <v>142.40324643076025</v>
      </c>
      <c r="K65">
        <f t="shared" si="2"/>
        <v>-23.886579764093554</v>
      </c>
      <c r="L65">
        <f t="shared" si="10"/>
        <v>-25.429635319649105</v>
      </c>
      <c r="M65">
        <f t="shared" si="3"/>
        <v>203.88657976409354</v>
      </c>
      <c r="N65">
        <f t="shared" si="4"/>
        <v>-23.88657976409354</v>
      </c>
      <c r="O65">
        <f t="shared" si="5"/>
        <v>570.56869282640298</v>
      </c>
      <c r="P65">
        <f t="shared" si="6"/>
        <v>-0.13270322091163078</v>
      </c>
      <c r="Q65">
        <f t="shared" si="7"/>
        <v>0.13270322091163078</v>
      </c>
      <c r="R65">
        <f t="shared" si="8"/>
        <v>2.8179756701057788E-2</v>
      </c>
      <c r="S65">
        <f t="shared" si="9"/>
        <v>6.0493827160493828E-3</v>
      </c>
    </row>
    <row r="66" spans="1:19" x14ac:dyDescent="0.25">
      <c r="A66" s="6">
        <v>2010</v>
      </c>
      <c r="B66" s="6">
        <v>4</v>
      </c>
      <c r="C66" s="6">
        <v>64</v>
      </c>
      <c r="D66" s="6">
        <v>194</v>
      </c>
      <c r="E66">
        <f t="shared" si="11"/>
        <v>180.08333333333334</v>
      </c>
      <c r="F66">
        <f t="shared" si="12"/>
        <v>180.58333333333334</v>
      </c>
      <c r="G66">
        <f t="shared" si="13"/>
        <v>13.416666666666657</v>
      </c>
      <c r="H66">
        <v>80.47499999999998</v>
      </c>
      <c r="I66">
        <f t="shared" si="0"/>
        <v>113.52500000000002</v>
      </c>
      <c r="J66">
        <f t="shared" si="1"/>
        <v>143.74128893683459</v>
      </c>
      <c r="K66">
        <f t="shared" si="2"/>
        <v>-30.216288936834573</v>
      </c>
      <c r="L66">
        <f t="shared" si="10"/>
        <v>-26.45101115905679</v>
      </c>
      <c r="M66">
        <f t="shared" si="3"/>
        <v>224.21628893683459</v>
      </c>
      <c r="N66">
        <f t="shared" si="4"/>
        <v>-30.216288936834587</v>
      </c>
      <c r="O66">
        <f t="shared" si="5"/>
        <v>913.02411711427226</v>
      </c>
      <c r="P66">
        <f t="shared" si="6"/>
        <v>-0.15575406668471437</v>
      </c>
      <c r="Q66">
        <f t="shared" si="7"/>
        <v>0.15575406668471437</v>
      </c>
      <c r="R66">
        <f t="shared" si="8"/>
        <v>1.6940451196391322E-2</v>
      </c>
      <c r="S66">
        <f t="shared" si="9"/>
        <v>2.3913274524391541E-4</v>
      </c>
    </row>
    <row r="67" spans="1:19" x14ac:dyDescent="0.25">
      <c r="A67" s="6">
        <v>2010</v>
      </c>
      <c r="B67" s="6">
        <v>5</v>
      </c>
      <c r="C67" s="6">
        <v>65</v>
      </c>
      <c r="D67" s="6">
        <v>197</v>
      </c>
      <c r="E67">
        <f t="shared" si="11"/>
        <v>181.08333333333334</v>
      </c>
      <c r="F67">
        <f t="shared" si="12"/>
        <v>181.5</v>
      </c>
      <c r="G67">
        <f t="shared" si="13"/>
        <v>15.5</v>
      </c>
      <c r="H67">
        <v>77.170833333333306</v>
      </c>
      <c r="I67">
        <f t="shared" si="0"/>
        <v>119.82916666666669</v>
      </c>
      <c r="J67">
        <f t="shared" si="1"/>
        <v>145.07933144290894</v>
      </c>
      <c r="K67">
        <f t="shared" si="2"/>
        <v>-25.250164776242244</v>
      </c>
      <c r="L67">
        <f t="shared" si="10"/>
        <v>-28.811275887353371</v>
      </c>
      <c r="M67">
        <f t="shared" si="3"/>
        <v>222.25016477624223</v>
      </c>
      <c r="N67">
        <f t="shared" si="4"/>
        <v>-25.250164776242229</v>
      </c>
      <c r="O67">
        <f t="shared" si="5"/>
        <v>637.57082122738382</v>
      </c>
      <c r="P67">
        <f t="shared" si="6"/>
        <v>-0.12817342526011283</v>
      </c>
      <c r="Q67">
        <f t="shared" si="7"/>
        <v>0.12817342526011283</v>
      </c>
      <c r="R67">
        <f t="shared" si="8"/>
        <v>2.471020251220514E-2</v>
      </c>
      <c r="S67">
        <f t="shared" si="9"/>
        <v>1.2471333968924735E-2</v>
      </c>
    </row>
    <row r="68" spans="1:19" x14ac:dyDescent="0.25">
      <c r="A68" s="6">
        <v>2010</v>
      </c>
      <c r="B68" s="6">
        <v>6</v>
      </c>
      <c r="C68" s="6">
        <v>66</v>
      </c>
      <c r="D68" s="6">
        <v>175</v>
      </c>
      <c r="E68">
        <f t="shared" si="11"/>
        <v>181.91666666666666</v>
      </c>
      <c r="F68">
        <f t="shared" si="12"/>
        <v>183.5</v>
      </c>
      <c r="G68">
        <f t="shared" si="13"/>
        <v>-8.5</v>
      </c>
      <c r="H68">
        <v>59.549999999999976</v>
      </c>
      <c r="I68">
        <f t="shared" ref="I68:I131" si="14">D68-H68</f>
        <v>115.45000000000002</v>
      </c>
      <c r="J68">
        <f t="shared" ref="J68:J131" si="15">58.1065685480762+1.33804250607435*C68</f>
        <v>146.41737394898331</v>
      </c>
      <c r="K68">
        <f t="shared" ref="K68:K131" si="16">I68-J68</f>
        <v>-30.967373948983294</v>
      </c>
      <c r="L68">
        <f t="shared" si="10"/>
        <v>-26.653485060094379</v>
      </c>
      <c r="M68">
        <f t="shared" ref="M68:M131" si="17">J68+H68</f>
        <v>205.96737394898329</v>
      </c>
      <c r="N68">
        <f t="shared" ref="N68:N131" si="18">D68-M68</f>
        <v>-30.967373948983294</v>
      </c>
      <c r="O68">
        <f t="shared" ref="O68:O131" si="19">N68^2</f>
        <v>958.97824929616922</v>
      </c>
      <c r="P68">
        <f t="shared" ref="P68:P131" si="20">N68/D68</f>
        <v>-0.17695642256561883</v>
      </c>
      <c r="Q68">
        <f t="shared" ref="Q68:Q131" si="21">ABS(P68)</f>
        <v>0.17695642256561883</v>
      </c>
      <c r="R68">
        <f t="shared" ref="R68:R131" si="22">((M69-D69)/D68)^2</f>
        <v>1.8407382262590827E-2</v>
      </c>
      <c r="S68">
        <f t="shared" ref="S68:S131" si="23">((D69-D68)/D68)^2</f>
        <v>1.7273469387755102E-2</v>
      </c>
    </row>
    <row r="69" spans="1:19" x14ac:dyDescent="0.25">
      <c r="A69" s="6">
        <v>2010</v>
      </c>
      <c r="B69" s="6">
        <v>7</v>
      </c>
      <c r="C69" s="6">
        <v>67</v>
      </c>
      <c r="D69" s="6">
        <v>198</v>
      </c>
      <c r="E69">
        <f t="shared" si="11"/>
        <v>185.08333333333334</v>
      </c>
      <c r="F69">
        <f t="shared" si="12"/>
        <v>186.54166666666669</v>
      </c>
      <c r="G69">
        <f t="shared" si="13"/>
        <v>11.458333333333314</v>
      </c>
      <c r="H69">
        <v>73.987499999999969</v>
      </c>
      <c r="I69">
        <f t="shared" si="14"/>
        <v>124.01250000000003</v>
      </c>
      <c r="J69">
        <f t="shared" si="15"/>
        <v>147.75541645505763</v>
      </c>
      <c r="K69">
        <f t="shared" si="16"/>
        <v>-23.742916455057596</v>
      </c>
      <c r="L69">
        <f t="shared" ref="L69:L132" si="24">AVERAGE(K68:K70)</f>
        <v>-26.931805343946507</v>
      </c>
      <c r="M69">
        <f t="shared" si="17"/>
        <v>221.74291645505758</v>
      </c>
      <c r="N69">
        <f t="shared" si="18"/>
        <v>-23.742916455057582</v>
      </c>
      <c r="O69">
        <f t="shared" si="19"/>
        <v>563.72608179184408</v>
      </c>
      <c r="P69">
        <f t="shared" si="20"/>
        <v>-0.11991371946998779</v>
      </c>
      <c r="Q69">
        <f t="shared" si="21"/>
        <v>0.11991371946998779</v>
      </c>
      <c r="R69">
        <f t="shared" si="22"/>
        <v>1.7356233522549641E-2</v>
      </c>
      <c r="S69">
        <f t="shared" si="23"/>
        <v>2.0661157024793389E-3</v>
      </c>
    </row>
    <row r="70" spans="1:19" x14ac:dyDescent="0.25">
      <c r="A70" s="6">
        <v>2010</v>
      </c>
      <c r="B70" s="6">
        <v>8</v>
      </c>
      <c r="C70" s="6">
        <v>68</v>
      </c>
      <c r="D70" s="6">
        <v>189</v>
      </c>
      <c r="E70">
        <f t="shared" ref="E70:E125" si="25">AVERAGE(D68:D79)</f>
        <v>188</v>
      </c>
      <c r="F70">
        <f t="shared" ref="F70:F124" si="26">AVERAGE(E70:E71)</f>
        <v>189.70833333333331</v>
      </c>
      <c r="G70">
        <f t="shared" ref="G70:G124" si="27">D70-F70</f>
        <v>-0.70833333333331439</v>
      </c>
      <c r="H70">
        <v>65.991666666666632</v>
      </c>
      <c r="I70">
        <f t="shared" si="14"/>
        <v>123.00833333333337</v>
      </c>
      <c r="J70">
        <f t="shared" si="15"/>
        <v>149.093458961132</v>
      </c>
      <c r="K70">
        <f t="shared" si="16"/>
        <v>-26.085125627798632</v>
      </c>
      <c r="L70">
        <f t="shared" si="24"/>
        <v>-23.750403405576407</v>
      </c>
      <c r="M70">
        <f t="shared" si="17"/>
        <v>215.08512562779862</v>
      </c>
      <c r="N70">
        <f t="shared" si="18"/>
        <v>-26.085125627798618</v>
      </c>
      <c r="O70">
        <f t="shared" si="19"/>
        <v>680.43377901803626</v>
      </c>
      <c r="P70">
        <f t="shared" si="20"/>
        <v>-0.1380165377132202</v>
      </c>
      <c r="Q70">
        <f t="shared" si="21"/>
        <v>0.1380165377132202</v>
      </c>
      <c r="R70">
        <f t="shared" si="22"/>
        <v>1.2848244251062154E-2</v>
      </c>
      <c r="S70">
        <f t="shared" si="23"/>
        <v>5.4197810811567416E-2</v>
      </c>
    </row>
    <row r="71" spans="1:19" x14ac:dyDescent="0.25">
      <c r="A71" s="6">
        <v>2010</v>
      </c>
      <c r="B71" s="6">
        <v>9</v>
      </c>
      <c r="C71" s="6">
        <v>69</v>
      </c>
      <c r="D71" s="6">
        <v>145</v>
      </c>
      <c r="E71">
        <f t="shared" si="25"/>
        <v>191.41666666666666</v>
      </c>
      <c r="F71">
        <f t="shared" si="26"/>
        <v>193.25</v>
      </c>
      <c r="G71">
        <f t="shared" si="27"/>
        <v>-48.25</v>
      </c>
      <c r="H71">
        <v>15.991666666666639</v>
      </c>
      <c r="I71">
        <f t="shared" si="14"/>
        <v>129.00833333333335</v>
      </c>
      <c r="J71">
        <f t="shared" si="15"/>
        <v>150.43150146720635</v>
      </c>
      <c r="K71">
        <f t="shared" si="16"/>
        <v>-21.423168133872991</v>
      </c>
      <c r="L71">
        <f t="shared" si="24"/>
        <v>-21.524557022761879</v>
      </c>
      <c r="M71">
        <f t="shared" si="17"/>
        <v>166.42316813387299</v>
      </c>
      <c r="N71">
        <f t="shared" si="18"/>
        <v>-21.423168133872991</v>
      </c>
      <c r="O71">
        <f t="shared" si="19"/>
        <v>458.95213289219117</v>
      </c>
      <c r="P71">
        <f t="shared" si="20"/>
        <v>-0.14774598713015857</v>
      </c>
      <c r="Q71">
        <f t="shared" si="21"/>
        <v>0.14774598713015857</v>
      </c>
      <c r="R71">
        <f t="shared" si="22"/>
        <v>1.3851467425307799E-2</v>
      </c>
      <c r="S71">
        <f t="shared" si="23"/>
        <v>4.7562425683709869E-5</v>
      </c>
    </row>
    <row r="72" spans="1:19" x14ac:dyDescent="0.25">
      <c r="A72" s="6">
        <v>2010</v>
      </c>
      <c r="B72" s="6">
        <v>10</v>
      </c>
      <c r="C72" s="6">
        <v>70</v>
      </c>
      <c r="D72" s="6">
        <v>146</v>
      </c>
      <c r="E72">
        <f t="shared" si="25"/>
        <v>195.08333333333334</v>
      </c>
      <c r="F72">
        <f t="shared" si="26"/>
        <v>196.54166666666669</v>
      </c>
      <c r="G72">
        <f t="shared" si="27"/>
        <v>-50.541666666666686</v>
      </c>
      <c r="H72">
        <v>11.295833333333313</v>
      </c>
      <c r="I72">
        <f t="shared" si="14"/>
        <v>134.70416666666668</v>
      </c>
      <c r="J72">
        <f t="shared" si="15"/>
        <v>151.76954397328069</v>
      </c>
      <c r="K72">
        <f t="shared" si="16"/>
        <v>-17.06537730661401</v>
      </c>
      <c r="L72">
        <f t="shared" si="24"/>
        <v>-17.693155084391787</v>
      </c>
      <c r="M72">
        <f t="shared" si="17"/>
        <v>163.06537730661401</v>
      </c>
      <c r="N72">
        <f t="shared" si="18"/>
        <v>-17.06537730661401</v>
      </c>
      <c r="O72">
        <f t="shared" si="19"/>
        <v>291.22710261709648</v>
      </c>
      <c r="P72">
        <f t="shared" si="20"/>
        <v>-0.11688614593571239</v>
      </c>
      <c r="Q72">
        <f t="shared" si="21"/>
        <v>0.11688614593571239</v>
      </c>
      <c r="R72">
        <f t="shared" si="22"/>
        <v>9.9875652552215057E-3</v>
      </c>
      <c r="S72">
        <f t="shared" si="23"/>
        <v>4.2221805216738595E-4</v>
      </c>
    </row>
    <row r="73" spans="1:19" x14ac:dyDescent="0.25">
      <c r="A73" s="6">
        <v>2010</v>
      </c>
      <c r="B73" s="6">
        <v>11</v>
      </c>
      <c r="C73" s="6">
        <v>71</v>
      </c>
      <c r="D73" s="6">
        <v>149</v>
      </c>
      <c r="E73">
        <f t="shared" si="25"/>
        <v>198</v>
      </c>
      <c r="F73">
        <f t="shared" si="26"/>
        <v>198.91666666666669</v>
      </c>
      <c r="G73">
        <f t="shared" si="27"/>
        <v>-49.916666666666686</v>
      </c>
      <c r="H73">
        <v>10.483333333333306</v>
      </c>
      <c r="I73">
        <f t="shared" si="14"/>
        <v>138.51666666666671</v>
      </c>
      <c r="J73">
        <f t="shared" si="15"/>
        <v>153.10758647935506</v>
      </c>
      <c r="K73">
        <f t="shared" si="16"/>
        <v>-14.590919812688355</v>
      </c>
      <c r="L73">
        <f t="shared" si="24"/>
        <v>-14.286753146021681</v>
      </c>
      <c r="M73">
        <f t="shared" si="17"/>
        <v>163.59091981268836</v>
      </c>
      <c r="N73">
        <f t="shared" si="18"/>
        <v>-14.590919812688355</v>
      </c>
      <c r="O73">
        <f t="shared" si="19"/>
        <v>212.89494098030158</v>
      </c>
      <c r="P73">
        <f t="shared" si="20"/>
        <v>-9.7925636326767485E-2</v>
      </c>
      <c r="Q73">
        <f t="shared" si="21"/>
        <v>9.7925636326767485E-2</v>
      </c>
      <c r="R73">
        <f t="shared" si="22"/>
        <v>5.6541944795393869E-3</v>
      </c>
      <c r="S73">
        <f t="shared" si="23"/>
        <v>5.2069726588892397E-2</v>
      </c>
    </row>
    <row r="74" spans="1:19" x14ac:dyDescent="0.25">
      <c r="A74" s="6">
        <v>2010</v>
      </c>
      <c r="B74" s="6">
        <v>12</v>
      </c>
      <c r="C74" s="6">
        <v>72</v>
      </c>
      <c r="D74" s="6">
        <v>183</v>
      </c>
      <c r="E74">
        <f t="shared" si="25"/>
        <v>199.83333333333334</v>
      </c>
      <c r="F74">
        <f t="shared" si="26"/>
        <v>200.66666666666669</v>
      </c>
      <c r="G74">
        <f t="shared" si="27"/>
        <v>-17.666666666666686</v>
      </c>
      <c r="H74">
        <v>39.758333333333297</v>
      </c>
      <c r="I74">
        <f t="shared" si="14"/>
        <v>143.2416666666667</v>
      </c>
      <c r="J74">
        <f t="shared" si="15"/>
        <v>154.44562898542938</v>
      </c>
      <c r="K74">
        <f t="shared" si="16"/>
        <v>-11.203962318762677</v>
      </c>
      <c r="L74">
        <f t="shared" si="24"/>
        <v>-12.774795652096032</v>
      </c>
      <c r="M74">
        <f t="shared" si="17"/>
        <v>194.20396231876268</v>
      </c>
      <c r="N74">
        <f t="shared" si="18"/>
        <v>-11.203962318762677</v>
      </c>
      <c r="O74">
        <f t="shared" si="19"/>
        <v>125.52877164025395</v>
      </c>
      <c r="P74">
        <f t="shared" si="20"/>
        <v>-6.1223837807446321E-2</v>
      </c>
      <c r="Q74">
        <f t="shared" si="21"/>
        <v>6.1223837807446321E-2</v>
      </c>
      <c r="R74">
        <f t="shared" si="22"/>
        <v>4.6877628820094714E-3</v>
      </c>
      <c r="S74">
        <f t="shared" si="23"/>
        <v>7.6443011137985609E-3</v>
      </c>
    </row>
    <row r="75" spans="1:19" x14ac:dyDescent="0.25">
      <c r="A75" s="6">
        <v>2011</v>
      </c>
      <c r="B75" s="6">
        <v>1</v>
      </c>
      <c r="C75" s="6">
        <v>73</v>
      </c>
      <c r="D75" s="6">
        <v>199</v>
      </c>
      <c r="E75">
        <f t="shared" si="25"/>
        <v>201.5</v>
      </c>
      <c r="F75">
        <f t="shared" si="26"/>
        <v>202.41666666666669</v>
      </c>
      <c r="G75">
        <f t="shared" si="27"/>
        <v>-3.4166666666666856</v>
      </c>
      <c r="H75">
        <v>55.745833333333309</v>
      </c>
      <c r="I75">
        <f t="shared" si="14"/>
        <v>143.25416666666669</v>
      </c>
      <c r="J75">
        <f t="shared" si="15"/>
        <v>155.78367149150375</v>
      </c>
      <c r="K75">
        <f t="shared" si="16"/>
        <v>-12.529504824837062</v>
      </c>
      <c r="L75">
        <f t="shared" si="24"/>
        <v>-16.658671491503714</v>
      </c>
      <c r="M75">
        <f t="shared" si="17"/>
        <v>211.52950482483706</v>
      </c>
      <c r="N75">
        <f t="shared" si="18"/>
        <v>-12.529504824837062</v>
      </c>
      <c r="O75">
        <f t="shared" si="19"/>
        <v>156.98849115561521</v>
      </c>
      <c r="P75">
        <f t="shared" si="20"/>
        <v>-6.2962335803201319E-2</v>
      </c>
      <c r="Q75">
        <f t="shared" si="21"/>
        <v>6.2962335803201319E-2</v>
      </c>
      <c r="R75">
        <f t="shared" si="22"/>
        <v>1.739025000416973E-2</v>
      </c>
      <c r="S75">
        <f t="shared" si="23"/>
        <v>9.1159314158733365E-3</v>
      </c>
    </row>
    <row r="76" spans="1:19" x14ac:dyDescent="0.25">
      <c r="A76" s="6">
        <v>2011</v>
      </c>
      <c r="B76" s="6">
        <v>2</v>
      </c>
      <c r="C76" s="6">
        <v>74</v>
      </c>
      <c r="D76" s="6">
        <v>218</v>
      </c>
      <c r="E76">
        <f t="shared" si="25"/>
        <v>203.33333333333334</v>
      </c>
      <c r="F76">
        <f t="shared" si="26"/>
        <v>204.54166666666669</v>
      </c>
      <c r="G76">
        <f t="shared" si="27"/>
        <v>13.458333333333314</v>
      </c>
      <c r="H76">
        <v>87.120833333333309</v>
      </c>
      <c r="I76">
        <f t="shared" si="14"/>
        <v>130.87916666666669</v>
      </c>
      <c r="J76">
        <f t="shared" si="15"/>
        <v>157.1217139975781</v>
      </c>
      <c r="K76">
        <f t="shared" si="16"/>
        <v>-26.242547330911407</v>
      </c>
      <c r="L76">
        <f t="shared" si="24"/>
        <v>-22.905047330911401</v>
      </c>
      <c r="M76">
        <f t="shared" si="17"/>
        <v>244.24254733091141</v>
      </c>
      <c r="N76">
        <f t="shared" si="18"/>
        <v>-26.242547330911407</v>
      </c>
      <c r="O76">
        <f t="shared" si="19"/>
        <v>688.67129041512544</v>
      </c>
      <c r="P76">
        <f t="shared" si="20"/>
        <v>-0.12037865748124499</v>
      </c>
      <c r="Q76">
        <f t="shared" si="21"/>
        <v>0.12037865748124499</v>
      </c>
      <c r="R76">
        <f t="shared" si="22"/>
        <v>1.8866017780191025E-2</v>
      </c>
      <c r="S76">
        <f t="shared" si="23"/>
        <v>1.6496927868024577E-2</v>
      </c>
    </row>
    <row r="77" spans="1:19" x14ac:dyDescent="0.25">
      <c r="A77" s="6">
        <v>2011</v>
      </c>
      <c r="B77" s="6">
        <v>3</v>
      </c>
      <c r="C77" s="6">
        <v>75</v>
      </c>
      <c r="D77" s="6">
        <v>190</v>
      </c>
      <c r="E77">
        <f t="shared" si="25"/>
        <v>205.75</v>
      </c>
      <c r="F77">
        <f t="shared" si="26"/>
        <v>206.625</v>
      </c>
      <c r="G77">
        <f t="shared" si="27"/>
        <v>-16.625</v>
      </c>
      <c r="H77">
        <v>61.483333333333306</v>
      </c>
      <c r="I77">
        <f t="shared" si="14"/>
        <v>128.51666666666671</v>
      </c>
      <c r="J77">
        <f t="shared" si="15"/>
        <v>158.45975650365244</v>
      </c>
      <c r="K77">
        <f t="shared" si="16"/>
        <v>-29.943089836985735</v>
      </c>
      <c r="L77">
        <f t="shared" si="24"/>
        <v>-21.4861453925413</v>
      </c>
      <c r="M77">
        <f t="shared" si="17"/>
        <v>219.94308983698573</v>
      </c>
      <c r="N77">
        <f t="shared" si="18"/>
        <v>-29.943089836985735</v>
      </c>
      <c r="O77">
        <f t="shared" si="19"/>
        <v>896.58862898579844</v>
      </c>
      <c r="P77">
        <f t="shared" si="20"/>
        <v>-0.15759520966834598</v>
      </c>
      <c r="Q77">
        <f t="shared" si="21"/>
        <v>0.15759520966834598</v>
      </c>
      <c r="R77">
        <f t="shared" si="22"/>
        <v>1.8958228103971308E-3</v>
      </c>
      <c r="S77">
        <f t="shared" si="23"/>
        <v>4.8864265927977837E-2</v>
      </c>
    </row>
    <row r="78" spans="1:19" x14ac:dyDescent="0.25">
      <c r="A78" s="6">
        <v>2011</v>
      </c>
      <c r="B78" s="6">
        <v>4</v>
      </c>
      <c r="C78" s="6">
        <v>76</v>
      </c>
      <c r="D78" s="6">
        <v>232</v>
      </c>
      <c r="E78">
        <f t="shared" si="25"/>
        <v>207.5</v>
      </c>
      <c r="F78">
        <f t="shared" si="26"/>
        <v>208.83333333333331</v>
      </c>
      <c r="G78">
        <f t="shared" si="27"/>
        <v>23.166666666666686</v>
      </c>
      <c r="H78">
        <v>80.47499999999998</v>
      </c>
      <c r="I78">
        <f t="shared" si="14"/>
        <v>151.52500000000003</v>
      </c>
      <c r="J78">
        <f t="shared" si="15"/>
        <v>159.79779900972679</v>
      </c>
      <c r="K78">
        <f t="shared" si="16"/>
        <v>-8.2727990097267536</v>
      </c>
      <c r="L78">
        <f t="shared" si="24"/>
        <v>-14.840854565282305</v>
      </c>
      <c r="M78">
        <f t="shared" si="17"/>
        <v>240.27279900972678</v>
      </c>
      <c r="N78">
        <f t="shared" si="18"/>
        <v>-8.2727990097267821</v>
      </c>
      <c r="O78">
        <f t="shared" si="19"/>
        <v>68.439203455336425</v>
      </c>
      <c r="P78">
        <f t="shared" si="20"/>
        <v>-3.5658616421236126E-2</v>
      </c>
      <c r="Q78">
        <f t="shared" si="21"/>
        <v>3.5658616421236126E-2</v>
      </c>
      <c r="R78">
        <f t="shared" si="22"/>
        <v>7.3896677416588718E-4</v>
      </c>
      <c r="S78">
        <f t="shared" si="23"/>
        <v>0</v>
      </c>
    </row>
    <row r="79" spans="1:19" x14ac:dyDescent="0.25">
      <c r="A79" s="6">
        <v>2011</v>
      </c>
      <c r="B79" s="6">
        <v>5</v>
      </c>
      <c r="C79" s="6">
        <v>77</v>
      </c>
      <c r="D79" s="6">
        <v>232</v>
      </c>
      <c r="E79">
        <f t="shared" si="25"/>
        <v>210.16666666666666</v>
      </c>
      <c r="F79">
        <f t="shared" si="26"/>
        <v>211.83333333333331</v>
      </c>
      <c r="G79">
        <f t="shared" si="27"/>
        <v>20.166666666666686</v>
      </c>
      <c r="H79">
        <v>77.170833333333306</v>
      </c>
      <c r="I79">
        <f t="shared" si="14"/>
        <v>154.82916666666671</v>
      </c>
      <c r="J79">
        <f t="shared" si="15"/>
        <v>161.13584151580113</v>
      </c>
      <c r="K79">
        <f t="shared" si="16"/>
        <v>-6.3066748491344242</v>
      </c>
      <c r="L79">
        <f t="shared" si="24"/>
        <v>-6.8677859602455555</v>
      </c>
      <c r="M79">
        <f t="shared" si="17"/>
        <v>238.30667484913442</v>
      </c>
      <c r="N79">
        <f t="shared" si="18"/>
        <v>-6.3066748491344242</v>
      </c>
      <c r="O79">
        <f t="shared" si="19"/>
        <v>39.774147652704713</v>
      </c>
      <c r="P79">
        <f t="shared" si="20"/>
        <v>-2.7183943315234587E-2</v>
      </c>
      <c r="Q79">
        <f t="shared" si="21"/>
        <v>2.7183943315234587E-2</v>
      </c>
      <c r="R79">
        <f t="shared" si="22"/>
        <v>6.7418212524165456E-4</v>
      </c>
      <c r="S79">
        <f t="shared" si="23"/>
        <v>4.7562425683709865E-3</v>
      </c>
    </row>
    <row r="80" spans="1:19" x14ac:dyDescent="0.25">
      <c r="A80" s="6">
        <v>2011</v>
      </c>
      <c r="B80" s="6">
        <v>6</v>
      </c>
      <c r="C80" s="6">
        <v>78</v>
      </c>
      <c r="D80" s="6">
        <v>216</v>
      </c>
      <c r="E80">
        <f t="shared" si="25"/>
        <v>213.5</v>
      </c>
      <c r="F80">
        <f t="shared" si="26"/>
        <v>214.70833333333331</v>
      </c>
      <c r="G80">
        <f t="shared" si="27"/>
        <v>1.2916666666666856</v>
      </c>
      <c r="H80">
        <v>59.549999999999976</v>
      </c>
      <c r="I80">
        <f t="shared" si="14"/>
        <v>156.45000000000002</v>
      </c>
      <c r="J80">
        <f t="shared" si="15"/>
        <v>162.47388402187551</v>
      </c>
      <c r="K80">
        <f t="shared" si="16"/>
        <v>-6.0238840218754888</v>
      </c>
      <c r="L80">
        <f t="shared" si="24"/>
        <v>-2.7099951329865632</v>
      </c>
      <c r="M80">
        <f t="shared" si="17"/>
        <v>222.02388402187549</v>
      </c>
      <c r="N80">
        <f t="shared" si="18"/>
        <v>-6.0238840218754888</v>
      </c>
      <c r="O80">
        <f t="shared" si="19"/>
        <v>36.287178709006817</v>
      </c>
      <c r="P80">
        <f t="shared" si="20"/>
        <v>-2.7888351953127263E-2</v>
      </c>
      <c r="Q80">
        <f t="shared" si="21"/>
        <v>2.7888351953127263E-2</v>
      </c>
      <c r="R80">
        <f t="shared" si="22"/>
        <v>3.7818967537062896E-4</v>
      </c>
      <c r="S80">
        <f t="shared" si="23"/>
        <v>1.4489026063100135E-2</v>
      </c>
    </row>
    <row r="81" spans="1:19" x14ac:dyDescent="0.25">
      <c r="A81" s="6">
        <v>2011</v>
      </c>
      <c r="B81" s="6">
        <v>7</v>
      </c>
      <c r="C81" s="6">
        <v>79</v>
      </c>
      <c r="D81" s="6">
        <v>242</v>
      </c>
      <c r="E81">
        <f t="shared" si="25"/>
        <v>215.91666666666666</v>
      </c>
      <c r="F81">
        <f t="shared" si="26"/>
        <v>216.75</v>
      </c>
      <c r="G81">
        <f t="shared" si="27"/>
        <v>25.25</v>
      </c>
      <c r="H81">
        <v>73.987499999999969</v>
      </c>
      <c r="I81">
        <f t="shared" si="14"/>
        <v>168.01250000000005</v>
      </c>
      <c r="J81">
        <f t="shared" si="15"/>
        <v>163.81192652794982</v>
      </c>
      <c r="K81">
        <f t="shared" si="16"/>
        <v>4.2005734720502232</v>
      </c>
      <c r="L81">
        <f t="shared" si="24"/>
        <v>-2.988315416838693</v>
      </c>
      <c r="M81">
        <f t="shared" si="17"/>
        <v>237.79942652794978</v>
      </c>
      <c r="N81">
        <f t="shared" si="18"/>
        <v>4.2005734720502232</v>
      </c>
      <c r="O81">
        <f t="shared" si="19"/>
        <v>17.644817494092067</v>
      </c>
      <c r="P81">
        <f t="shared" si="20"/>
        <v>1.7357741620042246E-2</v>
      </c>
      <c r="Q81">
        <f t="shared" si="21"/>
        <v>1.7357741620042246E-2</v>
      </c>
      <c r="R81">
        <f t="shared" si="22"/>
        <v>8.7089270680591432E-4</v>
      </c>
      <c r="S81">
        <f t="shared" si="23"/>
        <v>5.5324089884570731E-3</v>
      </c>
    </row>
    <row r="82" spans="1:19" x14ac:dyDescent="0.25">
      <c r="A82" s="6">
        <v>2011</v>
      </c>
      <c r="B82" s="6">
        <v>8</v>
      </c>
      <c r="C82" s="6">
        <v>80</v>
      </c>
      <c r="D82" s="6">
        <v>224</v>
      </c>
      <c r="E82">
        <f t="shared" si="25"/>
        <v>217.58333333333334</v>
      </c>
      <c r="F82">
        <f t="shared" si="26"/>
        <v>218.08333333333334</v>
      </c>
      <c r="G82">
        <f t="shared" si="27"/>
        <v>5.9166666666666572</v>
      </c>
      <c r="H82">
        <v>65.991666666666632</v>
      </c>
      <c r="I82">
        <f t="shared" si="14"/>
        <v>158.00833333333338</v>
      </c>
      <c r="J82">
        <f t="shared" si="15"/>
        <v>165.1499690340242</v>
      </c>
      <c r="K82">
        <f t="shared" si="16"/>
        <v>-7.1416357006908129</v>
      </c>
      <c r="L82">
        <f t="shared" si="24"/>
        <v>-6.1402468118019256</v>
      </c>
      <c r="M82">
        <f t="shared" si="17"/>
        <v>231.14163570069081</v>
      </c>
      <c r="N82">
        <f t="shared" si="18"/>
        <v>-7.1416357006908129</v>
      </c>
      <c r="O82">
        <f t="shared" si="19"/>
        <v>51.002960481381557</v>
      </c>
      <c r="P82">
        <f t="shared" si="20"/>
        <v>-3.1882302235226846E-2</v>
      </c>
      <c r="Q82">
        <f t="shared" si="21"/>
        <v>3.1882302235226846E-2</v>
      </c>
      <c r="R82">
        <f t="shared" si="22"/>
        <v>4.7755986404855125E-3</v>
      </c>
      <c r="S82">
        <f t="shared" si="23"/>
        <v>6.475207270408162E-2</v>
      </c>
    </row>
    <row r="83" spans="1:19" x14ac:dyDescent="0.25">
      <c r="A83" s="6">
        <v>2011</v>
      </c>
      <c r="B83" s="6">
        <v>9</v>
      </c>
      <c r="C83" s="6">
        <v>81</v>
      </c>
      <c r="D83" s="6">
        <v>167</v>
      </c>
      <c r="E83">
        <f t="shared" si="25"/>
        <v>218.58333333333334</v>
      </c>
      <c r="F83">
        <f t="shared" si="26"/>
        <v>219.45833333333334</v>
      </c>
      <c r="G83">
        <f t="shared" si="27"/>
        <v>-52.458333333333343</v>
      </c>
      <c r="H83">
        <v>15.991666666666639</v>
      </c>
      <c r="I83">
        <f t="shared" si="14"/>
        <v>151.00833333333335</v>
      </c>
      <c r="J83">
        <f t="shared" si="15"/>
        <v>166.48801154009854</v>
      </c>
      <c r="K83">
        <f t="shared" si="16"/>
        <v>-15.479678206765186</v>
      </c>
      <c r="L83">
        <f t="shared" si="24"/>
        <v>-11.914400428987401</v>
      </c>
      <c r="M83">
        <f t="shared" si="17"/>
        <v>182.47967820676519</v>
      </c>
      <c r="N83">
        <f t="shared" si="18"/>
        <v>-15.479678206765186</v>
      </c>
      <c r="O83">
        <f t="shared" si="19"/>
        <v>239.62043738500105</v>
      </c>
      <c r="P83">
        <f t="shared" si="20"/>
        <v>-9.2692683872845433E-2</v>
      </c>
      <c r="Q83">
        <f t="shared" si="21"/>
        <v>9.2692683872845433E-2</v>
      </c>
      <c r="R83">
        <f t="shared" si="22"/>
        <v>6.173901122322213E-3</v>
      </c>
      <c r="S83">
        <f t="shared" si="23"/>
        <v>3.585643085087311E-5</v>
      </c>
    </row>
    <row r="84" spans="1:19" x14ac:dyDescent="0.25">
      <c r="A84" s="6">
        <v>2011</v>
      </c>
      <c r="B84" s="6">
        <v>10</v>
      </c>
      <c r="C84" s="6">
        <v>82</v>
      </c>
      <c r="D84" s="6">
        <v>166</v>
      </c>
      <c r="E84">
        <f t="shared" si="25"/>
        <v>220.33333333333334</v>
      </c>
      <c r="F84">
        <f t="shared" si="26"/>
        <v>221.29166666666669</v>
      </c>
      <c r="G84">
        <f t="shared" si="27"/>
        <v>-55.291666666666686</v>
      </c>
      <c r="H84">
        <v>11.295833333333313</v>
      </c>
      <c r="I84">
        <f t="shared" si="14"/>
        <v>154.70416666666668</v>
      </c>
      <c r="J84">
        <f t="shared" si="15"/>
        <v>167.82605404617289</v>
      </c>
      <c r="K84">
        <f t="shared" si="16"/>
        <v>-13.121887379506205</v>
      </c>
      <c r="L84">
        <f t="shared" si="24"/>
        <v>-12.416331823950648</v>
      </c>
      <c r="M84">
        <f t="shared" si="17"/>
        <v>179.12188737950621</v>
      </c>
      <c r="N84">
        <f t="shared" si="18"/>
        <v>-13.121887379506205</v>
      </c>
      <c r="O84">
        <f t="shared" si="19"/>
        <v>172.18392840044422</v>
      </c>
      <c r="P84">
        <f t="shared" si="20"/>
        <v>-7.9047514334374736E-2</v>
      </c>
      <c r="Q84">
        <f t="shared" si="21"/>
        <v>7.9047514334374736E-2</v>
      </c>
      <c r="R84">
        <f t="shared" si="22"/>
        <v>2.7136755561776621E-3</v>
      </c>
      <c r="S84">
        <f t="shared" si="23"/>
        <v>9.0724343155755549E-4</v>
      </c>
    </row>
    <row r="85" spans="1:19" x14ac:dyDescent="0.25">
      <c r="A85" s="6">
        <v>2011</v>
      </c>
      <c r="B85" s="6">
        <v>11</v>
      </c>
      <c r="C85" s="6">
        <v>83</v>
      </c>
      <c r="D85" s="6">
        <v>171</v>
      </c>
      <c r="E85">
        <f t="shared" si="25"/>
        <v>222.25</v>
      </c>
      <c r="F85">
        <f t="shared" si="26"/>
        <v>223.375</v>
      </c>
      <c r="G85">
        <f t="shared" si="27"/>
        <v>-52.375</v>
      </c>
      <c r="H85">
        <v>10.483333333333306</v>
      </c>
      <c r="I85">
        <f t="shared" si="14"/>
        <v>160.51666666666671</v>
      </c>
      <c r="J85">
        <f t="shared" si="15"/>
        <v>169.16409655224726</v>
      </c>
      <c r="K85">
        <f t="shared" si="16"/>
        <v>-8.64742988558055</v>
      </c>
      <c r="L85">
        <f t="shared" si="24"/>
        <v>-6.6765965522472088</v>
      </c>
      <c r="M85">
        <f t="shared" si="17"/>
        <v>179.64742988558055</v>
      </c>
      <c r="N85">
        <f t="shared" si="18"/>
        <v>-8.64742988558055</v>
      </c>
      <c r="O85">
        <f t="shared" si="19"/>
        <v>74.778043626031646</v>
      </c>
      <c r="P85">
        <f t="shared" si="20"/>
        <v>-5.0569765412751752E-2</v>
      </c>
      <c r="Q85">
        <f t="shared" si="21"/>
        <v>5.0569765412751752E-2</v>
      </c>
      <c r="R85">
        <f t="shared" si="22"/>
        <v>1.0348333846978287E-4</v>
      </c>
      <c r="S85">
        <f t="shared" si="23"/>
        <v>5.7487774015936521E-2</v>
      </c>
    </row>
    <row r="86" spans="1:19" x14ac:dyDescent="0.25">
      <c r="A86" s="6">
        <v>2011</v>
      </c>
      <c r="B86" s="6">
        <v>12</v>
      </c>
      <c r="C86" s="6">
        <v>84</v>
      </c>
      <c r="D86" s="6">
        <v>212</v>
      </c>
      <c r="E86">
        <f t="shared" si="25"/>
        <v>224.5</v>
      </c>
      <c r="F86">
        <f t="shared" si="26"/>
        <v>225.58333333333331</v>
      </c>
      <c r="G86">
        <f t="shared" si="27"/>
        <v>-13.583333333333314</v>
      </c>
      <c r="H86">
        <v>39.758333333333297</v>
      </c>
      <c r="I86">
        <f t="shared" si="14"/>
        <v>172.2416666666667</v>
      </c>
      <c r="J86">
        <f t="shared" si="15"/>
        <v>170.50213905832157</v>
      </c>
      <c r="K86">
        <f t="shared" si="16"/>
        <v>1.7395276083451279</v>
      </c>
      <c r="L86">
        <f t="shared" si="24"/>
        <v>-4.8313057249882263</v>
      </c>
      <c r="M86">
        <f t="shared" si="17"/>
        <v>210.26047239165487</v>
      </c>
      <c r="N86">
        <f t="shared" si="18"/>
        <v>1.7395276083451279</v>
      </c>
      <c r="O86">
        <f t="shared" si="19"/>
        <v>3.0259563001949208</v>
      </c>
      <c r="P86">
        <f t="shared" si="20"/>
        <v>8.2053189072883396E-3</v>
      </c>
      <c r="Q86">
        <f t="shared" si="21"/>
        <v>8.2053189072883396E-3</v>
      </c>
      <c r="R86">
        <f t="shared" si="22"/>
        <v>1.2804294684178139E-3</v>
      </c>
      <c r="S86">
        <f t="shared" si="23"/>
        <v>1.4239943040227838E-3</v>
      </c>
    </row>
    <row r="87" spans="1:19" x14ac:dyDescent="0.25">
      <c r="A87" s="6">
        <v>2012</v>
      </c>
      <c r="B87" s="6">
        <v>1</v>
      </c>
      <c r="C87" s="6">
        <v>85</v>
      </c>
      <c r="D87" s="6">
        <v>220</v>
      </c>
      <c r="E87">
        <f t="shared" si="25"/>
        <v>226.66666666666666</v>
      </c>
      <c r="F87">
        <f t="shared" si="26"/>
        <v>227.70833333333331</v>
      </c>
      <c r="G87">
        <f t="shared" si="27"/>
        <v>-7.7083333333333144</v>
      </c>
      <c r="H87">
        <v>55.745833333333309</v>
      </c>
      <c r="I87">
        <f t="shared" si="14"/>
        <v>164.25416666666669</v>
      </c>
      <c r="J87">
        <f t="shared" si="15"/>
        <v>171.84018156439595</v>
      </c>
      <c r="K87">
        <f t="shared" si="16"/>
        <v>-7.5860148977292567</v>
      </c>
      <c r="L87">
        <f t="shared" si="24"/>
        <v>-5.3818482310625768</v>
      </c>
      <c r="M87">
        <f t="shared" si="17"/>
        <v>227.58601489772926</v>
      </c>
      <c r="N87">
        <f t="shared" si="18"/>
        <v>-7.5860148977292567</v>
      </c>
      <c r="O87">
        <f t="shared" si="19"/>
        <v>57.547622028570224</v>
      </c>
      <c r="P87">
        <f t="shared" si="20"/>
        <v>-3.4481885898769347E-2</v>
      </c>
      <c r="Q87">
        <f t="shared" si="21"/>
        <v>3.4481885898769347E-2</v>
      </c>
      <c r="R87">
        <f t="shared" si="22"/>
        <v>2.1915409794802023E-3</v>
      </c>
      <c r="S87">
        <f t="shared" si="23"/>
        <v>1.8595041322314047E-2</v>
      </c>
    </row>
    <row r="88" spans="1:19" x14ac:dyDescent="0.25">
      <c r="A88" s="6">
        <v>2012</v>
      </c>
      <c r="B88" s="6">
        <v>2</v>
      </c>
      <c r="C88" s="6">
        <v>86</v>
      </c>
      <c r="D88" s="6">
        <v>250</v>
      </c>
      <c r="E88">
        <f t="shared" si="25"/>
        <v>228.75</v>
      </c>
      <c r="F88">
        <f t="shared" si="26"/>
        <v>229.54166666666669</v>
      </c>
      <c r="G88">
        <f t="shared" si="27"/>
        <v>20.458333333333314</v>
      </c>
      <c r="H88">
        <v>87.120833333333309</v>
      </c>
      <c r="I88">
        <f t="shared" si="14"/>
        <v>162.87916666666669</v>
      </c>
      <c r="J88">
        <f t="shared" si="15"/>
        <v>173.17822407047029</v>
      </c>
      <c r="K88">
        <f t="shared" si="16"/>
        <v>-10.299057403803602</v>
      </c>
      <c r="L88">
        <f t="shared" si="24"/>
        <v>-7.9615574038035959</v>
      </c>
      <c r="M88">
        <f t="shared" si="17"/>
        <v>260.2990574038036</v>
      </c>
      <c r="N88">
        <f t="shared" si="18"/>
        <v>-10.299057403803602</v>
      </c>
      <c r="O88">
        <f t="shared" si="19"/>
        <v>106.07058340684178</v>
      </c>
      <c r="P88">
        <f t="shared" si="20"/>
        <v>-4.1196229615214408E-2</v>
      </c>
      <c r="Q88">
        <f t="shared" si="21"/>
        <v>4.1196229615214408E-2</v>
      </c>
      <c r="R88">
        <f t="shared" si="22"/>
        <v>5.7592318525771617E-4</v>
      </c>
      <c r="S88">
        <f t="shared" si="23"/>
        <v>6.4000000000000003E-3</v>
      </c>
    </row>
    <row r="89" spans="1:19" x14ac:dyDescent="0.25">
      <c r="A89" s="6">
        <v>2012</v>
      </c>
      <c r="B89" s="6">
        <v>3</v>
      </c>
      <c r="C89" s="6">
        <v>87</v>
      </c>
      <c r="D89" s="6">
        <v>230</v>
      </c>
      <c r="E89">
        <f t="shared" si="25"/>
        <v>230.33333333333334</v>
      </c>
      <c r="F89">
        <f t="shared" si="26"/>
        <v>231.41666666666669</v>
      </c>
      <c r="G89">
        <f t="shared" si="27"/>
        <v>-1.4166666666666856</v>
      </c>
      <c r="H89">
        <v>61.483333333333306</v>
      </c>
      <c r="I89">
        <f t="shared" si="14"/>
        <v>168.51666666666671</v>
      </c>
      <c r="J89">
        <f t="shared" si="15"/>
        <v>174.51626657654464</v>
      </c>
      <c r="K89">
        <f t="shared" si="16"/>
        <v>-5.9995999098779293</v>
      </c>
      <c r="L89">
        <f t="shared" si="24"/>
        <v>-3.8759887987668358</v>
      </c>
      <c r="M89">
        <f t="shared" si="17"/>
        <v>235.99959990987793</v>
      </c>
      <c r="N89">
        <f t="shared" si="18"/>
        <v>-5.9995999098779293</v>
      </c>
      <c r="O89">
        <f t="shared" si="19"/>
        <v>35.995199078607257</v>
      </c>
      <c r="P89">
        <f t="shared" si="20"/>
        <v>-2.6085216999469259E-2</v>
      </c>
      <c r="Q89">
        <f t="shared" si="21"/>
        <v>2.6085216999469259E-2</v>
      </c>
      <c r="R89">
        <f t="shared" si="22"/>
        <v>4.1238853772600345E-4</v>
      </c>
      <c r="S89">
        <f t="shared" si="23"/>
        <v>1.8166351606805294E-2</v>
      </c>
    </row>
    <row r="90" spans="1:19" x14ac:dyDescent="0.25">
      <c r="A90" s="6">
        <v>2012</v>
      </c>
      <c r="B90" s="6">
        <v>4</v>
      </c>
      <c r="C90" s="6">
        <v>88</v>
      </c>
      <c r="D90" s="6">
        <v>261</v>
      </c>
      <c r="E90">
        <f t="shared" si="25"/>
        <v>232.5</v>
      </c>
      <c r="F90">
        <f t="shared" si="26"/>
        <v>234.5</v>
      </c>
      <c r="G90">
        <f t="shared" si="27"/>
        <v>26.5</v>
      </c>
      <c r="H90">
        <v>80.47499999999998</v>
      </c>
      <c r="I90">
        <f t="shared" si="14"/>
        <v>180.52500000000003</v>
      </c>
      <c r="J90">
        <f t="shared" si="15"/>
        <v>175.85430908261901</v>
      </c>
      <c r="K90">
        <f t="shared" si="16"/>
        <v>4.6706909173810232</v>
      </c>
      <c r="L90">
        <f t="shared" si="24"/>
        <v>-1.2306979715078417</v>
      </c>
      <c r="M90">
        <f t="shared" si="17"/>
        <v>256.32930908261898</v>
      </c>
      <c r="N90">
        <f t="shared" si="18"/>
        <v>4.6706909173810232</v>
      </c>
      <c r="O90">
        <f t="shared" si="19"/>
        <v>21.815353645705585</v>
      </c>
      <c r="P90">
        <f t="shared" si="20"/>
        <v>1.7895367499544151E-2</v>
      </c>
      <c r="Q90">
        <f t="shared" si="21"/>
        <v>1.7895367499544151E-2</v>
      </c>
      <c r="R90">
        <f t="shared" si="22"/>
        <v>8.1981224228856863E-5</v>
      </c>
      <c r="S90">
        <f t="shared" si="23"/>
        <v>1.1890606420927466E-3</v>
      </c>
    </row>
    <row r="91" spans="1:19" x14ac:dyDescent="0.25">
      <c r="A91" s="6">
        <v>2012</v>
      </c>
      <c r="B91" s="6">
        <v>5</v>
      </c>
      <c r="C91" s="6">
        <v>89</v>
      </c>
      <c r="D91" s="6">
        <v>252</v>
      </c>
      <c r="E91">
        <f t="shared" si="25"/>
        <v>236.5</v>
      </c>
      <c r="F91">
        <f t="shared" si="26"/>
        <v>238.125</v>
      </c>
      <c r="G91">
        <f t="shared" si="27"/>
        <v>13.875</v>
      </c>
      <c r="H91">
        <v>77.170833333333306</v>
      </c>
      <c r="I91">
        <f t="shared" si="14"/>
        <v>174.82916666666671</v>
      </c>
      <c r="J91">
        <f t="shared" si="15"/>
        <v>177.19235158869333</v>
      </c>
      <c r="K91">
        <f t="shared" si="16"/>
        <v>-2.363184922026619</v>
      </c>
      <c r="L91">
        <f t="shared" si="24"/>
        <v>-2.5909626998044266</v>
      </c>
      <c r="M91">
        <f t="shared" si="17"/>
        <v>254.36318492202662</v>
      </c>
      <c r="N91">
        <f t="shared" si="18"/>
        <v>-2.363184922026619</v>
      </c>
      <c r="O91">
        <f t="shared" si="19"/>
        <v>5.5846429756939573</v>
      </c>
      <c r="P91">
        <f t="shared" si="20"/>
        <v>-9.377717944550076E-3</v>
      </c>
      <c r="Q91">
        <f t="shared" si="21"/>
        <v>9.377717944550076E-3</v>
      </c>
      <c r="R91">
        <f t="shared" si="22"/>
        <v>1.6001251118957418E-3</v>
      </c>
      <c r="S91">
        <f t="shared" si="23"/>
        <v>9.0702947845804974E-3</v>
      </c>
    </row>
    <row r="92" spans="1:19" x14ac:dyDescent="0.25">
      <c r="A92" s="6">
        <v>2012</v>
      </c>
      <c r="B92" s="6">
        <v>6</v>
      </c>
      <c r="C92" s="6">
        <v>90</v>
      </c>
      <c r="D92" s="6">
        <v>228</v>
      </c>
      <c r="E92">
        <f t="shared" si="25"/>
        <v>239.75</v>
      </c>
      <c r="F92">
        <f t="shared" si="26"/>
        <v>240.70833333333331</v>
      </c>
      <c r="G92">
        <f t="shared" si="27"/>
        <v>-12.708333333333314</v>
      </c>
      <c r="H92">
        <v>59.549999999999976</v>
      </c>
      <c r="I92">
        <f t="shared" si="14"/>
        <v>168.45000000000002</v>
      </c>
      <c r="J92">
        <f t="shared" si="15"/>
        <v>178.5303940947677</v>
      </c>
      <c r="K92">
        <f t="shared" si="16"/>
        <v>-10.080394094767684</v>
      </c>
      <c r="L92">
        <f t="shared" si="24"/>
        <v>-1.0998385392121008</v>
      </c>
      <c r="M92">
        <f t="shared" si="17"/>
        <v>238.08039409476768</v>
      </c>
      <c r="N92">
        <f t="shared" si="18"/>
        <v>-10.080394094767684</v>
      </c>
      <c r="O92">
        <f t="shared" si="19"/>
        <v>101.61434510582718</v>
      </c>
      <c r="P92">
        <f t="shared" si="20"/>
        <v>-4.4212254801612644E-2</v>
      </c>
      <c r="Q92">
        <f t="shared" si="21"/>
        <v>4.4212254801612644E-2</v>
      </c>
      <c r="R92">
        <f t="shared" si="22"/>
        <v>1.6084544369002083E-3</v>
      </c>
      <c r="S92">
        <f t="shared" si="23"/>
        <v>2.3564943059402894E-2</v>
      </c>
    </row>
    <row r="93" spans="1:19" x14ac:dyDescent="0.25">
      <c r="A93" s="6">
        <v>2012</v>
      </c>
      <c r="B93" s="6">
        <v>7</v>
      </c>
      <c r="C93" s="6">
        <v>91</v>
      </c>
      <c r="D93" s="6">
        <v>263</v>
      </c>
      <c r="E93">
        <f t="shared" si="25"/>
        <v>241.66666666666666</v>
      </c>
      <c r="F93">
        <f t="shared" si="26"/>
        <v>242.79166666666666</v>
      </c>
      <c r="G93">
        <f t="shared" si="27"/>
        <v>20.208333333333343</v>
      </c>
      <c r="H93">
        <v>73.987499999999969</v>
      </c>
      <c r="I93">
        <f t="shared" si="14"/>
        <v>189.01250000000005</v>
      </c>
      <c r="J93">
        <f t="shared" si="15"/>
        <v>179.86843660084205</v>
      </c>
      <c r="K93">
        <f t="shared" si="16"/>
        <v>9.144063399158</v>
      </c>
      <c r="L93">
        <f t="shared" si="24"/>
        <v>-0.37815882306423038</v>
      </c>
      <c r="M93">
        <f t="shared" si="17"/>
        <v>253.85593660084203</v>
      </c>
      <c r="N93">
        <f t="shared" si="18"/>
        <v>9.1440633991579716</v>
      </c>
      <c r="O93">
        <f t="shared" si="19"/>
        <v>83.61389544782044</v>
      </c>
      <c r="P93">
        <f t="shared" si="20"/>
        <v>3.4768301897939058E-2</v>
      </c>
      <c r="Q93">
        <f t="shared" si="21"/>
        <v>3.4768301897939058E-2</v>
      </c>
      <c r="R93">
        <f t="shared" si="22"/>
        <v>5.6762057552962373E-7</v>
      </c>
      <c r="S93">
        <f t="shared" si="23"/>
        <v>3.7010799635674939E-3</v>
      </c>
    </row>
    <row r="94" spans="1:19" x14ac:dyDescent="0.25">
      <c r="A94" s="6">
        <v>2012</v>
      </c>
      <c r="B94" s="6">
        <v>8</v>
      </c>
      <c r="C94" s="6">
        <v>92</v>
      </c>
      <c r="D94" s="6">
        <v>247</v>
      </c>
      <c r="E94">
        <f t="shared" si="25"/>
        <v>243.91666666666666</v>
      </c>
      <c r="F94">
        <f t="shared" si="26"/>
        <v>246.41666666666666</v>
      </c>
      <c r="G94">
        <f t="shared" si="27"/>
        <v>0.58333333333334281</v>
      </c>
      <c r="H94">
        <v>65.991666666666632</v>
      </c>
      <c r="I94">
        <f t="shared" si="14"/>
        <v>181.00833333333338</v>
      </c>
      <c r="J94">
        <f t="shared" si="15"/>
        <v>181.20647910691639</v>
      </c>
      <c r="K94">
        <f t="shared" si="16"/>
        <v>-0.19814577358300767</v>
      </c>
      <c r="L94">
        <f t="shared" si="24"/>
        <v>1.4699097819725371</v>
      </c>
      <c r="M94">
        <f t="shared" si="17"/>
        <v>247.19814577358301</v>
      </c>
      <c r="N94">
        <f t="shared" si="18"/>
        <v>-0.19814577358300767</v>
      </c>
      <c r="O94">
        <f t="shared" si="19"/>
        <v>3.9261747588808536E-2</v>
      </c>
      <c r="P94">
        <f t="shared" si="20"/>
        <v>-8.0220960964780437E-4</v>
      </c>
      <c r="Q94">
        <f t="shared" si="21"/>
        <v>8.0220960964780437E-4</v>
      </c>
      <c r="R94">
        <f t="shared" si="22"/>
        <v>3.3727817385141519E-4</v>
      </c>
      <c r="S94">
        <f t="shared" si="23"/>
        <v>4.6042387188775423E-2</v>
      </c>
    </row>
    <row r="95" spans="1:19" x14ac:dyDescent="0.25">
      <c r="A95" s="6">
        <v>2012</v>
      </c>
      <c r="B95" s="6">
        <v>9</v>
      </c>
      <c r="C95" s="6">
        <v>93</v>
      </c>
      <c r="D95" s="6">
        <v>194</v>
      </c>
      <c r="E95">
        <f t="shared" si="25"/>
        <v>248.91666666666666</v>
      </c>
      <c r="F95">
        <f t="shared" si="26"/>
        <v>250.54166666666666</v>
      </c>
      <c r="G95">
        <f t="shared" si="27"/>
        <v>-56.541666666666657</v>
      </c>
      <c r="H95">
        <v>15.991666666666639</v>
      </c>
      <c r="I95">
        <f t="shared" si="14"/>
        <v>178.00833333333335</v>
      </c>
      <c r="J95">
        <f t="shared" si="15"/>
        <v>182.54452161299074</v>
      </c>
      <c r="K95">
        <f t="shared" si="16"/>
        <v>-4.5361882796573809</v>
      </c>
      <c r="L95">
        <f t="shared" si="24"/>
        <v>-2.637577168546263</v>
      </c>
      <c r="M95">
        <f t="shared" si="17"/>
        <v>198.53618827965738</v>
      </c>
      <c r="N95">
        <f t="shared" si="18"/>
        <v>-4.5361882796573809</v>
      </c>
      <c r="O95">
        <f t="shared" si="19"/>
        <v>20.57700410850099</v>
      </c>
      <c r="P95">
        <f t="shared" si="20"/>
        <v>-2.3382413812666911E-2</v>
      </c>
      <c r="Q95">
        <f t="shared" si="21"/>
        <v>2.3382413812666911E-2</v>
      </c>
      <c r="R95">
        <f t="shared" si="22"/>
        <v>2.684188108569625E-4</v>
      </c>
      <c r="S95">
        <f t="shared" si="23"/>
        <v>1.0628122010840684E-4</v>
      </c>
    </row>
    <row r="96" spans="1:19" x14ac:dyDescent="0.25">
      <c r="A96" s="6">
        <v>2012</v>
      </c>
      <c r="B96" s="6">
        <v>10</v>
      </c>
      <c r="C96" s="6">
        <v>94</v>
      </c>
      <c r="D96" s="6">
        <v>192</v>
      </c>
      <c r="E96">
        <f t="shared" si="25"/>
        <v>252.16666666666666</v>
      </c>
      <c r="F96">
        <f t="shared" si="26"/>
        <v>253.79166666666666</v>
      </c>
      <c r="G96">
        <f t="shared" si="27"/>
        <v>-61.791666666666657</v>
      </c>
      <c r="H96">
        <v>11.295833333333313</v>
      </c>
      <c r="I96">
        <f t="shared" si="14"/>
        <v>180.70416666666668</v>
      </c>
      <c r="J96">
        <f t="shared" si="15"/>
        <v>183.88256411906508</v>
      </c>
      <c r="K96">
        <f t="shared" si="16"/>
        <v>-3.1783974523984</v>
      </c>
      <c r="L96">
        <f t="shared" si="24"/>
        <v>-2.4728418968428421</v>
      </c>
      <c r="M96">
        <f t="shared" si="17"/>
        <v>195.1783974523984</v>
      </c>
      <c r="N96">
        <f t="shared" si="18"/>
        <v>-3.1783974523984</v>
      </c>
      <c r="O96">
        <f t="shared" si="19"/>
        <v>10.10221036541264</v>
      </c>
      <c r="P96">
        <f t="shared" si="20"/>
        <v>-1.6554153397908333E-2</v>
      </c>
      <c r="Q96">
        <f t="shared" si="21"/>
        <v>1.6554153397908333E-2</v>
      </c>
      <c r="R96">
        <f t="shared" si="22"/>
        <v>2.3777004174565993E-6</v>
      </c>
      <c r="S96">
        <f t="shared" si="23"/>
        <v>4.3402777777777775E-4</v>
      </c>
    </row>
    <row r="97" spans="1:19" x14ac:dyDescent="0.25">
      <c r="A97" s="6">
        <v>2012</v>
      </c>
      <c r="B97" s="6">
        <v>11</v>
      </c>
      <c r="C97" s="6">
        <v>95</v>
      </c>
      <c r="D97" s="6">
        <v>196</v>
      </c>
      <c r="E97">
        <f t="shared" si="25"/>
        <v>255.41666666666666</v>
      </c>
      <c r="F97">
        <f t="shared" si="26"/>
        <v>256.125</v>
      </c>
      <c r="G97">
        <f t="shared" si="27"/>
        <v>-60.125</v>
      </c>
      <c r="H97">
        <v>10.483333333333306</v>
      </c>
      <c r="I97">
        <f t="shared" si="14"/>
        <v>185.51666666666671</v>
      </c>
      <c r="J97">
        <f t="shared" si="15"/>
        <v>185.22060662513945</v>
      </c>
      <c r="K97">
        <f t="shared" si="16"/>
        <v>0.29606004152725518</v>
      </c>
      <c r="L97">
        <f t="shared" si="24"/>
        <v>0.60022670819392943</v>
      </c>
      <c r="M97">
        <f t="shared" si="17"/>
        <v>195.70393995847274</v>
      </c>
      <c r="N97">
        <f t="shared" si="18"/>
        <v>0.29606004152725518</v>
      </c>
      <c r="O97">
        <f t="shared" si="19"/>
        <v>8.7651548189120063E-2</v>
      </c>
      <c r="P97">
        <f t="shared" si="20"/>
        <v>1.5105104159553835E-3</v>
      </c>
      <c r="Q97">
        <f t="shared" si="21"/>
        <v>1.5105104159553835E-3</v>
      </c>
      <c r="R97">
        <f t="shared" si="22"/>
        <v>5.7087289768220693E-4</v>
      </c>
      <c r="S97">
        <f t="shared" si="23"/>
        <v>3.1887755102040817E-2</v>
      </c>
    </row>
    <row r="98" spans="1:19" x14ac:dyDescent="0.25">
      <c r="A98" s="6">
        <v>2012</v>
      </c>
      <c r="B98" s="6">
        <v>12</v>
      </c>
      <c r="C98" s="6">
        <v>96</v>
      </c>
      <c r="D98" s="6">
        <v>231</v>
      </c>
      <c r="E98">
        <f t="shared" si="25"/>
        <v>256.83333333333331</v>
      </c>
      <c r="F98">
        <f t="shared" si="26"/>
        <v>257.83333333333331</v>
      </c>
      <c r="G98">
        <f t="shared" si="27"/>
        <v>-26.833333333333314</v>
      </c>
      <c r="H98">
        <v>39.758333333333297</v>
      </c>
      <c r="I98">
        <f t="shared" si="14"/>
        <v>191.2416666666667</v>
      </c>
      <c r="J98">
        <f t="shared" si="15"/>
        <v>186.55864913121377</v>
      </c>
      <c r="K98">
        <f t="shared" si="16"/>
        <v>4.6830175354529331</v>
      </c>
      <c r="L98">
        <f t="shared" si="24"/>
        <v>2.4455175354529124</v>
      </c>
      <c r="M98">
        <f t="shared" si="17"/>
        <v>226.31698246454707</v>
      </c>
      <c r="N98">
        <f t="shared" si="18"/>
        <v>4.6830175354529331</v>
      </c>
      <c r="O98">
        <f t="shared" si="19"/>
        <v>21.930653237359664</v>
      </c>
      <c r="P98">
        <f t="shared" si="20"/>
        <v>2.0272803183778932E-2</v>
      </c>
      <c r="Q98">
        <f t="shared" si="21"/>
        <v>2.0272803183778932E-2</v>
      </c>
      <c r="R98">
        <f t="shared" si="22"/>
        <v>1.0415263046313576E-4</v>
      </c>
      <c r="S98">
        <f t="shared" si="23"/>
        <v>4.2165626581210985E-3</v>
      </c>
    </row>
    <row r="99" spans="1:19" x14ac:dyDescent="0.25">
      <c r="A99" s="6">
        <v>2013</v>
      </c>
      <c r="B99" s="6">
        <v>1</v>
      </c>
      <c r="C99" s="6">
        <v>97</v>
      </c>
      <c r="D99" s="6">
        <v>246</v>
      </c>
      <c r="E99">
        <f t="shared" si="25"/>
        <v>258.83333333333331</v>
      </c>
      <c r="F99">
        <f t="shared" si="26"/>
        <v>259.79166666666663</v>
      </c>
      <c r="G99">
        <f t="shared" si="27"/>
        <v>-13.791666666666629</v>
      </c>
      <c r="H99">
        <v>55.745833333333309</v>
      </c>
      <c r="I99">
        <f t="shared" si="14"/>
        <v>190.25416666666669</v>
      </c>
      <c r="J99">
        <f t="shared" si="15"/>
        <v>187.89669163728814</v>
      </c>
      <c r="K99">
        <f t="shared" si="16"/>
        <v>2.3574750293785485</v>
      </c>
      <c r="L99">
        <f t="shared" si="24"/>
        <v>9.5616416960452195</v>
      </c>
      <c r="M99">
        <f t="shared" si="17"/>
        <v>243.64252497062145</v>
      </c>
      <c r="N99">
        <f t="shared" si="18"/>
        <v>2.3574750293785485</v>
      </c>
      <c r="O99">
        <f t="shared" si="19"/>
        <v>5.557688514143388</v>
      </c>
      <c r="P99">
        <f t="shared" si="20"/>
        <v>9.5832318267420665E-3</v>
      </c>
      <c r="Q99">
        <f t="shared" si="21"/>
        <v>9.5832318267420665E-3</v>
      </c>
      <c r="R99">
        <f t="shared" si="22"/>
        <v>7.7414478692555497E-3</v>
      </c>
      <c r="S99">
        <f t="shared" si="23"/>
        <v>4.4682398043492638E-2</v>
      </c>
    </row>
    <row r="100" spans="1:19" x14ac:dyDescent="0.25">
      <c r="A100" s="6">
        <v>2013</v>
      </c>
      <c r="B100" s="6">
        <v>2</v>
      </c>
      <c r="C100" s="6">
        <v>98</v>
      </c>
      <c r="D100" s="6">
        <v>298</v>
      </c>
      <c r="E100">
        <f t="shared" si="25"/>
        <v>260.75</v>
      </c>
      <c r="F100">
        <f t="shared" si="26"/>
        <v>261.875</v>
      </c>
      <c r="G100">
        <f t="shared" si="27"/>
        <v>36.125</v>
      </c>
      <c r="H100">
        <v>87.120833333333309</v>
      </c>
      <c r="I100">
        <f t="shared" si="14"/>
        <v>210.87916666666669</v>
      </c>
      <c r="J100">
        <f t="shared" si="15"/>
        <v>189.23473414336252</v>
      </c>
      <c r="K100">
        <f t="shared" si="16"/>
        <v>21.644432523304175</v>
      </c>
      <c r="L100">
        <f t="shared" si="24"/>
        <v>13.648599189970867</v>
      </c>
      <c r="M100">
        <f t="shared" si="17"/>
        <v>276.3555674766958</v>
      </c>
      <c r="N100">
        <f t="shared" si="18"/>
        <v>21.644432523304204</v>
      </c>
      <c r="O100">
        <f t="shared" si="19"/>
        <v>468.4814592558688</v>
      </c>
      <c r="P100">
        <f t="shared" si="20"/>
        <v>7.2632323903705387E-2</v>
      </c>
      <c r="Q100">
        <f t="shared" si="21"/>
        <v>7.2632323903705387E-2</v>
      </c>
      <c r="R100">
        <f t="shared" si="22"/>
        <v>3.2329107800997958E-3</v>
      </c>
      <c r="S100">
        <f t="shared" si="23"/>
        <v>9.4702941308950038E-3</v>
      </c>
    </row>
    <row r="101" spans="1:19" x14ac:dyDescent="0.25">
      <c r="A101" s="6">
        <v>2013</v>
      </c>
      <c r="B101" s="6">
        <v>3</v>
      </c>
      <c r="C101" s="6">
        <v>99</v>
      </c>
      <c r="D101" s="6">
        <v>269</v>
      </c>
      <c r="E101">
        <f t="shared" si="25"/>
        <v>263</v>
      </c>
      <c r="F101">
        <f t="shared" si="26"/>
        <v>264.66666666666663</v>
      </c>
      <c r="G101">
        <f t="shared" si="27"/>
        <v>4.3333333333333712</v>
      </c>
      <c r="H101">
        <v>61.483333333333306</v>
      </c>
      <c r="I101">
        <f t="shared" si="14"/>
        <v>207.51666666666671</v>
      </c>
      <c r="J101">
        <f t="shared" si="15"/>
        <v>190.57277664943683</v>
      </c>
      <c r="K101">
        <f t="shared" si="16"/>
        <v>16.943890017229876</v>
      </c>
      <c r="L101">
        <f t="shared" si="24"/>
        <v>16.734167795007625</v>
      </c>
      <c r="M101">
        <f t="shared" si="17"/>
        <v>252.05610998277012</v>
      </c>
      <c r="N101">
        <f t="shared" si="18"/>
        <v>16.943890017229876</v>
      </c>
      <c r="O101">
        <f t="shared" si="19"/>
        <v>287.09540891598226</v>
      </c>
      <c r="P101">
        <f t="shared" si="20"/>
        <v>6.2988438725761625E-2</v>
      </c>
      <c r="Q101">
        <f t="shared" si="21"/>
        <v>6.2988438725761625E-2</v>
      </c>
      <c r="R101">
        <f t="shared" si="22"/>
        <v>1.8641146016292098E-3</v>
      </c>
      <c r="S101">
        <f t="shared" si="23"/>
        <v>3.1094097649286218E-3</v>
      </c>
    </row>
    <row r="102" spans="1:19" x14ac:dyDescent="0.25">
      <c r="A102" s="6">
        <v>2013</v>
      </c>
      <c r="B102" s="6">
        <v>4</v>
      </c>
      <c r="C102" s="6">
        <v>100</v>
      </c>
      <c r="D102" s="6">
        <v>284</v>
      </c>
      <c r="E102">
        <f t="shared" si="25"/>
        <v>266.33333333333331</v>
      </c>
      <c r="F102">
        <f t="shared" si="26"/>
        <v>267.54166666666663</v>
      </c>
      <c r="G102">
        <f t="shared" si="27"/>
        <v>16.458333333333371</v>
      </c>
      <c r="H102">
        <v>80.47499999999998</v>
      </c>
      <c r="I102">
        <f t="shared" si="14"/>
        <v>203.52500000000003</v>
      </c>
      <c r="J102">
        <f t="shared" si="15"/>
        <v>191.91081915551121</v>
      </c>
      <c r="K102">
        <f t="shared" si="16"/>
        <v>11.614180844488828</v>
      </c>
      <c r="L102">
        <f t="shared" si="24"/>
        <v>12.379458622266631</v>
      </c>
      <c r="M102">
        <f t="shared" si="17"/>
        <v>272.38581915551117</v>
      </c>
      <c r="N102">
        <f t="shared" si="18"/>
        <v>11.614180844488828</v>
      </c>
      <c r="O102">
        <f t="shared" si="19"/>
        <v>134.88919668849124</v>
      </c>
      <c r="P102">
        <f t="shared" si="20"/>
        <v>4.0895002973552211E-2</v>
      </c>
      <c r="Q102">
        <f t="shared" si="21"/>
        <v>4.0895002973552211E-2</v>
      </c>
      <c r="R102">
        <f t="shared" si="22"/>
        <v>9.1278558297239209E-4</v>
      </c>
      <c r="S102">
        <f t="shared" si="23"/>
        <v>3.0995834159888914E-4</v>
      </c>
    </row>
    <row r="103" spans="1:19" x14ac:dyDescent="0.25">
      <c r="A103" s="6">
        <v>2013</v>
      </c>
      <c r="B103" s="6">
        <v>5</v>
      </c>
      <c r="C103" s="6">
        <v>101</v>
      </c>
      <c r="D103" s="6">
        <v>279</v>
      </c>
      <c r="E103">
        <f t="shared" si="25"/>
        <v>268.75</v>
      </c>
      <c r="F103">
        <f t="shared" si="26"/>
        <v>269.5</v>
      </c>
      <c r="G103">
        <f t="shared" si="27"/>
        <v>9.5</v>
      </c>
      <c r="H103">
        <v>77.170833333333306</v>
      </c>
      <c r="I103">
        <f t="shared" si="14"/>
        <v>201.82916666666671</v>
      </c>
      <c r="J103">
        <f t="shared" si="15"/>
        <v>193.24886166158552</v>
      </c>
      <c r="K103">
        <f t="shared" si="16"/>
        <v>8.5803050050811862</v>
      </c>
      <c r="L103">
        <f t="shared" si="24"/>
        <v>18.019193893970044</v>
      </c>
      <c r="M103">
        <f t="shared" si="17"/>
        <v>270.41969499491881</v>
      </c>
      <c r="N103">
        <f t="shared" si="18"/>
        <v>8.5803050050811862</v>
      </c>
      <c r="O103">
        <f t="shared" si="19"/>
        <v>73.621633980221262</v>
      </c>
      <c r="P103">
        <f t="shared" si="20"/>
        <v>3.0753781380219305E-2</v>
      </c>
      <c r="Q103">
        <f t="shared" si="21"/>
        <v>3.0753781380219305E-2</v>
      </c>
      <c r="R103">
        <f t="shared" si="22"/>
        <v>1.4731430214800053E-2</v>
      </c>
      <c r="S103">
        <f t="shared" si="23"/>
        <v>1.0405827263267429E-3</v>
      </c>
    </row>
    <row r="104" spans="1:19" x14ac:dyDescent="0.25">
      <c r="A104" s="6">
        <v>2013</v>
      </c>
      <c r="B104" s="6">
        <v>6</v>
      </c>
      <c r="C104" s="6">
        <v>102</v>
      </c>
      <c r="D104" s="6">
        <v>288</v>
      </c>
      <c r="E104">
        <f t="shared" si="25"/>
        <v>270.25</v>
      </c>
      <c r="F104">
        <f t="shared" si="26"/>
        <v>272.04166666666663</v>
      </c>
      <c r="G104">
        <f t="shared" si="27"/>
        <v>15.958333333333371</v>
      </c>
      <c r="H104">
        <v>59.549999999999976</v>
      </c>
      <c r="I104">
        <f t="shared" si="14"/>
        <v>228.45000000000002</v>
      </c>
      <c r="J104">
        <f t="shared" si="15"/>
        <v>194.5869041676599</v>
      </c>
      <c r="K104">
        <f t="shared" si="16"/>
        <v>33.863095832340122</v>
      </c>
      <c r="L104">
        <f t="shared" si="24"/>
        <v>24.843651387895694</v>
      </c>
      <c r="M104">
        <f t="shared" si="17"/>
        <v>254.13690416765988</v>
      </c>
      <c r="N104">
        <f t="shared" si="18"/>
        <v>33.863095832340122</v>
      </c>
      <c r="O104">
        <f t="shared" si="19"/>
        <v>1146.7092593502509</v>
      </c>
      <c r="P104">
        <f t="shared" si="20"/>
        <v>0.11758019386229208</v>
      </c>
      <c r="Q104">
        <f t="shared" si="21"/>
        <v>0.11758019386229208</v>
      </c>
      <c r="R104">
        <f t="shared" si="22"/>
        <v>1.2413328010054372E-2</v>
      </c>
      <c r="S104">
        <f t="shared" si="23"/>
        <v>2.3630401234567902E-3</v>
      </c>
    </row>
    <row r="105" spans="1:19" x14ac:dyDescent="0.25">
      <c r="A105" s="6">
        <v>2013</v>
      </c>
      <c r="B105" s="6">
        <v>7</v>
      </c>
      <c r="C105" s="6">
        <v>103</v>
      </c>
      <c r="D105" s="6">
        <v>302</v>
      </c>
      <c r="E105">
        <f t="shared" si="25"/>
        <v>273.83333333333331</v>
      </c>
      <c r="F105">
        <f t="shared" si="26"/>
        <v>275.625</v>
      </c>
      <c r="G105">
        <f t="shared" si="27"/>
        <v>26.375</v>
      </c>
      <c r="H105">
        <v>73.987499999999969</v>
      </c>
      <c r="I105">
        <f t="shared" si="14"/>
        <v>228.01250000000005</v>
      </c>
      <c r="J105">
        <f t="shared" si="15"/>
        <v>195.92494667373427</v>
      </c>
      <c r="K105">
        <f t="shared" si="16"/>
        <v>32.087553326265777</v>
      </c>
      <c r="L105">
        <f t="shared" si="24"/>
        <v>29.565331104043565</v>
      </c>
      <c r="M105">
        <f t="shared" si="17"/>
        <v>269.91244667373422</v>
      </c>
      <c r="N105">
        <f t="shared" si="18"/>
        <v>32.087553326265777</v>
      </c>
      <c r="O105">
        <f t="shared" si="19"/>
        <v>1029.61107846595</v>
      </c>
      <c r="P105">
        <f t="shared" si="20"/>
        <v>0.106250176577039</v>
      </c>
      <c r="Q105">
        <f t="shared" si="21"/>
        <v>0.106250176577039</v>
      </c>
      <c r="R105">
        <f t="shared" si="22"/>
        <v>5.6724560398917221E-3</v>
      </c>
      <c r="S105">
        <f t="shared" si="23"/>
        <v>2.8068944344546293E-3</v>
      </c>
    </row>
    <row r="106" spans="1:19" x14ac:dyDescent="0.25">
      <c r="A106" s="6">
        <v>2013</v>
      </c>
      <c r="B106" s="6">
        <v>8</v>
      </c>
      <c r="C106" s="6">
        <v>104</v>
      </c>
      <c r="D106" s="6">
        <v>286</v>
      </c>
      <c r="E106">
        <f t="shared" si="25"/>
        <v>277.41666666666669</v>
      </c>
      <c r="F106">
        <f t="shared" si="26"/>
        <v>278.04166666666669</v>
      </c>
      <c r="G106">
        <f t="shared" si="27"/>
        <v>7.9583333333333144</v>
      </c>
      <c r="H106">
        <v>65.991666666666632</v>
      </c>
      <c r="I106">
        <f t="shared" si="14"/>
        <v>220.00833333333338</v>
      </c>
      <c r="J106">
        <f t="shared" si="15"/>
        <v>197.26298917980859</v>
      </c>
      <c r="K106">
        <f t="shared" si="16"/>
        <v>22.745344153524798</v>
      </c>
      <c r="L106">
        <f t="shared" si="24"/>
        <v>17.080066375746991</v>
      </c>
      <c r="M106">
        <f t="shared" si="17"/>
        <v>263.2546558464752</v>
      </c>
      <c r="N106">
        <f t="shared" si="18"/>
        <v>22.745344153524798</v>
      </c>
      <c r="O106">
        <f t="shared" si="19"/>
        <v>517.35068066228473</v>
      </c>
      <c r="P106">
        <f t="shared" si="20"/>
        <v>7.9529175361974819E-2</v>
      </c>
      <c r="Q106">
        <f t="shared" si="21"/>
        <v>7.9529175361974819E-2</v>
      </c>
      <c r="R106">
        <f t="shared" si="22"/>
        <v>1.5780088821473715E-4</v>
      </c>
      <c r="S106">
        <f t="shared" si="23"/>
        <v>6.8768643943469113E-2</v>
      </c>
    </row>
    <row r="107" spans="1:19" x14ac:dyDescent="0.25">
      <c r="A107" s="6">
        <v>2013</v>
      </c>
      <c r="B107" s="6">
        <v>9</v>
      </c>
      <c r="C107" s="6">
        <v>105</v>
      </c>
      <c r="D107" s="6">
        <v>211</v>
      </c>
      <c r="E107">
        <f t="shared" si="25"/>
        <v>278.66666666666669</v>
      </c>
      <c r="F107">
        <f t="shared" si="26"/>
        <v>279.75</v>
      </c>
      <c r="G107">
        <f t="shared" si="27"/>
        <v>-68.75</v>
      </c>
      <c r="H107">
        <v>15.991666666666639</v>
      </c>
      <c r="I107">
        <f t="shared" si="14"/>
        <v>195.00833333333335</v>
      </c>
      <c r="J107">
        <f t="shared" si="15"/>
        <v>198.60103168588296</v>
      </c>
      <c r="K107">
        <f t="shared" si="16"/>
        <v>-3.5926983525496041</v>
      </c>
      <c r="L107">
        <f t="shared" si="24"/>
        <v>7.9725794252281998</v>
      </c>
      <c r="M107">
        <f t="shared" si="17"/>
        <v>214.5926983525496</v>
      </c>
      <c r="N107">
        <f t="shared" si="18"/>
        <v>-3.5926983525496041</v>
      </c>
      <c r="O107">
        <f t="shared" si="19"/>
        <v>12.90748145241264</v>
      </c>
      <c r="P107">
        <f t="shared" si="20"/>
        <v>-1.7027006410187697E-2</v>
      </c>
      <c r="Q107">
        <f t="shared" si="21"/>
        <v>1.7027006410187697E-2</v>
      </c>
      <c r="R107">
        <f t="shared" si="22"/>
        <v>5.100089012495722E-4</v>
      </c>
      <c r="S107">
        <f t="shared" si="23"/>
        <v>5.6153275982120791E-4</v>
      </c>
    </row>
    <row r="108" spans="1:19" x14ac:dyDescent="0.25">
      <c r="A108" s="6">
        <v>2013</v>
      </c>
      <c r="B108" s="6">
        <v>10</v>
      </c>
      <c r="C108" s="6">
        <v>106</v>
      </c>
      <c r="D108" s="6">
        <v>216</v>
      </c>
      <c r="E108">
        <f t="shared" si="25"/>
        <v>280.83333333333331</v>
      </c>
      <c r="F108">
        <f t="shared" si="26"/>
        <v>282.29166666666663</v>
      </c>
      <c r="G108">
        <f t="shared" si="27"/>
        <v>-66.291666666666629</v>
      </c>
      <c r="H108">
        <v>11.295833333333313</v>
      </c>
      <c r="I108">
        <f t="shared" si="14"/>
        <v>204.70416666666668</v>
      </c>
      <c r="J108">
        <f t="shared" si="15"/>
        <v>199.93907419195727</v>
      </c>
      <c r="K108">
        <f t="shared" si="16"/>
        <v>4.7650924747094052</v>
      </c>
      <c r="L108">
        <f t="shared" si="24"/>
        <v>2.8039813635982873</v>
      </c>
      <c r="M108">
        <f t="shared" si="17"/>
        <v>211.23490752529059</v>
      </c>
      <c r="N108">
        <f t="shared" si="18"/>
        <v>4.7650924747094052</v>
      </c>
      <c r="O108">
        <f t="shared" si="19"/>
        <v>22.706106292532205</v>
      </c>
      <c r="P108">
        <f t="shared" si="20"/>
        <v>2.2060613308839839E-2</v>
      </c>
      <c r="Q108">
        <f t="shared" si="21"/>
        <v>2.2060613308839839E-2</v>
      </c>
      <c r="R108">
        <f t="shared" si="22"/>
        <v>1.1233514177890068E-3</v>
      </c>
      <c r="S108">
        <f t="shared" si="23"/>
        <v>1.9290123456790122E-4</v>
      </c>
    </row>
    <row r="109" spans="1:19" x14ac:dyDescent="0.25">
      <c r="A109" s="6">
        <v>2013</v>
      </c>
      <c r="B109" s="6">
        <v>11</v>
      </c>
      <c r="C109" s="6">
        <v>107</v>
      </c>
      <c r="D109" s="6">
        <v>219</v>
      </c>
      <c r="E109">
        <f t="shared" si="25"/>
        <v>283.75</v>
      </c>
      <c r="F109">
        <f t="shared" si="26"/>
        <v>284.375</v>
      </c>
      <c r="G109">
        <f t="shared" si="27"/>
        <v>-65.375</v>
      </c>
      <c r="H109">
        <v>10.483333333333306</v>
      </c>
      <c r="I109">
        <f t="shared" si="14"/>
        <v>208.51666666666671</v>
      </c>
      <c r="J109">
        <f t="shared" si="15"/>
        <v>201.27711669803165</v>
      </c>
      <c r="K109">
        <f t="shared" si="16"/>
        <v>7.2395499686350604</v>
      </c>
      <c r="L109">
        <f t="shared" si="24"/>
        <v>9.2103833019684007</v>
      </c>
      <c r="M109">
        <f t="shared" si="17"/>
        <v>211.76045003136494</v>
      </c>
      <c r="N109">
        <f t="shared" si="18"/>
        <v>7.2395499686350604</v>
      </c>
      <c r="O109">
        <f t="shared" si="19"/>
        <v>52.411083748363907</v>
      </c>
      <c r="P109">
        <f t="shared" si="20"/>
        <v>3.3057305792854159E-2</v>
      </c>
      <c r="Q109">
        <f t="shared" si="21"/>
        <v>3.3057305792854159E-2</v>
      </c>
      <c r="R109">
        <f t="shared" si="22"/>
        <v>5.0913812363684334E-3</v>
      </c>
      <c r="S109">
        <f t="shared" si="23"/>
        <v>3.1713267029461437E-2</v>
      </c>
    </row>
    <row r="110" spans="1:19" x14ac:dyDescent="0.25">
      <c r="A110" s="6">
        <v>2013</v>
      </c>
      <c r="B110" s="6">
        <v>12</v>
      </c>
      <c r="C110" s="6">
        <v>108</v>
      </c>
      <c r="D110" s="6">
        <v>258</v>
      </c>
      <c r="E110">
        <f t="shared" si="25"/>
        <v>285</v>
      </c>
      <c r="F110">
        <f t="shared" si="26"/>
        <v>285.08333333333337</v>
      </c>
      <c r="G110">
        <f t="shared" si="27"/>
        <v>-27.083333333333371</v>
      </c>
      <c r="H110">
        <v>39.758333333333297</v>
      </c>
      <c r="I110">
        <f t="shared" si="14"/>
        <v>218.2416666666667</v>
      </c>
      <c r="J110">
        <f t="shared" si="15"/>
        <v>202.61515920410596</v>
      </c>
      <c r="K110">
        <f t="shared" si="16"/>
        <v>15.626507462560738</v>
      </c>
      <c r="L110">
        <f t="shared" si="24"/>
        <v>16.389007462560716</v>
      </c>
      <c r="M110">
        <f t="shared" si="17"/>
        <v>242.37349253743926</v>
      </c>
      <c r="N110">
        <f t="shared" si="18"/>
        <v>15.626507462560738</v>
      </c>
      <c r="O110">
        <f t="shared" si="19"/>
        <v>244.18773547746645</v>
      </c>
      <c r="P110">
        <f t="shared" si="20"/>
        <v>6.0567858382018364E-2</v>
      </c>
      <c r="Q110">
        <f t="shared" si="21"/>
        <v>6.0567858382018364E-2</v>
      </c>
      <c r="R110">
        <f t="shared" si="22"/>
        <v>1.0392115222076868E-2</v>
      </c>
      <c r="S110">
        <f t="shared" si="23"/>
        <v>1.1778138333032871E-2</v>
      </c>
    </row>
    <row r="111" spans="1:19" x14ac:dyDescent="0.25">
      <c r="A111" s="6">
        <v>2014</v>
      </c>
      <c r="B111" s="6">
        <v>1</v>
      </c>
      <c r="C111" s="6">
        <v>109</v>
      </c>
      <c r="D111" s="6">
        <v>286</v>
      </c>
      <c r="E111">
        <f t="shared" si="25"/>
        <v>285.16666666666669</v>
      </c>
      <c r="F111">
        <f t="shared" si="26"/>
        <v>285.375</v>
      </c>
      <c r="G111">
        <f t="shared" si="27"/>
        <v>0.625</v>
      </c>
      <c r="H111">
        <v>55.745833333333309</v>
      </c>
      <c r="I111">
        <f t="shared" si="14"/>
        <v>230.25416666666669</v>
      </c>
      <c r="J111">
        <f t="shared" si="15"/>
        <v>203.95320171018034</v>
      </c>
      <c r="K111">
        <f t="shared" si="16"/>
        <v>26.300964956486354</v>
      </c>
      <c r="L111">
        <f t="shared" si="24"/>
        <v>25.505131623153023</v>
      </c>
      <c r="M111">
        <f t="shared" si="17"/>
        <v>259.69903504351362</v>
      </c>
      <c r="N111">
        <f t="shared" si="18"/>
        <v>26.300964956486382</v>
      </c>
      <c r="O111">
        <f t="shared" si="19"/>
        <v>691.74075764232475</v>
      </c>
      <c r="P111">
        <f t="shared" si="20"/>
        <v>9.1961415931770568E-2</v>
      </c>
      <c r="Q111">
        <f t="shared" si="21"/>
        <v>9.1961415931770568E-2</v>
      </c>
      <c r="R111">
        <f t="shared" si="22"/>
        <v>1.4625707607165523E-2</v>
      </c>
      <c r="S111">
        <f t="shared" si="23"/>
        <v>2.0551127194483838E-2</v>
      </c>
    </row>
    <row r="112" spans="1:19" x14ac:dyDescent="0.25">
      <c r="A112" s="6">
        <v>2014</v>
      </c>
      <c r="B112" s="6">
        <v>2</v>
      </c>
      <c r="C112" s="6">
        <v>110</v>
      </c>
      <c r="D112" s="6">
        <v>327</v>
      </c>
      <c r="E112">
        <f t="shared" si="25"/>
        <v>285.58333333333331</v>
      </c>
      <c r="F112">
        <f t="shared" si="26"/>
        <v>285.375</v>
      </c>
      <c r="G112">
        <f t="shared" si="27"/>
        <v>41.625</v>
      </c>
      <c r="H112">
        <v>87.120833333333309</v>
      </c>
      <c r="I112">
        <f t="shared" si="14"/>
        <v>239.87916666666669</v>
      </c>
      <c r="J112">
        <f t="shared" si="15"/>
        <v>205.29124421625471</v>
      </c>
      <c r="K112">
        <f t="shared" si="16"/>
        <v>34.58792245041198</v>
      </c>
      <c r="L112">
        <f t="shared" si="24"/>
        <v>26.592089117078672</v>
      </c>
      <c r="M112">
        <f t="shared" si="17"/>
        <v>292.41207754958805</v>
      </c>
      <c r="N112">
        <f t="shared" si="18"/>
        <v>34.587922450411952</v>
      </c>
      <c r="O112">
        <f t="shared" si="19"/>
        <v>1196.3243794357111</v>
      </c>
      <c r="P112">
        <f t="shared" si="20"/>
        <v>0.10577346315110689</v>
      </c>
      <c r="Q112">
        <f t="shared" si="21"/>
        <v>0.10577346315110689</v>
      </c>
      <c r="R112">
        <f t="shared" si="22"/>
        <v>3.3361681224155209E-3</v>
      </c>
      <c r="S112">
        <f t="shared" si="23"/>
        <v>1.49631998802944E-2</v>
      </c>
    </row>
    <row r="113" spans="1:19" x14ac:dyDescent="0.25">
      <c r="A113" s="6">
        <v>2014</v>
      </c>
      <c r="B113" s="6">
        <v>3</v>
      </c>
      <c r="C113" s="6">
        <v>111</v>
      </c>
      <c r="D113" s="6">
        <v>287</v>
      </c>
      <c r="E113">
        <f t="shared" si="25"/>
        <v>285.16666666666669</v>
      </c>
      <c r="F113">
        <f t="shared" si="26"/>
        <v>284.5</v>
      </c>
      <c r="G113">
        <f t="shared" si="27"/>
        <v>2.5</v>
      </c>
      <c r="H113">
        <v>61.483333333333306</v>
      </c>
      <c r="I113">
        <f t="shared" si="14"/>
        <v>225.51666666666671</v>
      </c>
      <c r="J113">
        <f t="shared" si="15"/>
        <v>206.62928672232903</v>
      </c>
      <c r="K113">
        <f t="shared" si="16"/>
        <v>18.887379944337681</v>
      </c>
      <c r="L113">
        <f t="shared" si="24"/>
        <v>30.677657722115431</v>
      </c>
      <c r="M113">
        <f t="shared" si="17"/>
        <v>268.11262005566232</v>
      </c>
      <c r="N113">
        <f t="shared" si="18"/>
        <v>18.887379944337681</v>
      </c>
      <c r="O113">
        <f t="shared" si="19"/>
        <v>356.73312116176925</v>
      </c>
      <c r="P113">
        <f t="shared" si="20"/>
        <v>6.5809686217204469E-2</v>
      </c>
      <c r="Q113">
        <f t="shared" si="21"/>
        <v>6.5809686217204469E-2</v>
      </c>
      <c r="R113">
        <f t="shared" si="22"/>
        <v>1.8049192964960568E-2</v>
      </c>
      <c r="S113">
        <f t="shared" si="23"/>
        <v>1.942478359577025E-2</v>
      </c>
    </row>
    <row r="114" spans="1:19" x14ac:dyDescent="0.25">
      <c r="A114" s="6">
        <v>2014</v>
      </c>
      <c r="B114" s="6">
        <v>4</v>
      </c>
      <c r="C114" s="6">
        <v>112</v>
      </c>
      <c r="D114" s="6">
        <v>327</v>
      </c>
      <c r="E114">
        <f t="shared" si="25"/>
        <v>283.83333333333331</v>
      </c>
      <c r="F114">
        <f t="shared" si="26"/>
        <v>284.16666666666663</v>
      </c>
      <c r="G114">
        <f t="shared" si="27"/>
        <v>42.833333333333371</v>
      </c>
      <c r="H114">
        <v>80.47499999999998</v>
      </c>
      <c r="I114">
        <f t="shared" si="14"/>
        <v>246.52500000000003</v>
      </c>
      <c r="J114">
        <f t="shared" si="15"/>
        <v>207.9673292284034</v>
      </c>
      <c r="K114">
        <f t="shared" si="16"/>
        <v>38.557670771596634</v>
      </c>
      <c r="L114">
        <f t="shared" si="24"/>
        <v>30.989615216041102</v>
      </c>
      <c r="M114">
        <f t="shared" si="17"/>
        <v>288.44232922840337</v>
      </c>
      <c r="N114">
        <f t="shared" si="18"/>
        <v>38.557670771596634</v>
      </c>
      <c r="O114">
        <f t="shared" si="19"/>
        <v>1486.6939753308372</v>
      </c>
      <c r="P114">
        <f t="shared" si="20"/>
        <v>0.11791336627399582</v>
      </c>
      <c r="Q114">
        <f t="shared" si="21"/>
        <v>0.11791336627399582</v>
      </c>
      <c r="R114">
        <f t="shared" si="22"/>
        <v>1.1801662845291888E-2</v>
      </c>
      <c r="S114">
        <f t="shared" si="23"/>
        <v>2.337999981296E-4</v>
      </c>
    </row>
    <row r="115" spans="1:19" x14ac:dyDescent="0.25">
      <c r="A115" s="6">
        <v>2014</v>
      </c>
      <c r="B115" s="6">
        <v>5</v>
      </c>
      <c r="C115" s="6">
        <v>113</v>
      </c>
      <c r="D115" s="6">
        <v>322</v>
      </c>
      <c r="E115">
        <f t="shared" si="25"/>
        <v>284.5</v>
      </c>
      <c r="F115">
        <f t="shared" si="26"/>
        <v>283.875</v>
      </c>
      <c r="G115">
        <f t="shared" si="27"/>
        <v>38.125</v>
      </c>
      <c r="H115">
        <v>77.170833333333306</v>
      </c>
      <c r="I115">
        <f t="shared" si="14"/>
        <v>244.82916666666671</v>
      </c>
      <c r="J115">
        <f t="shared" si="15"/>
        <v>209.30537173447772</v>
      </c>
      <c r="K115">
        <f t="shared" si="16"/>
        <v>35.523794932188991</v>
      </c>
      <c r="L115">
        <f t="shared" si="24"/>
        <v>35.629350487744517</v>
      </c>
      <c r="M115">
        <f t="shared" si="17"/>
        <v>286.47620506781101</v>
      </c>
      <c r="N115">
        <f t="shared" si="18"/>
        <v>35.523794932188991</v>
      </c>
      <c r="O115">
        <f t="shared" si="19"/>
        <v>1261.9400063842163</v>
      </c>
      <c r="P115">
        <f t="shared" si="20"/>
        <v>0.11032234450990371</v>
      </c>
      <c r="Q115">
        <f t="shared" si="21"/>
        <v>0.11032234450990371</v>
      </c>
      <c r="R115">
        <f t="shared" si="22"/>
        <v>1.0380310068978948E-2</v>
      </c>
      <c r="S115">
        <f t="shared" si="23"/>
        <v>3.4817329578334172E-3</v>
      </c>
    </row>
    <row r="116" spans="1:19" x14ac:dyDescent="0.25">
      <c r="A116" s="6">
        <v>2014</v>
      </c>
      <c r="B116" s="6">
        <v>6</v>
      </c>
      <c r="C116" s="6">
        <v>114</v>
      </c>
      <c r="D116" s="6">
        <v>303</v>
      </c>
      <c r="E116">
        <f t="shared" si="25"/>
        <v>283.25</v>
      </c>
      <c r="F116">
        <f t="shared" si="26"/>
        <v>283.16666666666663</v>
      </c>
      <c r="G116">
        <f t="shared" si="27"/>
        <v>19.833333333333371</v>
      </c>
      <c r="H116">
        <v>59.549999999999976</v>
      </c>
      <c r="I116">
        <f t="shared" si="14"/>
        <v>243.45000000000002</v>
      </c>
      <c r="J116">
        <f t="shared" si="15"/>
        <v>210.64341424055209</v>
      </c>
      <c r="K116">
        <f t="shared" si="16"/>
        <v>32.806585759447927</v>
      </c>
      <c r="L116">
        <f t="shared" si="24"/>
        <v>36.787141315003502</v>
      </c>
      <c r="M116">
        <f t="shared" si="17"/>
        <v>270.19341424055204</v>
      </c>
      <c r="N116">
        <f t="shared" si="18"/>
        <v>32.806585759447955</v>
      </c>
      <c r="O116">
        <f t="shared" si="19"/>
        <v>1076.2720691920133</v>
      </c>
      <c r="P116">
        <f t="shared" si="20"/>
        <v>0.10827256026220447</v>
      </c>
      <c r="Q116">
        <f t="shared" si="21"/>
        <v>0.10827256026220447</v>
      </c>
      <c r="R116">
        <f t="shared" si="22"/>
        <v>1.9242215871722385E-2</v>
      </c>
      <c r="S116">
        <f t="shared" si="23"/>
        <v>6.8076114542147282E-3</v>
      </c>
    </row>
    <row r="117" spans="1:19" x14ac:dyDescent="0.25">
      <c r="A117" s="6">
        <v>2014</v>
      </c>
      <c r="B117" s="6">
        <v>7</v>
      </c>
      <c r="C117" s="6">
        <v>115</v>
      </c>
      <c r="D117" s="6">
        <v>328</v>
      </c>
      <c r="E117">
        <f t="shared" si="25"/>
        <v>283.08333333333331</v>
      </c>
      <c r="F117">
        <f t="shared" si="26"/>
        <v>282.875</v>
      </c>
      <c r="G117">
        <f t="shared" si="27"/>
        <v>45.125</v>
      </c>
      <c r="H117">
        <v>73.987499999999969</v>
      </c>
      <c r="I117">
        <f t="shared" si="14"/>
        <v>254.01250000000005</v>
      </c>
      <c r="J117">
        <f t="shared" si="15"/>
        <v>211.98145674662646</v>
      </c>
      <c r="K117">
        <f t="shared" si="16"/>
        <v>42.031043253373582</v>
      </c>
      <c r="L117">
        <f t="shared" si="24"/>
        <v>38.842154364484706</v>
      </c>
      <c r="M117">
        <f t="shared" si="17"/>
        <v>285.96895674662642</v>
      </c>
      <c r="O117">
        <f t="shared" si="19"/>
        <v>0</v>
      </c>
      <c r="P117">
        <f t="shared" si="20"/>
        <v>0</v>
      </c>
      <c r="Q117">
        <f t="shared" si="21"/>
        <v>0</v>
      </c>
      <c r="R117">
        <f t="shared" si="22"/>
        <v>1.6154436412501062E-2</v>
      </c>
      <c r="S117">
        <f t="shared" si="23"/>
        <v>4.5545806067816784E-4</v>
      </c>
    </row>
    <row r="118" spans="1:19" x14ac:dyDescent="0.25">
      <c r="A118" s="6">
        <v>2014</v>
      </c>
      <c r="B118" s="6">
        <v>8</v>
      </c>
      <c r="C118" s="6">
        <v>116</v>
      </c>
      <c r="D118" s="6">
        <v>321</v>
      </c>
      <c r="E118">
        <f t="shared" si="25"/>
        <v>282.66666666666669</v>
      </c>
      <c r="F118">
        <f t="shared" si="26"/>
        <v>282.70833333333337</v>
      </c>
      <c r="G118">
        <f t="shared" si="27"/>
        <v>38.291666666666629</v>
      </c>
      <c r="H118">
        <v>65.991666666666632</v>
      </c>
      <c r="I118">
        <f t="shared" si="14"/>
        <v>255.00833333333338</v>
      </c>
      <c r="J118">
        <f t="shared" si="15"/>
        <v>213.31949925270078</v>
      </c>
      <c r="K118">
        <f t="shared" si="16"/>
        <v>41.688834080632603</v>
      </c>
      <c r="L118">
        <f t="shared" si="24"/>
        <v>26.356889636188129</v>
      </c>
      <c r="M118">
        <f t="shared" si="17"/>
        <v>279.3111659193674</v>
      </c>
      <c r="N118">
        <f t="shared" si="18"/>
        <v>41.688834080632603</v>
      </c>
      <c r="O118">
        <f t="shared" si="19"/>
        <v>1737.9588870025143</v>
      </c>
      <c r="P118">
        <f t="shared" si="20"/>
        <v>0.12987175726053771</v>
      </c>
      <c r="Q118">
        <f t="shared" si="21"/>
        <v>0.12987175726053771</v>
      </c>
      <c r="R118">
        <f t="shared" si="22"/>
        <v>2.097722167214896E-4</v>
      </c>
      <c r="S118">
        <f t="shared" si="23"/>
        <v>8.7586494696285933E-2</v>
      </c>
    </row>
    <row r="119" spans="1:19" x14ac:dyDescent="0.25">
      <c r="A119" s="6">
        <v>2014</v>
      </c>
      <c r="B119" s="6">
        <v>9</v>
      </c>
      <c r="C119" s="6">
        <v>117</v>
      </c>
      <c r="D119" s="6">
        <v>226</v>
      </c>
      <c r="E119">
        <f t="shared" si="25"/>
        <v>282.75</v>
      </c>
      <c r="F119">
        <f t="shared" si="26"/>
        <v>281.91666666666663</v>
      </c>
      <c r="G119">
        <f t="shared" si="27"/>
        <v>-55.916666666666629</v>
      </c>
      <c r="H119">
        <v>15.991666666666639</v>
      </c>
      <c r="I119">
        <f t="shared" si="14"/>
        <v>210.00833333333335</v>
      </c>
      <c r="J119">
        <f t="shared" si="15"/>
        <v>214.65754175877515</v>
      </c>
      <c r="K119">
        <f t="shared" si="16"/>
        <v>-4.6492084254417989</v>
      </c>
      <c r="L119">
        <f t="shared" si="24"/>
        <v>9.2494026856693381</v>
      </c>
      <c r="M119">
        <f t="shared" si="17"/>
        <v>230.6492084254418</v>
      </c>
      <c r="N119">
        <f t="shared" si="18"/>
        <v>-4.6492084254417989</v>
      </c>
      <c r="O119">
        <f t="shared" si="19"/>
        <v>21.61513898319901</v>
      </c>
      <c r="P119">
        <f t="shared" si="20"/>
        <v>-2.0571718696645126E-2</v>
      </c>
      <c r="Q119">
        <f t="shared" si="21"/>
        <v>2.0571718696645126E-2</v>
      </c>
      <c r="R119">
        <f t="shared" si="22"/>
        <v>1.6902349632669127E-3</v>
      </c>
      <c r="S119">
        <f t="shared" si="23"/>
        <v>1.2530346933980734E-3</v>
      </c>
    </row>
    <row r="120" spans="1:19" x14ac:dyDescent="0.25">
      <c r="A120" s="6">
        <v>2014</v>
      </c>
      <c r="B120" s="6">
        <v>10</v>
      </c>
      <c r="C120" s="6">
        <v>118</v>
      </c>
      <c r="D120" s="6">
        <v>218</v>
      </c>
      <c r="E120">
        <f t="shared" si="25"/>
        <v>281.08333333333331</v>
      </c>
      <c r="F120">
        <f t="shared" si="26"/>
        <v>279.91666666666663</v>
      </c>
      <c r="G120">
        <f t="shared" si="27"/>
        <v>-61.916666666666629</v>
      </c>
      <c r="H120">
        <v>11.295833333333313</v>
      </c>
      <c r="I120">
        <f t="shared" si="14"/>
        <v>206.70416666666668</v>
      </c>
      <c r="J120">
        <f t="shared" si="15"/>
        <v>215.99558426484947</v>
      </c>
      <c r="K120">
        <f t="shared" si="16"/>
        <v>-9.2914175981827896</v>
      </c>
      <c r="L120">
        <f t="shared" si="24"/>
        <v>-5.919195375960574</v>
      </c>
      <c r="M120">
        <f t="shared" si="17"/>
        <v>227.29141759818279</v>
      </c>
      <c r="N120">
        <f t="shared" si="18"/>
        <v>-9.2914175981827896</v>
      </c>
      <c r="O120">
        <f t="shared" si="19"/>
        <v>86.330440983820836</v>
      </c>
      <c r="P120">
        <f t="shared" si="20"/>
        <v>-4.2621181643040316E-2</v>
      </c>
      <c r="Q120">
        <f t="shared" si="21"/>
        <v>4.2621181643040316E-2</v>
      </c>
      <c r="R120">
        <f t="shared" si="22"/>
        <v>3.065647764811597E-4</v>
      </c>
      <c r="S120">
        <f t="shared" si="23"/>
        <v>7.5751199393990411E-4</v>
      </c>
    </row>
    <row r="121" spans="1:19" x14ac:dyDescent="0.25">
      <c r="A121" s="6">
        <v>2014</v>
      </c>
      <c r="B121" s="6">
        <v>11</v>
      </c>
      <c r="C121" s="6">
        <v>119</v>
      </c>
      <c r="D121" s="6">
        <v>224</v>
      </c>
      <c r="E121">
        <f t="shared" si="25"/>
        <v>278.75</v>
      </c>
      <c r="F121">
        <f t="shared" si="26"/>
        <v>278.08333333333337</v>
      </c>
      <c r="G121">
        <f t="shared" si="27"/>
        <v>-54.083333333333371</v>
      </c>
      <c r="H121">
        <v>10.483333333333306</v>
      </c>
      <c r="I121">
        <f t="shared" si="14"/>
        <v>213.51666666666671</v>
      </c>
      <c r="J121">
        <f t="shared" si="15"/>
        <v>217.33362677092384</v>
      </c>
      <c r="K121">
        <f t="shared" si="16"/>
        <v>-3.8169601042571344</v>
      </c>
      <c r="L121">
        <f t="shared" si="24"/>
        <v>-6.1794601042571458</v>
      </c>
      <c r="M121">
        <f t="shared" si="17"/>
        <v>227.81696010425713</v>
      </c>
      <c r="N121">
        <f t="shared" si="18"/>
        <v>-3.8169601042571344</v>
      </c>
      <c r="O121">
        <f t="shared" si="19"/>
        <v>14.569184437490634</v>
      </c>
      <c r="P121">
        <f t="shared" si="20"/>
        <v>-1.7040000465433636E-2</v>
      </c>
      <c r="Q121">
        <f t="shared" si="21"/>
        <v>1.7040000465433636E-2</v>
      </c>
      <c r="R121">
        <f t="shared" si="22"/>
        <v>5.8763010898052329E-4</v>
      </c>
      <c r="S121">
        <f t="shared" si="23"/>
        <v>1.6761001275510206E-2</v>
      </c>
    </row>
    <row r="122" spans="1:19" x14ac:dyDescent="0.25">
      <c r="A122" s="6">
        <v>2014</v>
      </c>
      <c r="B122" s="6">
        <v>12</v>
      </c>
      <c r="C122" s="6">
        <v>120</v>
      </c>
      <c r="D122" s="6">
        <v>253</v>
      </c>
      <c r="E122">
        <f t="shared" si="25"/>
        <v>277.41666666666669</v>
      </c>
      <c r="F122">
        <f t="shared" si="26"/>
        <v>277.20833333333337</v>
      </c>
      <c r="G122">
        <f t="shared" si="27"/>
        <v>-24.208333333333371</v>
      </c>
      <c r="H122">
        <v>39.758333333333297</v>
      </c>
      <c r="I122">
        <f t="shared" si="14"/>
        <v>213.2416666666667</v>
      </c>
      <c r="J122">
        <f t="shared" si="15"/>
        <v>218.67166927699822</v>
      </c>
      <c r="K122">
        <f t="shared" si="16"/>
        <v>-5.4300026103315133</v>
      </c>
      <c r="L122">
        <f t="shared" si="24"/>
        <v>-5.0008359436648293</v>
      </c>
      <c r="M122">
        <f t="shared" si="17"/>
        <v>258.43000261033148</v>
      </c>
      <c r="N122">
        <f t="shared" si="18"/>
        <v>-5.4300026103314849</v>
      </c>
      <c r="O122">
        <f t="shared" si="19"/>
        <v>29.48492834820674</v>
      </c>
      <c r="P122">
        <f t="shared" si="20"/>
        <v>-2.1462460910401125E-2</v>
      </c>
      <c r="Q122">
        <f t="shared" si="21"/>
        <v>2.1462460910401125E-2</v>
      </c>
      <c r="R122">
        <f t="shared" ref="R122" si="28">((M123-D123)/D122)^2</f>
        <v>5.1752565400152244E-4</v>
      </c>
      <c r="S122">
        <f t="shared" ref="S122" si="29">((D123-D122)/D122)^2</f>
        <v>4.5149900795200676E-3</v>
      </c>
    </row>
    <row r="123" spans="1:19" x14ac:dyDescent="0.25">
      <c r="A123" s="6">
        <v>2015</v>
      </c>
      <c r="B123" s="6">
        <v>1</v>
      </c>
      <c r="C123" s="6">
        <v>121</v>
      </c>
      <c r="D123" s="6">
        <v>270</v>
      </c>
      <c r="E123">
        <f t="shared" si="25"/>
        <v>277</v>
      </c>
      <c r="F123">
        <f t="shared" si="26"/>
        <v>276.41666666666663</v>
      </c>
      <c r="G123">
        <f t="shared" si="27"/>
        <v>-6.4166666666666288</v>
      </c>
      <c r="H123">
        <v>55.745833333333309</v>
      </c>
      <c r="I123">
        <f t="shared" si="14"/>
        <v>214.25416666666669</v>
      </c>
      <c r="J123">
        <f t="shared" si="15"/>
        <v>220.00971178307253</v>
      </c>
      <c r="K123">
        <f t="shared" si="16"/>
        <v>-5.7555451164058411</v>
      </c>
      <c r="L123">
        <f t="shared" si="24"/>
        <v>5.1152882169274774</v>
      </c>
      <c r="M123">
        <f t="shared" si="17"/>
        <v>275.75554511640587</v>
      </c>
      <c r="N123">
        <f t="shared" si="18"/>
        <v>-5.7555451164058695</v>
      </c>
      <c r="O123">
        <f t="shared" si="19"/>
        <v>33.126299586983457</v>
      </c>
      <c r="P123">
        <f t="shared" si="20"/>
        <v>-2.1316833764466185E-2</v>
      </c>
      <c r="Q123">
        <f t="shared" si="21"/>
        <v>2.1316833764466185E-2</v>
      </c>
      <c r="R123">
        <f t="shared" si="22"/>
        <v>9.6559100513856199E-3</v>
      </c>
      <c r="S123">
        <f t="shared" si="23"/>
        <v>5.7956104252400539E-2</v>
      </c>
    </row>
    <row r="124" spans="1:19" x14ac:dyDescent="0.25">
      <c r="A124" s="6">
        <v>2015</v>
      </c>
      <c r="B124" s="6">
        <v>2</v>
      </c>
      <c r="C124" s="6">
        <v>122</v>
      </c>
      <c r="D124" s="6">
        <v>335</v>
      </c>
      <c r="E124">
        <f t="shared" si="25"/>
        <v>275.83333333333331</v>
      </c>
      <c r="F124">
        <f t="shared" si="26"/>
        <v>275.41666666666663</v>
      </c>
      <c r="G124">
        <f t="shared" si="27"/>
        <v>59.583333333333371</v>
      </c>
      <c r="H124">
        <v>87.120833333333309</v>
      </c>
      <c r="I124">
        <f t="shared" si="14"/>
        <v>247.87916666666669</v>
      </c>
      <c r="J124">
        <f t="shared" si="15"/>
        <v>221.34775428914691</v>
      </c>
      <c r="K124">
        <f t="shared" si="16"/>
        <v>26.531412377519786</v>
      </c>
      <c r="L124">
        <f t="shared" si="24"/>
        <v>2.8689123775198104</v>
      </c>
      <c r="M124">
        <f t="shared" si="17"/>
        <v>308.46858762248019</v>
      </c>
      <c r="N124">
        <f t="shared" si="18"/>
        <v>26.531412377519814</v>
      </c>
      <c r="O124">
        <f t="shared" si="19"/>
        <v>703.91584274601155</v>
      </c>
      <c r="P124">
        <f t="shared" si="20"/>
        <v>7.9198245903044223E-2</v>
      </c>
      <c r="Q124">
        <f t="shared" si="21"/>
        <v>7.9198245903044223E-2</v>
      </c>
      <c r="R124">
        <f t="shared" si="22"/>
        <v>1.3195609542053302E-3</v>
      </c>
      <c r="S124">
        <f t="shared" si="23"/>
        <v>3.5366451325462241E-2</v>
      </c>
    </row>
    <row r="125" spans="1:19" x14ac:dyDescent="0.25">
      <c r="A125" s="6">
        <v>2015</v>
      </c>
      <c r="B125" s="6">
        <v>3</v>
      </c>
      <c r="C125" s="6">
        <v>123</v>
      </c>
      <c r="D125" s="6">
        <v>272</v>
      </c>
      <c r="E125">
        <f t="shared" si="25"/>
        <v>275</v>
      </c>
      <c r="H125">
        <v>61.483333333333306</v>
      </c>
      <c r="I125">
        <f t="shared" si="14"/>
        <v>210.51666666666671</v>
      </c>
      <c r="J125">
        <f t="shared" si="15"/>
        <v>222.68579679522122</v>
      </c>
      <c r="K125">
        <f t="shared" si="16"/>
        <v>-12.169130128554514</v>
      </c>
      <c r="L125">
        <f t="shared" si="24"/>
        <v>11.621147649223238</v>
      </c>
      <c r="M125">
        <f t="shared" si="17"/>
        <v>284.16913012855451</v>
      </c>
      <c r="N125">
        <f t="shared" si="18"/>
        <v>-12.169130128554514</v>
      </c>
      <c r="O125">
        <f t="shared" si="19"/>
        <v>148.08772808569319</v>
      </c>
      <c r="P125">
        <f t="shared" si="20"/>
        <v>-4.4739449002038655E-2</v>
      </c>
      <c r="Q125">
        <f t="shared" si="21"/>
        <v>4.4739449002038655E-2</v>
      </c>
      <c r="R125">
        <f t="shared" si="22"/>
        <v>5.6809254702922729E-3</v>
      </c>
      <c r="S125">
        <f t="shared" si="23"/>
        <v>3.7967668685121109E-2</v>
      </c>
    </row>
    <row r="126" spans="1:19" x14ac:dyDescent="0.25">
      <c r="A126" s="6">
        <v>2015</v>
      </c>
      <c r="B126" s="6">
        <v>4</v>
      </c>
      <c r="C126" s="6">
        <v>124</v>
      </c>
      <c r="D126" s="6">
        <v>325</v>
      </c>
      <c r="H126">
        <v>80.47499999999998</v>
      </c>
      <c r="I126">
        <f t="shared" si="14"/>
        <v>244.52500000000003</v>
      </c>
      <c r="J126">
        <f t="shared" si="15"/>
        <v>224.0238393012956</v>
      </c>
      <c r="K126">
        <f t="shared" si="16"/>
        <v>20.501160698704439</v>
      </c>
      <c r="L126">
        <f t="shared" si="24"/>
        <v>7.5997718098155742</v>
      </c>
      <c r="M126">
        <f t="shared" si="17"/>
        <v>304.49883930129556</v>
      </c>
      <c r="N126">
        <f t="shared" si="18"/>
        <v>20.501160698704439</v>
      </c>
      <c r="O126">
        <f t="shared" si="19"/>
        <v>420.29758999410348</v>
      </c>
      <c r="P126">
        <f t="shared" si="20"/>
        <v>6.3080494457552122E-2</v>
      </c>
      <c r="Q126">
        <f t="shared" si="21"/>
        <v>6.3080494457552122E-2</v>
      </c>
      <c r="R126">
        <f t="shared" si="22"/>
        <v>1.981560532071369E-3</v>
      </c>
      <c r="S126">
        <f t="shared" si="23"/>
        <v>6.0591715976331356E-4</v>
      </c>
    </row>
    <row r="127" spans="1:19" x14ac:dyDescent="0.25">
      <c r="A127" s="6">
        <v>2015</v>
      </c>
      <c r="B127" s="6">
        <v>5</v>
      </c>
      <c r="C127" s="6">
        <v>125</v>
      </c>
      <c r="D127" s="6">
        <v>317</v>
      </c>
      <c r="H127">
        <v>77.170833333333306</v>
      </c>
      <c r="I127">
        <f t="shared" si="14"/>
        <v>239.82916666666671</v>
      </c>
      <c r="J127">
        <f t="shared" si="15"/>
        <v>225.36188180736991</v>
      </c>
      <c r="K127">
        <f t="shared" si="16"/>
        <v>14.467284859296797</v>
      </c>
      <c r="L127">
        <f t="shared" si="24"/>
        <v>17.572840414852323</v>
      </c>
      <c r="M127">
        <f t="shared" si="17"/>
        <v>302.5327151407032</v>
      </c>
      <c r="N127">
        <f t="shared" si="18"/>
        <v>14.467284859296797</v>
      </c>
      <c r="O127">
        <f t="shared" si="19"/>
        <v>209.30233120003834</v>
      </c>
      <c r="P127">
        <f t="shared" si="20"/>
        <v>4.5638122584532481E-2</v>
      </c>
      <c r="Q127">
        <f t="shared" si="21"/>
        <v>4.5638122584532481E-2</v>
      </c>
      <c r="R127">
        <f t="shared" si="22"/>
        <v>3.1353201532352592E-3</v>
      </c>
      <c r="S127">
        <f t="shared" si="23"/>
        <v>1.6817761147986349E-3</v>
      </c>
    </row>
    <row r="128" spans="1:19" x14ac:dyDescent="0.25">
      <c r="A128" s="6">
        <v>2015</v>
      </c>
      <c r="B128" s="6">
        <v>6</v>
      </c>
      <c r="C128" s="6">
        <v>126</v>
      </c>
      <c r="D128" s="6">
        <v>304</v>
      </c>
      <c r="H128">
        <v>59.549999999999976</v>
      </c>
      <c r="I128">
        <f t="shared" si="14"/>
        <v>244.45000000000002</v>
      </c>
      <c r="J128">
        <f t="shared" si="15"/>
        <v>226.69992431344428</v>
      </c>
      <c r="K128">
        <f t="shared" si="16"/>
        <v>17.750075686555732</v>
      </c>
      <c r="L128">
        <f t="shared" si="24"/>
        <v>12.730631242111306</v>
      </c>
      <c r="M128">
        <f t="shared" si="17"/>
        <v>286.24992431344424</v>
      </c>
      <c r="N128">
        <f t="shared" si="18"/>
        <v>17.750075686555761</v>
      </c>
      <c r="O128">
        <f t="shared" si="19"/>
        <v>315.06518687845795</v>
      </c>
      <c r="P128">
        <f t="shared" si="20"/>
        <v>5.8388406863670264E-2</v>
      </c>
      <c r="Q128">
        <f t="shared" si="21"/>
        <v>5.8388406863670264E-2</v>
      </c>
      <c r="R128">
        <f t="shared" si="22"/>
        <v>3.8624314755749051E-4</v>
      </c>
      <c r="S128">
        <f t="shared" si="23"/>
        <v>1.7313019390581715E-4</v>
      </c>
    </row>
    <row r="129" spans="1:19" x14ac:dyDescent="0.25">
      <c r="A129" s="6">
        <v>2015</v>
      </c>
      <c r="B129" s="6">
        <v>7</v>
      </c>
      <c r="C129" s="6">
        <v>127</v>
      </c>
      <c r="D129" s="6">
        <v>308</v>
      </c>
      <c r="H129">
        <v>73.987499999999969</v>
      </c>
      <c r="I129">
        <f t="shared" si="14"/>
        <v>234.01250000000005</v>
      </c>
      <c r="J129">
        <f t="shared" si="15"/>
        <v>228.03796681951866</v>
      </c>
      <c r="K129">
        <f t="shared" si="16"/>
        <v>5.9745331804813873</v>
      </c>
      <c r="L129">
        <f t="shared" si="24"/>
        <v>7.1189776249258427</v>
      </c>
      <c r="M129">
        <f t="shared" si="17"/>
        <v>302.02546681951861</v>
      </c>
      <c r="N129">
        <f t="shared" si="18"/>
        <v>5.9745331804813873</v>
      </c>
      <c r="O129">
        <f t="shared" si="19"/>
        <v>35.695046724673041</v>
      </c>
      <c r="P129">
        <f t="shared" si="20"/>
        <v>1.9397835001562946E-2</v>
      </c>
      <c r="Q129">
        <f t="shared" si="21"/>
        <v>1.9397835001562946E-2</v>
      </c>
      <c r="R129">
        <f t="shared" si="22"/>
        <v>5.909396192783821E-5</v>
      </c>
      <c r="S129">
        <f t="shared" si="23"/>
        <v>2.3718164951931188E-3</v>
      </c>
    </row>
    <row r="130" spans="1:19" x14ac:dyDescent="0.25">
      <c r="A130" s="6">
        <v>2015</v>
      </c>
      <c r="B130" s="6">
        <v>8</v>
      </c>
      <c r="C130" s="6">
        <v>128</v>
      </c>
      <c r="D130" s="6">
        <v>293</v>
      </c>
      <c r="H130">
        <v>65.991666666666632</v>
      </c>
      <c r="I130">
        <f t="shared" si="14"/>
        <v>227.00833333333338</v>
      </c>
      <c r="J130">
        <f t="shared" si="15"/>
        <v>229.37600932559297</v>
      </c>
      <c r="K130">
        <f t="shared" si="16"/>
        <v>-2.367675992259592</v>
      </c>
      <c r="L130">
        <f t="shared" si="24"/>
        <v>-11.0329537700374</v>
      </c>
      <c r="M130">
        <f t="shared" si="17"/>
        <v>295.36767599225959</v>
      </c>
      <c r="N130">
        <f t="shared" si="18"/>
        <v>-2.367675992259592</v>
      </c>
      <c r="O130">
        <f t="shared" si="19"/>
        <v>5.605889604322444</v>
      </c>
      <c r="P130">
        <f t="shared" si="20"/>
        <v>-8.0808054343330781E-3</v>
      </c>
      <c r="Q130">
        <f t="shared" si="21"/>
        <v>8.0808054343330781E-3</v>
      </c>
      <c r="R130">
        <f t="shared" si="22"/>
        <v>1.5693948333456862E-2</v>
      </c>
      <c r="S130">
        <f t="shared" si="23"/>
        <v>8.0245547414646651E-2</v>
      </c>
    </row>
    <row r="131" spans="1:19" x14ac:dyDescent="0.25">
      <c r="A131" s="6">
        <v>2015</v>
      </c>
      <c r="B131" s="6">
        <v>9</v>
      </c>
      <c r="C131" s="6">
        <v>129</v>
      </c>
      <c r="D131" s="6">
        <v>210</v>
      </c>
      <c r="H131">
        <v>15.991666666666639</v>
      </c>
      <c r="I131">
        <f t="shared" si="14"/>
        <v>194.00833333333335</v>
      </c>
      <c r="J131">
        <f t="shared" si="15"/>
        <v>230.71405183166735</v>
      </c>
      <c r="K131">
        <f t="shared" si="16"/>
        <v>-36.705718498333994</v>
      </c>
      <c r="L131">
        <f t="shared" si="24"/>
        <v>-23.140440720556189</v>
      </c>
      <c r="M131">
        <f t="shared" si="17"/>
        <v>246.70571849833399</v>
      </c>
      <c r="N131">
        <f t="shared" si="18"/>
        <v>-36.705718498333994</v>
      </c>
      <c r="O131">
        <f t="shared" si="19"/>
        <v>1347.3097704789384</v>
      </c>
      <c r="P131">
        <f t="shared" si="20"/>
        <v>-0.17478913570635235</v>
      </c>
      <c r="Q131">
        <f t="shared" si="21"/>
        <v>0.17478913570635235</v>
      </c>
      <c r="R131">
        <f t="shared" si="22"/>
        <v>2.0884279227410402E-2</v>
      </c>
      <c r="S131">
        <f t="shared" si="23"/>
        <v>2.040816326530612E-4</v>
      </c>
    </row>
    <row r="132" spans="1:19" x14ac:dyDescent="0.25">
      <c r="A132" s="6">
        <v>2015</v>
      </c>
      <c r="B132" s="6">
        <v>10</v>
      </c>
      <c r="C132" s="6">
        <v>130</v>
      </c>
      <c r="D132" s="6">
        <v>213</v>
      </c>
      <c r="H132">
        <v>11.295833333333313</v>
      </c>
      <c r="I132">
        <f t="shared" ref="I132:I134" si="30">D132-H132</f>
        <v>201.70416666666668</v>
      </c>
      <c r="J132">
        <f t="shared" ref="J132:J158" si="31">58.1065685480762+1.33804250607435*C132</f>
        <v>232.05209433774166</v>
      </c>
      <c r="K132">
        <f t="shared" ref="K132:K134" si="32">I132-J132</f>
        <v>-30.347927671074984</v>
      </c>
      <c r="L132">
        <f t="shared" si="24"/>
        <v>-33.642372115519436</v>
      </c>
      <c r="M132">
        <f t="shared" ref="M132:M158" si="33">J132+H132</f>
        <v>243.34792767107498</v>
      </c>
      <c r="N132">
        <f t="shared" ref="N132:N134" si="34">D132-M132</f>
        <v>-30.347927671074984</v>
      </c>
      <c r="O132">
        <f t="shared" ref="O132:O134" si="35">N132^2</f>
        <v>920.99671392879873</v>
      </c>
      <c r="P132">
        <f t="shared" ref="P132:P134" si="36">N132/D132</f>
        <v>-0.14247853366701871</v>
      </c>
      <c r="Q132">
        <f t="shared" ref="Q132:Q134" si="37">ABS(P132)</f>
        <v>0.14247853366701871</v>
      </c>
      <c r="R132">
        <f t="shared" ref="R132:R133" si="38">((M133-D133)/D132)^2</f>
        <v>2.5290660623822986E-2</v>
      </c>
      <c r="S132">
        <f t="shared" ref="S132:S133" si="39">((D133-D132)/D132)^2</f>
        <v>1.9837333862328903E-4</v>
      </c>
    </row>
    <row r="133" spans="1:19" x14ac:dyDescent="0.25">
      <c r="A133" s="6">
        <v>2015</v>
      </c>
      <c r="B133" s="6">
        <v>11</v>
      </c>
      <c r="C133" s="6">
        <v>131</v>
      </c>
      <c r="D133" s="6">
        <v>210</v>
      </c>
      <c r="H133">
        <v>10.483333333333306</v>
      </c>
      <c r="I133">
        <f t="shared" si="30"/>
        <v>199.51666666666671</v>
      </c>
      <c r="J133">
        <f t="shared" si="31"/>
        <v>233.39013684381604</v>
      </c>
      <c r="K133">
        <f t="shared" si="32"/>
        <v>-33.873470177149329</v>
      </c>
      <c r="L133">
        <f t="shared" ref="L133" si="40">AVERAGE(K132:K134)</f>
        <v>-31.902636843816008</v>
      </c>
      <c r="M133">
        <f t="shared" si="33"/>
        <v>243.87347017714933</v>
      </c>
      <c r="N133">
        <f t="shared" si="34"/>
        <v>-33.873470177149329</v>
      </c>
      <c r="O133">
        <f t="shared" si="35"/>
        <v>1147.411981842225</v>
      </c>
      <c r="P133">
        <f t="shared" si="36"/>
        <v>-0.16130223893880632</v>
      </c>
      <c r="Q133">
        <f t="shared" si="37"/>
        <v>0.16130223893880632</v>
      </c>
      <c r="R133">
        <f t="shared" si="38"/>
        <v>2.2480736529496809E-2</v>
      </c>
      <c r="S133">
        <f t="shared" si="39"/>
        <v>2.4693877551020406E-2</v>
      </c>
    </row>
    <row r="134" spans="1:19" s="9" customFormat="1" ht="16.5" thickBot="1" x14ac:dyDescent="0.3">
      <c r="A134" s="13">
        <v>2015</v>
      </c>
      <c r="B134" s="13">
        <v>12</v>
      </c>
      <c r="C134" s="13">
        <v>132</v>
      </c>
      <c r="D134" s="13">
        <v>243</v>
      </c>
      <c r="H134" s="9">
        <v>39.758333333333297</v>
      </c>
      <c r="I134" s="9">
        <f t="shared" si="30"/>
        <v>203.2416666666667</v>
      </c>
      <c r="J134" s="9">
        <f t="shared" si="31"/>
        <v>234.72817934989041</v>
      </c>
      <c r="K134" s="9">
        <f t="shared" si="32"/>
        <v>-31.486512683223708</v>
      </c>
      <c r="M134" s="9">
        <f t="shared" si="33"/>
        <v>274.48651268322374</v>
      </c>
      <c r="N134" s="9">
        <f t="shared" si="34"/>
        <v>-31.486512683223737</v>
      </c>
      <c r="O134" s="9">
        <f t="shared" si="35"/>
        <v>991.4004809508092</v>
      </c>
      <c r="P134" s="9">
        <f t="shared" si="36"/>
        <v>-0.12957412626841044</v>
      </c>
      <c r="Q134" s="9">
        <f t="shared" si="37"/>
        <v>0.12957412626841044</v>
      </c>
    </row>
    <row r="135" spans="1:19" x14ac:dyDescent="0.25">
      <c r="A135" s="6">
        <v>2016</v>
      </c>
      <c r="B135" s="6">
        <v>1</v>
      </c>
      <c r="C135" s="6">
        <v>133</v>
      </c>
      <c r="D135" s="6">
        <v>253</v>
      </c>
      <c r="H135">
        <v>55.745833333333309</v>
      </c>
      <c r="J135">
        <f t="shared" si="31"/>
        <v>236.06622185596473</v>
      </c>
      <c r="M135">
        <f t="shared" si="33"/>
        <v>291.81205518929801</v>
      </c>
      <c r="N135">
        <f t="shared" ref="N135:N158" si="41">D135-M135</f>
        <v>-38.812055189298007</v>
      </c>
      <c r="O135">
        <f t="shared" ref="O135:O158" si="42">N135^2</f>
        <v>1506.3756280171144</v>
      </c>
      <c r="P135">
        <f t="shared" ref="P135:P158" si="43">N135/D135</f>
        <v>-0.15340733276402374</v>
      </c>
      <c r="Q135">
        <f t="shared" ref="Q135:Q158" si="44">ABS(P135)</f>
        <v>0.15340733276402374</v>
      </c>
      <c r="R135">
        <f t="shared" ref="R135:R157" si="45">((M136-D136)/D135)^2</f>
        <v>7.9266982172205899E-3</v>
      </c>
      <c r="S135">
        <f t="shared" ref="S135:S157" si="46">((D136-D135)/D135)^2</f>
        <v>3.7510350107016199E-2</v>
      </c>
    </row>
    <row r="136" spans="1:19" x14ac:dyDescent="0.25">
      <c r="A136" s="6">
        <v>2016</v>
      </c>
      <c r="B136" s="6">
        <v>2</v>
      </c>
      <c r="C136" s="6">
        <v>134</v>
      </c>
      <c r="D136" s="6">
        <v>302</v>
      </c>
      <c r="H136">
        <v>87.120833333333309</v>
      </c>
      <c r="J136">
        <f t="shared" si="31"/>
        <v>237.4042643620391</v>
      </c>
      <c r="M136">
        <f t="shared" si="33"/>
        <v>324.52509769537244</v>
      </c>
      <c r="N136">
        <f t="shared" si="41"/>
        <v>-22.525097695372438</v>
      </c>
      <c r="O136">
        <f t="shared" si="42"/>
        <v>507.38002618607271</v>
      </c>
      <c r="P136">
        <f t="shared" si="43"/>
        <v>-7.4586416209842507E-2</v>
      </c>
      <c r="Q136">
        <f t="shared" si="44"/>
        <v>7.4586416209842507E-2</v>
      </c>
      <c r="R136">
        <f t="shared" si="45"/>
        <v>1.6870431661038469E-2</v>
      </c>
      <c r="S136">
        <f t="shared" si="46"/>
        <v>1.8431209157493092E-2</v>
      </c>
    </row>
    <row r="137" spans="1:19" x14ac:dyDescent="0.25">
      <c r="A137" s="6">
        <v>2016</v>
      </c>
      <c r="B137" s="6">
        <v>3</v>
      </c>
      <c r="C137" s="6">
        <v>135</v>
      </c>
      <c r="D137" s="6">
        <v>261</v>
      </c>
      <c r="H137">
        <v>61.483333333333306</v>
      </c>
      <c r="J137">
        <f t="shared" si="31"/>
        <v>238.74230686811342</v>
      </c>
      <c r="M137">
        <f t="shared" si="33"/>
        <v>300.22564020144671</v>
      </c>
      <c r="N137">
        <f t="shared" si="41"/>
        <v>-39.225640201446708</v>
      </c>
      <c r="O137">
        <f t="shared" si="42"/>
        <v>1538.6508492133521</v>
      </c>
      <c r="P137">
        <f t="shared" si="43"/>
        <v>-0.15028980920094526</v>
      </c>
      <c r="Q137">
        <f t="shared" si="44"/>
        <v>0.15028980920094526</v>
      </c>
      <c r="R137">
        <f t="shared" si="45"/>
        <v>9.5869978661029427E-3</v>
      </c>
      <c r="S137">
        <f t="shared" si="46"/>
        <v>1.6969803731595248E-2</v>
      </c>
    </row>
    <row r="138" spans="1:19" x14ac:dyDescent="0.25">
      <c r="A138" s="6">
        <v>2016</v>
      </c>
      <c r="B138" s="6">
        <v>4</v>
      </c>
      <c r="C138" s="6">
        <v>136</v>
      </c>
      <c r="D138" s="6">
        <v>295</v>
      </c>
      <c r="H138">
        <v>80.47499999999998</v>
      </c>
      <c r="J138">
        <f t="shared" si="31"/>
        <v>240.08034937418779</v>
      </c>
      <c r="M138">
        <f t="shared" si="33"/>
        <v>320.55534937418776</v>
      </c>
      <c r="N138">
        <f t="shared" si="41"/>
        <v>-25.555349374187756</v>
      </c>
      <c r="O138">
        <f t="shared" si="42"/>
        <v>653.0758816367985</v>
      </c>
      <c r="P138">
        <f t="shared" si="43"/>
        <v>-8.6628302963348322E-2</v>
      </c>
      <c r="Q138">
        <f t="shared" si="44"/>
        <v>8.6628302963348322E-2</v>
      </c>
      <c r="R138">
        <f t="shared" si="45"/>
        <v>1.00605831512884E-2</v>
      </c>
      <c r="S138">
        <f t="shared" si="46"/>
        <v>4.136742315426601E-4</v>
      </c>
    </row>
    <row r="139" spans="1:19" x14ac:dyDescent="0.25">
      <c r="A139" s="6">
        <v>2016</v>
      </c>
      <c r="B139" s="6">
        <v>5</v>
      </c>
      <c r="C139" s="6">
        <v>137</v>
      </c>
      <c r="D139" s="6">
        <v>289</v>
      </c>
      <c r="H139">
        <v>77.170833333333306</v>
      </c>
      <c r="J139">
        <f t="shared" si="31"/>
        <v>241.41839188026216</v>
      </c>
      <c r="M139">
        <f t="shared" si="33"/>
        <v>318.58922521359545</v>
      </c>
      <c r="N139">
        <f t="shared" si="41"/>
        <v>-29.589225213595455</v>
      </c>
      <c r="O139">
        <f t="shared" si="42"/>
        <v>875.52224874087301</v>
      </c>
      <c r="P139">
        <f t="shared" si="43"/>
        <v>-0.10238486233078012</v>
      </c>
      <c r="Q139">
        <f t="shared" si="44"/>
        <v>0.10238486233078012</v>
      </c>
      <c r="R139">
        <f t="shared" si="45"/>
        <v>2.805126059592467E-3</v>
      </c>
      <c r="S139">
        <f t="shared" si="46"/>
        <v>4.7892146885214497E-5</v>
      </c>
    </row>
    <row r="140" spans="1:19" x14ac:dyDescent="0.25">
      <c r="A140" s="6">
        <v>2016</v>
      </c>
      <c r="B140" s="6">
        <v>6</v>
      </c>
      <c r="C140" s="6">
        <v>138</v>
      </c>
      <c r="D140" s="6">
        <v>287</v>
      </c>
      <c r="H140">
        <v>59.549999999999976</v>
      </c>
      <c r="J140">
        <f t="shared" si="31"/>
        <v>242.75643438633648</v>
      </c>
      <c r="M140">
        <f t="shared" si="33"/>
        <v>302.30643438633643</v>
      </c>
      <c r="N140">
        <f t="shared" si="41"/>
        <v>-15.306434386336434</v>
      </c>
      <c r="O140">
        <f t="shared" si="42"/>
        <v>234.28693362322241</v>
      </c>
      <c r="P140">
        <f t="shared" si="43"/>
        <v>-5.3332523994203601E-2</v>
      </c>
      <c r="Q140">
        <f t="shared" si="44"/>
        <v>5.3332523994203601E-2</v>
      </c>
      <c r="R140">
        <f t="shared" si="45"/>
        <v>1.4909761177618656E-3</v>
      </c>
      <c r="S140">
        <f t="shared" si="46"/>
        <v>4.8561958989425625E-3</v>
      </c>
    </row>
    <row r="141" spans="1:19" x14ac:dyDescent="0.25">
      <c r="A141" s="6">
        <v>2016</v>
      </c>
      <c r="B141" s="6">
        <v>7</v>
      </c>
      <c r="C141" s="6">
        <v>139</v>
      </c>
      <c r="D141" s="6">
        <v>307</v>
      </c>
      <c r="H141">
        <v>73.987499999999969</v>
      </c>
      <c r="J141">
        <f t="shared" si="31"/>
        <v>244.09447689241085</v>
      </c>
      <c r="M141">
        <f t="shared" si="33"/>
        <v>318.08197689241081</v>
      </c>
      <c r="N141">
        <f t="shared" si="41"/>
        <v>-11.081976892410808</v>
      </c>
      <c r="O141">
        <f t="shared" si="42"/>
        <v>122.81021184392709</v>
      </c>
      <c r="P141">
        <f t="shared" si="43"/>
        <v>-3.6097644600686672E-2</v>
      </c>
      <c r="Q141">
        <f t="shared" si="44"/>
        <v>3.6097644600686672E-2</v>
      </c>
      <c r="R141">
        <f t="shared" si="45"/>
        <v>1.6491065654804911E-2</v>
      </c>
      <c r="S141">
        <f t="shared" si="46"/>
        <v>1.2997485384460312E-2</v>
      </c>
    </row>
    <row r="142" spans="1:19" x14ac:dyDescent="0.25">
      <c r="A142" s="6">
        <v>2016</v>
      </c>
      <c r="B142" s="6">
        <v>8</v>
      </c>
      <c r="C142" s="6">
        <v>140</v>
      </c>
      <c r="D142" s="6">
        <v>272</v>
      </c>
      <c r="H142">
        <v>65.991666666666632</v>
      </c>
      <c r="J142">
        <f t="shared" si="31"/>
        <v>245.43251939848517</v>
      </c>
      <c r="M142">
        <f t="shared" si="33"/>
        <v>311.42418606515179</v>
      </c>
      <c r="N142">
        <f t="shared" si="41"/>
        <v>-39.424186065151787</v>
      </c>
      <c r="O142">
        <f t="shared" si="42"/>
        <v>1554.2664468997084</v>
      </c>
      <c r="P142">
        <f t="shared" si="43"/>
        <v>-0.14494186053364627</v>
      </c>
      <c r="Q142">
        <f t="shared" si="44"/>
        <v>0.14494186053364627</v>
      </c>
      <c r="R142">
        <f t="shared" si="45"/>
        <v>3.3470471890881238E-2</v>
      </c>
      <c r="S142">
        <f t="shared" si="46"/>
        <v>4.7050713667820071E-2</v>
      </c>
    </row>
    <row r="143" spans="1:19" x14ac:dyDescent="0.25">
      <c r="A143" s="6">
        <v>2016</v>
      </c>
      <c r="B143" s="6">
        <v>9</v>
      </c>
      <c r="C143" s="6">
        <v>141</v>
      </c>
      <c r="D143" s="6">
        <v>213</v>
      </c>
      <c r="H143">
        <v>15.991666666666639</v>
      </c>
      <c r="J143">
        <f t="shared" si="31"/>
        <v>246.77056190455954</v>
      </c>
      <c r="M143">
        <f t="shared" si="33"/>
        <v>262.76222857122616</v>
      </c>
      <c r="N143">
        <f t="shared" si="41"/>
        <v>-49.76222857122616</v>
      </c>
      <c r="O143">
        <f t="shared" si="42"/>
        <v>2476.2793923749573</v>
      </c>
      <c r="P143">
        <f t="shared" si="43"/>
        <v>-0.23362548624988808</v>
      </c>
      <c r="Q143">
        <f t="shared" si="44"/>
        <v>0.23362548624988808</v>
      </c>
      <c r="R143">
        <f t="shared" si="45"/>
        <v>5.5998751224083973E-2</v>
      </c>
      <c r="S143">
        <f t="shared" si="46"/>
        <v>3.5266371310806942E-4</v>
      </c>
    </row>
    <row r="144" spans="1:19" x14ac:dyDescent="0.25">
      <c r="A144" s="6">
        <v>2016</v>
      </c>
      <c r="B144" s="6">
        <v>10</v>
      </c>
      <c r="C144" s="6">
        <v>142</v>
      </c>
      <c r="D144" s="6">
        <v>209</v>
      </c>
      <c r="H144">
        <v>11.295833333333313</v>
      </c>
      <c r="J144">
        <f t="shared" si="31"/>
        <v>248.10860441063392</v>
      </c>
      <c r="M144">
        <f t="shared" si="33"/>
        <v>259.40443774396721</v>
      </c>
      <c r="N144">
        <f t="shared" si="41"/>
        <v>-50.404437743967208</v>
      </c>
      <c r="O144">
        <f t="shared" si="42"/>
        <v>2540.6073442854658</v>
      </c>
      <c r="P144">
        <f t="shared" si="43"/>
        <v>-0.24116955858357517</v>
      </c>
      <c r="Q144">
        <f t="shared" si="44"/>
        <v>0.24116955858357517</v>
      </c>
      <c r="R144">
        <f t="shared" si="45"/>
        <v>6.4137332233002581E-2</v>
      </c>
      <c r="S144">
        <f t="shared" si="46"/>
        <v>9.1572995123738007E-5</v>
      </c>
    </row>
    <row r="145" spans="1:19" x14ac:dyDescent="0.25">
      <c r="A145" s="6">
        <v>2016</v>
      </c>
      <c r="B145" s="6">
        <v>11</v>
      </c>
      <c r="C145" s="6">
        <v>143</v>
      </c>
      <c r="D145" s="6">
        <v>207</v>
      </c>
      <c r="H145">
        <v>10.483333333333306</v>
      </c>
      <c r="J145">
        <f t="shared" si="31"/>
        <v>249.44664691670823</v>
      </c>
      <c r="M145">
        <f t="shared" si="33"/>
        <v>259.92998025004152</v>
      </c>
      <c r="N145">
        <f t="shared" si="41"/>
        <v>-52.929980250041524</v>
      </c>
      <c r="O145">
        <f t="shared" si="42"/>
        <v>2801.5828092697857</v>
      </c>
      <c r="P145">
        <f t="shared" si="43"/>
        <v>-0.25570038768136</v>
      </c>
      <c r="Q145">
        <f t="shared" si="44"/>
        <v>0.25570038768136</v>
      </c>
      <c r="R145">
        <f t="shared" si="45"/>
        <v>2.4715823708956468E-2</v>
      </c>
      <c r="S145">
        <f t="shared" si="46"/>
        <v>6.0701533291325355E-2</v>
      </c>
    </row>
    <row r="146" spans="1:19" x14ac:dyDescent="0.25">
      <c r="A146" s="6">
        <v>2016</v>
      </c>
      <c r="B146" s="6">
        <v>12</v>
      </c>
      <c r="C146" s="6">
        <v>144</v>
      </c>
      <c r="D146" s="6">
        <v>258</v>
      </c>
      <c r="H146">
        <v>39.758333333333297</v>
      </c>
      <c r="J146">
        <f t="shared" si="31"/>
        <v>250.78468942278261</v>
      </c>
      <c r="M146">
        <f t="shared" si="33"/>
        <v>290.54302275611587</v>
      </c>
      <c r="N146">
        <f t="shared" si="41"/>
        <v>-32.543022756115874</v>
      </c>
      <c r="O146">
        <f t="shared" si="42"/>
        <v>1059.0483301050756</v>
      </c>
      <c r="P146">
        <f t="shared" si="43"/>
        <v>-0.1261357471167282</v>
      </c>
      <c r="Q146">
        <f t="shared" si="44"/>
        <v>0.1261357471167282</v>
      </c>
      <c r="R146">
        <f t="shared" si="45"/>
        <v>3.1607554822603919E-2</v>
      </c>
      <c r="S146">
        <f t="shared" si="46"/>
        <v>2.4037017006189532E-4</v>
      </c>
    </row>
    <row r="147" spans="1:19" x14ac:dyDescent="0.25">
      <c r="A147" s="6">
        <v>2017</v>
      </c>
      <c r="B147" s="6">
        <v>1</v>
      </c>
      <c r="C147" s="6">
        <v>145</v>
      </c>
      <c r="D147" s="6">
        <v>262</v>
      </c>
      <c r="H147">
        <v>55.745833333333309</v>
      </c>
      <c r="J147">
        <f t="shared" si="31"/>
        <v>252.12273192885692</v>
      </c>
      <c r="M147">
        <f t="shared" si="33"/>
        <v>307.86856526219026</v>
      </c>
      <c r="N147">
        <f t="shared" si="41"/>
        <v>-45.868565262190259</v>
      </c>
      <c r="O147">
        <f t="shared" si="42"/>
        <v>2103.9252792118068</v>
      </c>
      <c r="P147">
        <f t="shared" si="43"/>
        <v>-0.17507085977935213</v>
      </c>
      <c r="Q147">
        <f t="shared" si="44"/>
        <v>0.17507085977935213</v>
      </c>
      <c r="R147">
        <f t="shared" si="45"/>
        <v>2.2823606921518892E-2</v>
      </c>
      <c r="S147">
        <f t="shared" si="46"/>
        <v>2.2157799662024358E-2</v>
      </c>
    </row>
    <row r="148" spans="1:19" x14ac:dyDescent="0.25">
      <c r="A148" s="6">
        <v>2017</v>
      </c>
      <c r="B148" s="6">
        <v>2</v>
      </c>
      <c r="C148" s="6">
        <v>146</v>
      </c>
      <c r="D148" s="6">
        <v>301</v>
      </c>
      <c r="H148">
        <v>87.120833333333309</v>
      </c>
      <c r="J148">
        <f t="shared" si="31"/>
        <v>253.4607744349313</v>
      </c>
      <c r="M148">
        <f t="shared" si="33"/>
        <v>340.58160776826458</v>
      </c>
      <c r="N148">
        <f t="shared" si="41"/>
        <v>-39.581607768264575</v>
      </c>
      <c r="O148">
        <f t="shared" si="42"/>
        <v>1566.7036735207425</v>
      </c>
      <c r="P148">
        <f t="shared" si="43"/>
        <v>-0.13150035803410157</v>
      </c>
      <c r="Q148">
        <f t="shared" si="44"/>
        <v>0.13150035803410157</v>
      </c>
      <c r="R148">
        <f t="shared" si="45"/>
        <v>4.1450998799645207E-2</v>
      </c>
      <c r="S148">
        <f t="shared" si="46"/>
        <v>2.3355150605401706E-2</v>
      </c>
    </row>
    <row r="149" spans="1:19" x14ac:dyDescent="0.25">
      <c r="A149" s="6">
        <v>2017</v>
      </c>
      <c r="B149" s="6">
        <v>3</v>
      </c>
      <c r="C149" s="6">
        <v>147</v>
      </c>
      <c r="D149" s="6">
        <v>255</v>
      </c>
      <c r="H149">
        <v>61.483333333333306</v>
      </c>
      <c r="J149">
        <f t="shared" si="31"/>
        <v>254.79881694100561</v>
      </c>
      <c r="M149">
        <f t="shared" si="33"/>
        <v>316.2821502743389</v>
      </c>
      <c r="N149">
        <f t="shared" si="41"/>
        <v>-61.282150274338903</v>
      </c>
      <c r="O149">
        <f t="shared" si="42"/>
        <v>3755.5019422466557</v>
      </c>
      <c r="P149">
        <f t="shared" si="43"/>
        <v>-0.24032215793858394</v>
      </c>
      <c r="Q149">
        <f t="shared" si="44"/>
        <v>0.24032215793858394</v>
      </c>
      <c r="R149">
        <f t="shared" si="45"/>
        <v>1.5368083932363519E-2</v>
      </c>
      <c r="S149">
        <f t="shared" si="46"/>
        <v>3.8446751249519413E-2</v>
      </c>
    </row>
    <row r="150" spans="1:19" x14ac:dyDescent="0.25">
      <c r="A150" s="6">
        <v>2017</v>
      </c>
      <c r="B150" s="6">
        <v>4</v>
      </c>
      <c r="C150" s="6">
        <v>148</v>
      </c>
      <c r="D150" s="6">
        <v>305</v>
      </c>
      <c r="H150">
        <v>80.47499999999998</v>
      </c>
      <c r="J150">
        <f t="shared" si="31"/>
        <v>256.13685944707998</v>
      </c>
      <c r="M150">
        <f t="shared" si="33"/>
        <v>336.61185944707995</v>
      </c>
      <c r="N150">
        <f t="shared" si="41"/>
        <v>-31.611859447079951</v>
      </c>
      <c r="O150">
        <f t="shared" si="42"/>
        <v>999.30965770193791</v>
      </c>
      <c r="P150">
        <f t="shared" si="43"/>
        <v>-0.1036454408100982</v>
      </c>
      <c r="Q150">
        <f t="shared" si="44"/>
        <v>0.1036454408100982</v>
      </c>
      <c r="R150">
        <f t="shared" si="45"/>
        <v>1.3658892170001083E-2</v>
      </c>
      <c r="S150">
        <f t="shared" si="46"/>
        <v>3.8699274388605221E-4</v>
      </c>
    </row>
    <row r="151" spans="1:19" x14ac:dyDescent="0.25">
      <c r="A151" s="6">
        <v>2017</v>
      </c>
      <c r="B151" s="6">
        <v>5</v>
      </c>
      <c r="C151" s="6">
        <v>149</v>
      </c>
      <c r="D151" s="6">
        <v>299</v>
      </c>
      <c r="H151">
        <v>77.170833333333306</v>
      </c>
      <c r="J151">
        <f t="shared" si="31"/>
        <v>257.47490195315436</v>
      </c>
      <c r="M151">
        <f t="shared" si="33"/>
        <v>334.64573528648765</v>
      </c>
      <c r="N151">
        <f t="shared" si="41"/>
        <v>-35.64573528648765</v>
      </c>
      <c r="O151">
        <f t="shared" si="42"/>
        <v>1270.6184441143507</v>
      </c>
      <c r="P151">
        <f t="shared" si="43"/>
        <v>-0.11921650597487508</v>
      </c>
      <c r="Q151">
        <f t="shared" si="44"/>
        <v>0.11921650597487508</v>
      </c>
      <c r="R151">
        <f t="shared" si="45"/>
        <v>2.0073814199569238E-2</v>
      </c>
      <c r="S151">
        <f t="shared" si="46"/>
        <v>5.9171597633136102E-3</v>
      </c>
    </row>
    <row r="152" spans="1:19" x14ac:dyDescent="0.25">
      <c r="A152" s="6">
        <v>2017</v>
      </c>
      <c r="B152" s="6">
        <v>6</v>
      </c>
      <c r="C152" s="6">
        <v>150</v>
      </c>
      <c r="D152" s="6">
        <v>276</v>
      </c>
      <c r="H152">
        <v>59.549999999999976</v>
      </c>
      <c r="J152">
        <f t="shared" si="31"/>
        <v>258.81294445922867</v>
      </c>
      <c r="M152">
        <f t="shared" si="33"/>
        <v>318.36294445922863</v>
      </c>
      <c r="N152">
        <f t="shared" si="41"/>
        <v>-42.362944459228629</v>
      </c>
      <c r="O152">
        <f t="shared" si="42"/>
        <v>1794.6190632556895</v>
      </c>
      <c r="P152">
        <f t="shared" si="43"/>
        <v>-0.15348892920010374</v>
      </c>
      <c r="Q152">
        <f t="shared" si="44"/>
        <v>0.15348892920010374</v>
      </c>
      <c r="R152">
        <f t="shared" si="45"/>
        <v>1.9094520426414973E-2</v>
      </c>
      <c r="S152">
        <f t="shared" si="46"/>
        <v>5.2509976895610171E-3</v>
      </c>
    </row>
    <row r="153" spans="1:19" x14ac:dyDescent="0.25">
      <c r="A153" s="6">
        <v>2017</v>
      </c>
      <c r="B153" s="6">
        <v>7</v>
      </c>
      <c r="C153" s="6">
        <v>151</v>
      </c>
      <c r="D153" s="6">
        <v>296</v>
      </c>
      <c r="H153">
        <v>73.987499999999969</v>
      </c>
      <c r="J153">
        <f t="shared" si="31"/>
        <v>260.15098696530305</v>
      </c>
      <c r="M153">
        <f t="shared" si="33"/>
        <v>334.138486965303</v>
      </c>
      <c r="N153">
        <f t="shared" si="41"/>
        <v>-38.138486965303002</v>
      </c>
      <c r="O153">
        <f t="shared" si="42"/>
        <v>1454.5441880025869</v>
      </c>
      <c r="P153">
        <f t="shared" si="43"/>
        <v>-0.12884623974764528</v>
      </c>
      <c r="Q153">
        <f t="shared" si="44"/>
        <v>0.12884623974764528</v>
      </c>
      <c r="R153">
        <f t="shared" si="45"/>
        <v>3.6409663032300678E-2</v>
      </c>
      <c r="S153">
        <f t="shared" si="46"/>
        <v>7.1334002921840754E-3</v>
      </c>
    </row>
    <row r="154" spans="1:19" x14ac:dyDescent="0.25">
      <c r="A154" s="6">
        <v>2017</v>
      </c>
      <c r="B154" s="6">
        <v>8</v>
      </c>
      <c r="C154" s="6">
        <v>152</v>
      </c>
      <c r="D154" s="6">
        <v>271</v>
      </c>
      <c r="H154">
        <v>65.991666666666632</v>
      </c>
      <c r="J154">
        <f t="shared" si="31"/>
        <v>261.48902947137736</v>
      </c>
      <c r="M154">
        <f t="shared" si="33"/>
        <v>327.48069613804398</v>
      </c>
      <c r="N154">
        <f t="shared" si="41"/>
        <v>-56.480696138043982</v>
      </c>
      <c r="O154">
        <f t="shared" si="42"/>
        <v>3190.0690362380565</v>
      </c>
      <c r="P154">
        <f t="shared" si="43"/>
        <v>-0.20841585290791137</v>
      </c>
      <c r="Q154">
        <f t="shared" si="44"/>
        <v>0.20841585290791137</v>
      </c>
      <c r="R154">
        <f t="shared" si="45"/>
        <v>4.0918480229465218E-2</v>
      </c>
      <c r="S154">
        <f t="shared" si="46"/>
        <v>3.0078566468321515E-2</v>
      </c>
    </row>
    <row r="155" spans="1:19" x14ac:dyDescent="0.25">
      <c r="A155" s="6">
        <v>2017</v>
      </c>
      <c r="B155" s="6">
        <v>9</v>
      </c>
      <c r="C155" s="6">
        <v>153</v>
      </c>
      <c r="D155" s="6">
        <v>224</v>
      </c>
      <c r="H155">
        <v>15.991666666666639</v>
      </c>
      <c r="J155">
        <f t="shared" si="31"/>
        <v>262.82707197745174</v>
      </c>
      <c r="M155">
        <f t="shared" si="33"/>
        <v>278.81873864411835</v>
      </c>
      <c r="N155">
        <f t="shared" si="41"/>
        <v>-54.818738644118355</v>
      </c>
      <c r="O155">
        <f t="shared" si="42"/>
        <v>3005.0941065321549</v>
      </c>
      <c r="P155">
        <f t="shared" si="43"/>
        <v>-0.24472651180409979</v>
      </c>
      <c r="Q155">
        <f t="shared" si="44"/>
        <v>0.24472651180409979</v>
      </c>
      <c r="R155">
        <f t="shared" si="45"/>
        <v>8.0263311101206783E-2</v>
      </c>
      <c r="S155">
        <f t="shared" si="46"/>
        <v>2.8698979591836732E-3</v>
      </c>
    </row>
    <row r="156" spans="1:19" x14ac:dyDescent="0.25">
      <c r="A156" s="6">
        <v>2017</v>
      </c>
      <c r="B156" s="6">
        <v>10</v>
      </c>
      <c r="C156" s="6">
        <v>154</v>
      </c>
      <c r="D156" s="6">
        <v>212</v>
      </c>
      <c r="H156">
        <v>11.295833333333313</v>
      </c>
      <c r="J156">
        <f t="shared" si="31"/>
        <v>264.16511448352611</v>
      </c>
      <c r="M156">
        <f t="shared" si="33"/>
        <v>275.4609478168594</v>
      </c>
      <c r="N156">
        <f t="shared" si="41"/>
        <v>-63.460947816859402</v>
      </c>
      <c r="O156">
        <f t="shared" si="42"/>
        <v>4027.291897814152</v>
      </c>
      <c r="P156">
        <f t="shared" si="43"/>
        <v>-0.29934409347575192</v>
      </c>
      <c r="Q156">
        <f t="shared" si="44"/>
        <v>0.29934409347575192</v>
      </c>
      <c r="R156">
        <f t="shared" si="45"/>
        <v>7.2255697742208469E-2</v>
      </c>
      <c r="S156">
        <f t="shared" si="46"/>
        <v>1.0902456390174439E-3</v>
      </c>
    </row>
    <row r="157" spans="1:19" x14ac:dyDescent="0.25">
      <c r="A157" s="6">
        <v>2017</v>
      </c>
      <c r="B157" s="6">
        <v>11</v>
      </c>
      <c r="C157" s="6">
        <v>155</v>
      </c>
      <c r="D157" s="6">
        <v>219</v>
      </c>
      <c r="H157">
        <v>10.483333333333306</v>
      </c>
      <c r="J157">
        <f t="shared" si="31"/>
        <v>265.50315698960043</v>
      </c>
      <c r="M157">
        <f t="shared" si="33"/>
        <v>275.98649032293372</v>
      </c>
      <c r="N157">
        <f t="shared" si="41"/>
        <v>-56.986490322933719</v>
      </c>
      <c r="O157">
        <f t="shared" si="42"/>
        <v>3247.4600793258182</v>
      </c>
      <c r="P157">
        <f t="shared" si="43"/>
        <v>-0.26021228457960605</v>
      </c>
      <c r="Q157">
        <f t="shared" si="44"/>
        <v>0.26021228457960605</v>
      </c>
      <c r="R157">
        <f t="shared" si="45"/>
        <v>3.2695794505445935E-2</v>
      </c>
      <c r="S157">
        <f t="shared" si="46"/>
        <v>4.8039031713267025E-2</v>
      </c>
    </row>
    <row r="158" spans="1:19" x14ac:dyDescent="0.25">
      <c r="A158" s="6">
        <v>2017</v>
      </c>
      <c r="B158" s="6">
        <v>12</v>
      </c>
      <c r="C158" s="6">
        <v>156</v>
      </c>
      <c r="D158" s="6">
        <v>267</v>
      </c>
      <c r="H158">
        <v>39.758333333333297</v>
      </c>
      <c r="J158">
        <f t="shared" si="31"/>
        <v>266.8411994956748</v>
      </c>
      <c r="M158">
        <f t="shared" si="33"/>
        <v>306.59953282900813</v>
      </c>
      <c r="N158">
        <f t="shared" si="41"/>
        <v>-39.599532829008126</v>
      </c>
      <c r="O158">
        <f t="shared" si="42"/>
        <v>1568.1230002756922</v>
      </c>
      <c r="P158">
        <f t="shared" si="43"/>
        <v>-0.14831285703748362</v>
      </c>
      <c r="Q158">
        <f t="shared" si="44"/>
        <v>0.14831285703748362</v>
      </c>
    </row>
    <row r="159" spans="1:19" x14ac:dyDescent="0.25">
      <c r="A159" s="6">
        <v>2018</v>
      </c>
      <c r="B159" s="6">
        <v>1</v>
      </c>
      <c r="C159" s="6">
        <v>157</v>
      </c>
      <c r="D159" s="6"/>
    </row>
    <row r="160" spans="1:19" x14ac:dyDescent="0.25">
      <c r="A160" s="6">
        <v>2018</v>
      </c>
      <c r="B160" s="6">
        <v>2</v>
      </c>
      <c r="C160" s="6">
        <v>158</v>
      </c>
      <c r="D160" s="6"/>
    </row>
    <row r="161" spans="1:4" x14ac:dyDescent="0.25">
      <c r="A161" s="6">
        <v>2018</v>
      </c>
      <c r="B161" s="6">
        <v>3</v>
      </c>
      <c r="C161" s="6">
        <v>159</v>
      </c>
      <c r="D161" s="6"/>
    </row>
    <row r="162" spans="1:4" x14ac:dyDescent="0.25">
      <c r="A162" s="6">
        <v>2018</v>
      </c>
      <c r="B162" s="6">
        <v>4</v>
      </c>
      <c r="C162" s="6">
        <v>160</v>
      </c>
      <c r="D162" s="6"/>
    </row>
    <row r="163" spans="1:4" x14ac:dyDescent="0.25">
      <c r="A163" s="6">
        <v>2018</v>
      </c>
      <c r="B163" s="6">
        <v>5</v>
      </c>
      <c r="C163" s="6">
        <v>161</v>
      </c>
      <c r="D163" s="6"/>
    </row>
    <row r="164" spans="1:4" x14ac:dyDescent="0.25">
      <c r="A164" s="6">
        <v>2018</v>
      </c>
      <c r="B164" s="6">
        <v>6</v>
      </c>
      <c r="C164" s="6">
        <v>162</v>
      </c>
      <c r="D164" s="6"/>
    </row>
    <row r="165" spans="1:4" x14ac:dyDescent="0.25">
      <c r="A165" s="6">
        <v>2018</v>
      </c>
      <c r="B165" s="6">
        <v>7</v>
      </c>
      <c r="C165" s="6">
        <v>163</v>
      </c>
      <c r="D165" s="6"/>
    </row>
    <row r="166" spans="1:4" x14ac:dyDescent="0.25">
      <c r="A166" s="6">
        <v>2018</v>
      </c>
      <c r="B166" s="6">
        <v>8</v>
      </c>
      <c r="C166" s="6">
        <v>164</v>
      </c>
      <c r="D166" s="6"/>
    </row>
    <row r="167" spans="1:4" x14ac:dyDescent="0.25">
      <c r="A167" s="6">
        <v>2018</v>
      </c>
      <c r="B167" s="6">
        <v>9</v>
      </c>
      <c r="C167" s="6">
        <v>165</v>
      </c>
      <c r="D167" s="6"/>
    </row>
    <row r="168" spans="1:4" x14ac:dyDescent="0.25">
      <c r="A168" s="6">
        <v>2018</v>
      </c>
      <c r="B168" s="6">
        <v>10</v>
      </c>
      <c r="C168" s="6">
        <v>166</v>
      </c>
      <c r="D168" s="6"/>
    </row>
    <row r="169" spans="1:4" x14ac:dyDescent="0.25">
      <c r="A169" s="6">
        <v>2018</v>
      </c>
      <c r="B169" s="6">
        <v>11</v>
      </c>
      <c r="C169" s="6">
        <v>167</v>
      </c>
      <c r="D169" s="6"/>
    </row>
    <row r="170" spans="1:4" x14ac:dyDescent="0.25">
      <c r="A170" s="6">
        <v>2018</v>
      </c>
      <c r="B170" s="6">
        <v>12</v>
      </c>
      <c r="C170" s="6">
        <v>168</v>
      </c>
      <c r="D170" s="6"/>
    </row>
    <row r="171" spans="1:4" x14ac:dyDescent="0.25">
      <c r="A171" s="6">
        <v>2019</v>
      </c>
      <c r="B171" s="6">
        <v>1</v>
      </c>
      <c r="C171" s="6">
        <v>169</v>
      </c>
      <c r="D171" s="6"/>
    </row>
    <row r="172" spans="1:4" x14ac:dyDescent="0.25">
      <c r="A172" s="6">
        <v>2019</v>
      </c>
      <c r="B172" s="6">
        <v>2</v>
      </c>
      <c r="C172" s="6">
        <v>170</v>
      </c>
      <c r="D172" s="6"/>
    </row>
    <row r="173" spans="1:4" x14ac:dyDescent="0.25">
      <c r="A173" s="6">
        <v>2019</v>
      </c>
      <c r="B173" s="6">
        <v>3</v>
      </c>
      <c r="C173" s="6">
        <v>171</v>
      </c>
      <c r="D173" s="6"/>
    </row>
    <row r="174" spans="1:4" x14ac:dyDescent="0.25">
      <c r="A174" s="6">
        <v>2019</v>
      </c>
      <c r="B174" s="6">
        <v>4</v>
      </c>
      <c r="C174" s="6">
        <v>172</v>
      </c>
      <c r="D174" s="6"/>
    </row>
    <row r="175" spans="1:4" x14ac:dyDescent="0.25">
      <c r="A175" s="6">
        <v>2019</v>
      </c>
      <c r="B175" s="6">
        <v>5</v>
      </c>
      <c r="C175" s="6">
        <v>173</v>
      </c>
      <c r="D175" s="6"/>
    </row>
    <row r="176" spans="1:4" x14ac:dyDescent="0.25">
      <c r="A176" s="6">
        <v>2019</v>
      </c>
      <c r="B176" s="6">
        <v>6</v>
      </c>
      <c r="C176" s="6">
        <v>174</v>
      </c>
      <c r="D176" s="6"/>
    </row>
    <row r="177" spans="1:4" x14ac:dyDescent="0.25">
      <c r="A177" s="6">
        <v>2019</v>
      </c>
      <c r="B177" s="6">
        <v>7</v>
      </c>
      <c r="C177" s="6">
        <v>175</v>
      </c>
      <c r="D177" s="6"/>
    </row>
    <row r="178" spans="1:4" x14ac:dyDescent="0.25">
      <c r="A178" s="6">
        <v>2019</v>
      </c>
      <c r="B178" s="6">
        <v>8</v>
      </c>
      <c r="C178" s="6">
        <v>176</v>
      </c>
      <c r="D178" s="6"/>
    </row>
    <row r="179" spans="1:4" x14ac:dyDescent="0.25">
      <c r="A179" s="6">
        <v>2019</v>
      </c>
      <c r="B179" s="6">
        <v>9</v>
      </c>
      <c r="C179" s="6">
        <v>177</v>
      </c>
      <c r="D179" s="6"/>
    </row>
    <row r="180" spans="1:4" x14ac:dyDescent="0.25">
      <c r="A180" s="6">
        <v>2019</v>
      </c>
      <c r="B180" s="6">
        <v>10</v>
      </c>
      <c r="C180" s="6">
        <v>178</v>
      </c>
      <c r="D180" s="6"/>
    </row>
    <row r="181" spans="1:4" x14ac:dyDescent="0.25">
      <c r="A181" s="6">
        <v>2019</v>
      </c>
      <c r="B181" s="6">
        <v>11</v>
      </c>
      <c r="C181" s="6">
        <v>179</v>
      </c>
      <c r="D181" s="6"/>
    </row>
    <row r="182" spans="1:4" x14ac:dyDescent="0.25">
      <c r="A182" s="6">
        <v>2019</v>
      </c>
      <c r="B182" s="6">
        <v>12</v>
      </c>
      <c r="C182" s="6">
        <v>180</v>
      </c>
      <c r="D182" s="6"/>
    </row>
  </sheetData>
  <mergeCells count="3">
    <mergeCell ref="E1:F1"/>
    <mergeCell ref="U9:V9"/>
    <mergeCell ref="X9:Y9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ABE0-1A4A-4456-8C24-D70F36356B20}">
  <dimension ref="A1:O15"/>
  <sheetViews>
    <sheetView workbookViewId="0">
      <selection activeCell="J13" sqref="J13"/>
    </sheetView>
  </sheetViews>
  <sheetFormatPr defaultRowHeight="15.75" x14ac:dyDescent="0.25"/>
  <cols>
    <col min="1" max="1" width="24.42578125" bestFit="1" customWidth="1"/>
  </cols>
  <sheetData>
    <row r="1" spans="1:15" x14ac:dyDescent="0.25">
      <c r="A1" s="19" t="s">
        <v>17</v>
      </c>
      <c r="B1" s="21" t="s">
        <v>22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0" t="s">
        <v>18</v>
      </c>
      <c r="O1" s="10" t="s">
        <v>19</v>
      </c>
    </row>
    <row r="2" spans="1:15" ht="16.5" thickBot="1" x14ac:dyDescent="0.3">
      <c r="A2" s="20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12">
        <v>12</v>
      </c>
      <c r="N2" s="9"/>
      <c r="O2" s="9"/>
    </row>
    <row r="3" spans="1:15" x14ac:dyDescent="0.25">
      <c r="A3" s="7">
        <v>2005</v>
      </c>
      <c r="B3" s="6"/>
      <c r="C3" s="6"/>
      <c r="D3">
        <v>12.458333333333314</v>
      </c>
      <c r="E3">
        <v>27.916666666666686</v>
      </c>
      <c r="F3">
        <v>22.416666666666686</v>
      </c>
      <c r="G3">
        <v>-1.4166666666666856</v>
      </c>
      <c r="H3">
        <v>12.666666666666657</v>
      </c>
      <c r="I3">
        <v>12.541666666666657</v>
      </c>
      <c r="J3">
        <v>-17.583333333333343</v>
      </c>
      <c r="K3">
        <v>-22.833333333333343</v>
      </c>
      <c r="L3">
        <v>-39.375</v>
      </c>
      <c r="M3">
        <v>-20.833333333333314</v>
      </c>
    </row>
    <row r="4" spans="1:15" x14ac:dyDescent="0.25">
      <c r="A4" s="7">
        <v>2006</v>
      </c>
      <c r="B4">
        <v>5.5833333333333144</v>
      </c>
      <c r="C4">
        <v>4.6666666666666572</v>
      </c>
      <c r="D4">
        <v>5.6666666666666572</v>
      </c>
      <c r="E4">
        <v>19</v>
      </c>
      <c r="F4">
        <v>12.708333333333343</v>
      </c>
      <c r="G4">
        <v>-10.208333333333314</v>
      </c>
      <c r="H4">
        <v>-1.2916666666666856</v>
      </c>
      <c r="I4">
        <v>1.4166666666666572</v>
      </c>
      <c r="J4">
        <v>-31.083333333333343</v>
      </c>
      <c r="K4">
        <v>-41.375</v>
      </c>
      <c r="L4">
        <v>-52.791666666666657</v>
      </c>
      <c r="M4">
        <v>-33.375</v>
      </c>
    </row>
    <row r="5" spans="1:15" x14ac:dyDescent="0.25">
      <c r="A5" s="7">
        <v>2007</v>
      </c>
      <c r="B5">
        <v>-8.75</v>
      </c>
      <c r="C5">
        <v>28.333333333333343</v>
      </c>
      <c r="D5">
        <v>2.6666666666666856</v>
      </c>
      <c r="E5">
        <v>9.25</v>
      </c>
      <c r="F5">
        <v>16.875</v>
      </c>
      <c r="G5">
        <v>10.833333333333314</v>
      </c>
      <c r="H5">
        <v>8.4583333333333144</v>
      </c>
      <c r="I5">
        <v>-2.5833333333333144</v>
      </c>
      <c r="J5">
        <v>-34.791666666666657</v>
      </c>
      <c r="K5">
        <v>-34.583333333333314</v>
      </c>
      <c r="L5">
        <v>-33.958333333333314</v>
      </c>
      <c r="M5">
        <v>-10.75</v>
      </c>
    </row>
    <row r="6" spans="1:15" x14ac:dyDescent="0.25">
      <c r="A6" s="7">
        <v>2008</v>
      </c>
      <c r="B6">
        <v>8.9166666666666572</v>
      </c>
      <c r="C6">
        <v>27.25</v>
      </c>
      <c r="D6">
        <v>25.958333333333343</v>
      </c>
      <c r="E6">
        <v>29.791666666666686</v>
      </c>
      <c r="F6">
        <v>29.458333333333314</v>
      </c>
      <c r="G6">
        <v>6.7083333333333144</v>
      </c>
      <c r="H6">
        <v>8.2916666666666856</v>
      </c>
      <c r="I6">
        <v>11.583333333333343</v>
      </c>
      <c r="J6">
        <v>-19.875</v>
      </c>
      <c r="K6">
        <v>-34.833333333333343</v>
      </c>
      <c r="L6">
        <v>-29.583333333333343</v>
      </c>
      <c r="M6">
        <v>-2.6666666666666856</v>
      </c>
    </row>
    <row r="7" spans="1:15" x14ac:dyDescent="0.25">
      <c r="A7" s="7">
        <v>2009</v>
      </c>
      <c r="B7">
        <v>2.8333333333333144</v>
      </c>
      <c r="C7">
        <v>30.25</v>
      </c>
      <c r="D7">
        <v>-2.5833333333333144</v>
      </c>
      <c r="E7">
        <v>15.458333333333314</v>
      </c>
      <c r="F7">
        <v>12.125</v>
      </c>
      <c r="G7">
        <v>-7.25</v>
      </c>
      <c r="H7">
        <v>2.375</v>
      </c>
      <c r="I7">
        <v>3.9583333333333428</v>
      </c>
      <c r="J7">
        <v>-35.791666666666657</v>
      </c>
      <c r="K7">
        <v>-38.541666666666657</v>
      </c>
      <c r="L7">
        <v>-38.541666666666657</v>
      </c>
      <c r="M7">
        <v>-6.375</v>
      </c>
    </row>
    <row r="8" spans="1:15" x14ac:dyDescent="0.25">
      <c r="A8" s="7">
        <v>2010</v>
      </c>
      <c r="B8">
        <v>-1.375</v>
      </c>
      <c r="C8">
        <v>28.5</v>
      </c>
      <c r="D8">
        <v>0.91666666666665719</v>
      </c>
      <c r="E8">
        <v>13.416666666666657</v>
      </c>
      <c r="F8">
        <v>15.5</v>
      </c>
      <c r="G8">
        <v>-8.5</v>
      </c>
      <c r="H8">
        <v>11.458333333333314</v>
      </c>
      <c r="I8">
        <v>-0.70833333333331439</v>
      </c>
      <c r="J8">
        <v>-48.25</v>
      </c>
      <c r="K8">
        <v>-50.541666666666686</v>
      </c>
      <c r="L8">
        <v>-49.916666666666686</v>
      </c>
      <c r="M8">
        <v>-17.666666666666686</v>
      </c>
    </row>
    <row r="9" spans="1:15" x14ac:dyDescent="0.25">
      <c r="A9" s="7">
        <v>2011</v>
      </c>
      <c r="B9">
        <v>-3.4166666666666856</v>
      </c>
      <c r="C9">
        <v>13.458333333333314</v>
      </c>
      <c r="D9">
        <v>-16.625</v>
      </c>
      <c r="E9">
        <v>23.166666666666686</v>
      </c>
      <c r="F9">
        <v>20.166666666666686</v>
      </c>
      <c r="G9">
        <v>1.2916666666666856</v>
      </c>
      <c r="H9">
        <v>25.25</v>
      </c>
      <c r="I9">
        <v>5.9166666666666572</v>
      </c>
      <c r="J9">
        <v>-52.458333333333343</v>
      </c>
      <c r="K9">
        <v>-55.291666666666686</v>
      </c>
      <c r="L9">
        <v>-52.375</v>
      </c>
      <c r="M9">
        <v>-13.583333333333314</v>
      </c>
    </row>
    <row r="10" spans="1:15" x14ac:dyDescent="0.25">
      <c r="A10" s="7">
        <v>2012</v>
      </c>
      <c r="B10">
        <v>-7.7083333333333144</v>
      </c>
      <c r="C10">
        <v>20.458333333333314</v>
      </c>
      <c r="D10">
        <v>-1.4166666666666856</v>
      </c>
      <c r="E10">
        <v>26.5</v>
      </c>
      <c r="F10">
        <v>13.875</v>
      </c>
      <c r="G10">
        <v>-12.708333333333314</v>
      </c>
      <c r="H10">
        <v>20.208333333333343</v>
      </c>
      <c r="I10">
        <v>0.58333333333334281</v>
      </c>
      <c r="J10">
        <v>-56.541666666666657</v>
      </c>
      <c r="K10">
        <v>-61.791666666666657</v>
      </c>
      <c r="L10">
        <v>-60.125</v>
      </c>
      <c r="M10">
        <v>-26.833333333333314</v>
      </c>
    </row>
    <row r="11" spans="1:15" x14ac:dyDescent="0.25">
      <c r="A11" s="7">
        <v>2013</v>
      </c>
      <c r="B11">
        <v>-13.791666666666629</v>
      </c>
      <c r="C11">
        <v>36.125</v>
      </c>
      <c r="D11">
        <v>4.3333333333333712</v>
      </c>
      <c r="E11">
        <v>16.458333333333371</v>
      </c>
      <c r="F11">
        <v>9.5</v>
      </c>
      <c r="G11">
        <v>15.958333333333371</v>
      </c>
      <c r="H11">
        <v>26.375</v>
      </c>
      <c r="I11">
        <v>7.9583333333333144</v>
      </c>
      <c r="J11">
        <v>-68.75</v>
      </c>
      <c r="K11">
        <v>-66.291666666666629</v>
      </c>
      <c r="L11">
        <v>-65.375</v>
      </c>
      <c r="M11">
        <v>-27.083333333333371</v>
      </c>
    </row>
    <row r="12" spans="1:15" x14ac:dyDescent="0.25">
      <c r="A12" s="7">
        <v>2014</v>
      </c>
      <c r="B12">
        <v>0.625</v>
      </c>
      <c r="C12">
        <v>41.625</v>
      </c>
      <c r="D12">
        <v>2.5</v>
      </c>
      <c r="E12">
        <v>42.833333333333371</v>
      </c>
      <c r="F12">
        <v>38.125</v>
      </c>
      <c r="G12">
        <v>19.833333333333371</v>
      </c>
      <c r="H12">
        <v>45.125</v>
      </c>
      <c r="I12">
        <v>38.291666666666629</v>
      </c>
      <c r="J12">
        <v>-55.916666666666629</v>
      </c>
      <c r="K12">
        <v>-61.916666666666629</v>
      </c>
      <c r="L12">
        <v>-54.083333333333371</v>
      </c>
      <c r="M12">
        <v>-24.208333333333371</v>
      </c>
    </row>
    <row r="13" spans="1:15" ht="16.5" thickBot="1" x14ac:dyDescent="0.3">
      <c r="A13" s="8">
        <v>2015</v>
      </c>
      <c r="B13" s="9">
        <v>-6.4166666666666288</v>
      </c>
      <c r="C13" s="9">
        <v>59.583333333333371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6" t="s">
        <v>20</v>
      </c>
      <c r="B14">
        <f>AVERAGE(B4:B13)</f>
        <v>-2.349999999999997</v>
      </c>
      <c r="C14">
        <f>AVERAGE(C4:C13)</f>
        <v>29.024999999999999</v>
      </c>
      <c r="D14">
        <f>AVERAGE(D3:D12)</f>
        <v>3.3875000000000028</v>
      </c>
      <c r="E14">
        <f t="shared" ref="E14:L14" si="0">AVERAGE(E3:E12)</f>
        <v>22.379166666666677</v>
      </c>
      <c r="F14">
        <f t="shared" si="0"/>
        <v>19.075000000000003</v>
      </c>
      <c r="G14">
        <f t="shared" si="0"/>
        <v>1.4541666666666742</v>
      </c>
      <c r="H14">
        <f t="shared" si="0"/>
        <v>15.891666666666662</v>
      </c>
      <c r="I14">
        <f t="shared" si="0"/>
        <v>7.8958333333333313</v>
      </c>
      <c r="J14">
        <f t="shared" si="0"/>
        <v>-42.104166666666664</v>
      </c>
      <c r="K14">
        <f t="shared" si="0"/>
        <v>-46.79999999999999</v>
      </c>
      <c r="L14">
        <f t="shared" si="0"/>
        <v>-47.612499999999997</v>
      </c>
      <c r="M14">
        <f>AVERAGE(M3:M12)</f>
        <v>-18.337500000000006</v>
      </c>
      <c r="N14">
        <f>SUM(B14:M14)</f>
        <v>-58.095833333333303</v>
      </c>
    </row>
    <row r="15" spans="1:15" x14ac:dyDescent="0.25">
      <c r="A15" s="6" t="s">
        <v>21</v>
      </c>
      <c r="B15">
        <f>B14-$N$14</f>
        <v>55.745833333333309</v>
      </c>
      <c r="C15">
        <f t="shared" ref="C15:M15" si="1">C14-$N$14</f>
        <v>87.120833333333309</v>
      </c>
      <c r="D15">
        <f t="shared" si="1"/>
        <v>61.483333333333306</v>
      </c>
      <c r="E15">
        <f t="shared" si="1"/>
        <v>80.47499999999998</v>
      </c>
      <c r="F15">
        <f t="shared" si="1"/>
        <v>77.170833333333306</v>
      </c>
      <c r="G15">
        <f t="shared" si="1"/>
        <v>59.549999999999976</v>
      </c>
      <c r="H15">
        <f t="shared" si="1"/>
        <v>73.987499999999969</v>
      </c>
      <c r="I15">
        <f t="shared" si="1"/>
        <v>65.991666666666632</v>
      </c>
      <c r="J15">
        <f t="shared" si="1"/>
        <v>15.991666666666639</v>
      </c>
      <c r="K15">
        <f t="shared" si="1"/>
        <v>11.295833333333313</v>
      </c>
      <c r="L15">
        <f t="shared" si="1"/>
        <v>10.483333333333306</v>
      </c>
      <c r="M15" s="11">
        <f t="shared" si="1"/>
        <v>39.758333333333297</v>
      </c>
      <c r="N15">
        <f>SUM(B15:M15)</f>
        <v>639.05416666666645</v>
      </c>
    </row>
  </sheetData>
  <mergeCells count="2">
    <mergeCell ref="A1:A2"/>
    <mergeCell ref="B1:M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369C-C664-426A-99FE-0C6EB164D1FB}">
  <dimension ref="A1:I20"/>
  <sheetViews>
    <sheetView tabSelected="1" workbookViewId="0">
      <selection activeCell="B20" sqref="B20"/>
    </sheetView>
  </sheetViews>
  <sheetFormatPr defaultRowHeight="15.75" x14ac:dyDescent="0.25"/>
  <sheetData>
    <row r="1" spans="1:9" x14ac:dyDescent="0.25">
      <c r="A1" t="s">
        <v>23</v>
      </c>
    </row>
    <row r="2" spans="1:9" ht="16.5" thickBot="1" x14ac:dyDescent="0.3"/>
    <row r="3" spans="1:9" x14ac:dyDescent="0.25">
      <c r="A3" s="16" t="s">
        <v>24</v>
      </c>
      <c r="B3" s="16"/>
    </row>
    <row r="4" spans="1:9" x14ac:dyDescent="0.25">
      <c r="A4" t="s">
        <v>25</v>
      </c>
      <c r="B4">
        <v>0.94032185332649443</v>
      </c>
    </row>
    <row r="5" spans="1:9" x14ac:dyDescent="0.25">
      <c r="A5" t="s">
        <v>26</v>
      </c>
      <c r="B5">
        <v>0.88420518784337321</v>
      </c>
    </row>
    <row r="6" spans="1:9" x14ac:dyDescent="0.25">
      <c r="A6" t="s">
        <v>27</v>
      </c>
      <c r="B6">
        <v>0.88331445851909152</v>
      </c>
    </row>
    <row r="7" spans="1:9" x14ac:dyDescent="0.25">
      <c r="A7" t="s">
        <v>28</v>
      </c>
      <c r="B7">
        <v>18.591912497145056</v>
      </c>
    </row>
    <row r="8" spans="1:9" ht="16.5" thickBot="1" x14ac:dyDescent="0.3">
      <c r="A8" s="9" t="s">
        <v>29</v>
      </c>
      <c r="B8" s="9">
        <v>132</v>
      </c>
    </row>
    <row r="10" spans="1:9" ht="16.5" thickBot="1" x14ac:dyDescent="0.3">
      <c r="A10" t="s">
        <v>30</v>
      </c>
    </row>
    <row r="11" spans="1:9" x14ac:dyDescent="0.25">
      <c r="A11" s="15"/>
      <c r="B11" s="15" t="s">
        <v>35</v>
      </c>
      <c r="C11" s="15" t="s">
        <v>36</v>
      </c>
      <c r="D11" s="15" t="s">
        <v>37</v>
      </c>
      <c r="E11" s="15" t="s">
        <v>38</v>
      </c>
      <c r="F11" s="15" t="s">
        <v>39</v>
      </c>
    </row>
    <row r="12" spans="1:9" x14ac:dyDescent="0.25">
      <c r="A12" t="s">
        <v>31</v>
      </c>
      <c r="B12">
        <v>1</v>
      </c>
      <c r="C12">
        <v>343127.43348927214</v>
      </c>
      <c r="D12">
        <v>343127.43348927214</v>
      </c>
      <c r="E12">
        <v>992.67551178509598</v>
      </c>
      <c r="F12">
        <v>1.0238080092795854E-62</v>
      </c>
    </row>
    <row r="13" spans="1:9" x14ac:dyDescent="0.25">
      <c r="A13" t="s">
        <v>32</v>
      </c>
      <c r="B13">
        <v>130</v>
      </c>
      <c r="C13">
        <v>44935.697339194805</v>
      </c>
      <c r="D13">
        <v>345.65921030149849</v>
      </c>
    </row>
    <row r="14" spans="1:9" ht="16.5" thickBot="1" x14ac:dyDescent="0.3">
      <c r="A14" s="9" t="s">
        <v>33</v>
      </c>
      <c r="B14" s="9">
        <v>131</v>
      </c>
      <c r="C14" s="9">
        <v>388063.13082846696</v>
      </c>
      <c r="D14" s="9"/>
      <c r="E14" s="9"/>
      <c r="F14" s="9"/>
    </row>
    <row r="15" spans="1:9" ht="16.5" thickBot="1" x14ac:dyDescent="0.3"/>
    <row r="16" spans="1:9" x14ac:dyDescent="0.25">
      <c r="A16" s="15"/>
      <c r="B16" s="15" t="s">
        <v>40</v>
      </c>
      <c r="C16" s="15" t="s">
        <v>28</v>
      </c>
      <c r="D16" s="15" t="s">
        <v>41</v>
      </c>
      <c r="E16" s="15" t="s">
        <v>42</v>
      </c>
      <c r="F16" s="15" t="s">
        <v>43</v>
      </c>
      <c r="G16" s="15" t="s">
        <v>44</v>
      </c>
      <c r="H16" s="15" t="s">
        <v>45</v>
      </c>
      <c r="I16" s="15" t="s">
        <v>46</v>
      </c>
    </row>
    <row r="17" spans="1:9" x14ac:dyDescent="0.25">
      <c r="A17" t="s">
        <v>34</v>
      </c>
      <c r="B17">
        <v>58.106568548076197</v>
      </c>
      <c r="C17">
        <v>3.2549130239762025</v>
      </c>
      <c r="D17">
        <v>17.851957370305762</v>
      </c>
      <c r="E17">
        <v>8.8459060650441368E-37</v>
      </c>
      <c r="F17">
        <v>51.667112400007348</v>
      </c>
      <c r="G17">
        <v>64.546024696145011</v>
      </c>
      <c r="H17">
        <v>51.667112400007348</v>
      </c>
      <c r="I17">
        <v>64.546024696145011</v>
      </c>
    </row>
    <row r="18" spans="1:9" ht="16.5" thickBot="1" x14ac:dyDescent="0.3">
      <c r="A18" s="9" t="s">
        <v>59</v>
      </c>
      <c r="B18" s="9">
        <v>1.3380425060743499</v>
      </c>
      <c r="C18" s="9">
        <v>4.2468434870288618E-2</v>
      </c>
      <c r="D18" s="9">
        <v>31.506753431369237</v>
      </c>
      <c r="E18" s="9">
        <v>1.0238080092795273E-62</v>
      </c>
      <c r="F18" s="9">
        <v>1.2540237866769648</v>
      </c>
      <c r="G18" s="9">
        <v>1.4220612254717289</v>
      </c>
      <c r="H18" s="9">
        <v>1.2540237866769648</v>
      </c>
      <c r="I18" s="9">
        <v>1.4220612254717289</v>
      </c>
    </row>
    <row r="20" spans="1:9" x14ac:dyDescent="0.25">
      <c r="B20" t="s">
        <v>60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Multi</vt:lpstr>
      <vt:lpstr>Multi Seasonal Indices</vt:lpstr>
      <vt:lpstr>Multi Regression</vt:lpstr>
      <vt:lpstr>Addictive</vt:lpstr>
      <vt:lpstr>Addictive Seasonal Indices</vt:lpstr>
      <vt:lpstr>Addictive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 Yan</dc:creator>
  <cp:lastModifiedBy>YAN Man Ho</cp:lastModifiedBy>
  <dcterms:created xsi:type="dcterms:W3CDTF">2015-06-05T18:17:20Z</dcterms:created>
  <dcterms:modified xsi:type="dcterms:W3CDTF">2022-11-27T13:05:23Z</dcterms:modified>
</cp:coreProperties>
</file>