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land-my.sharepoint.com/personal/mhyan2-c_my_cityu_edu_hk/Documents/2223_SemA/MS4212 Predictive Anayl/Group Project/2005_To_2015/"/>
    </mc:Choice>
  </mc:AlternateContent>
  <xr:revisionPtr revIDLastSave="575" documentId="8_{D3F17075-08A1-4BFF-B990-161A235980C5}" xr6:coauthVersionLast="47" xr6:coauthVersionMax="47" xr10:uidLastSave="{C6C911DC-D64D-41C0-9AAF-2683D4FF0DA4}"/>
  <bookViews>
    <workbookView xWindow="0" yWindow="0" windowWidth="18330" windowHeight="16200" firstSheet="1" activeTab="4" xr2:uid="{72F4B714-A7FF-47B5-A660-CEF3BA8C5CE0}"/>
  </bookViews>
  <sheets>
    <sheet name="simple naive" sheetId="1" r:id="rId1"/>
    <sheet name="naive trend" sheetId="2" r:id="rId2"/>
    <sheet name="naive seasonal" sheetId="3" r:id="rId3"/>
    <sheet name="naive trend and seasonal" sheetId="4" r:id="rId4"/>
    <sheet name="naive rate of ch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5" l="1"/>
  <c r="O6" i="5"/>
  <c r="O5" i="5"/>
  <c r="O4" i="5"/>
  <c r="O3" i="5"/>
  <c r="O7" i="4"/>
  <c r="O6" i="4"/>
  <c r="O5" i="4"/>
  <c r="O4" i="4"/>
  <c r="O3" i="4"/>
  <c r="O7" i="3"/>
  <c r="E135" i="3"/>
  <c r="E134" i="3"/>
  <c r="O6" i="3"/>
  <c r="O5" i="3"/>
  <c r="O4" i="3"/>
  <c r="O3" i="3"/>
  <c r="O7" i="2"/>
  <c r="O6" i="2"/>
  <c r="O5" i="2"/>
  <c r="O4" i="2"/>
  <c r="O3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34" i="2"/>
  <c r="R7" i="1"/>
  <c r="R6" i="1"/>
  <c r="R5" i="1"/>
  <c r="R4" i="1"/>
  <c r="R3" i="1"/>
  <c r="O6" i="1"/>
  <c r="O5" i="1"/>
  <c r="O4" i="1"/>
  <c r="O3" i="1"/>
  <c r="O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34" i="1"/>
  <c r="E158" i="4" l="1"/>
  <c r="E159" i="3"/>
  <c r="E160" i="3"/>
  <c r="E161" i="3"/>
  <c r="E162" i="3"/>
  <c r="E163" i="3"/>
  <c r="E164" i="3"/>
  <c r="E165" i="3"/>
  <c r="E166" i="3"/>
  <c r="E167" i="3"/>
  <c r="E168" i="3"/>
  <c r="E169" i="3"/>
  <c r="E158" i="3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58" i="2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58" i="1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9" i="4" l="1"/>
  <c r="E134" i="5"/>
  <c r="F134" i="5" s="1"/>
  <c r="E135" i="5"/>
  <c r="K134" i="5" s="1"/>
  <c r="E136" i="5"/>
  <c r="F136" i="5"/>
  <c r="H136" i="5" s="1"/>
  <c r="G136" i="5"/>
  <c r="E137" i="5"/>
  <c r="F137" i="5" s="1"/>
  <c r="E138" i="5"/>
  <c r="F138" i="5" s="1"/>
  <c r="E139" i="5"/>
  <c r="F139" i="5"/>
  <c r="H139" i="5" s="1"/>
  <c r="G139" i="5"/>
  <c r="E140" i="5"/>
  <c r="F140" i="5" s="1"/>
  <c r="E141" i="5"/>
  <c r="K140" i="5" s="1"/>
  <c r="F141" i="5"/>
  <c r="G141" i="5" s="1"/>
  <c r="E142" i="5"/>
  <c r="F142" i="5" s="1"/>
  <c r="E143" i="5"/>
  <c r="F143" i="5" s="1"/>
  <c r="E144" i="5"/>
  <c r="F144" i="5"/>
  <c r="G144" i="5" s="1"/>
  <c r="I144" i="5"/>
  <c r="J144" i="5" s="1"/>
  <c r="E145" i="5"/>
  <c r="F145" i="5" s="1"/>
  <c r="E146" i="5"/>
  <c r="F146" i="5" s="1"/>
  <c r="E147" i="5"/>
  <c r="K146" i="5" s="1"/>
  <c r="E148" i="5"/>
  <c r="F148" i="5" s="1"/>
  <c r="E149" i="5"/>
  <c r="F149" i="5" s="1"/>
  <c r="E150" i="5"/>
  <c r="K149" i="5" s="1"/>
  <c r="E151" i="5"/>
  <c r="F151" i="5" s="1"/>
  <c r="E152" i="5"/>
  <c r="F152" i="5" s="1"/>
  <c r="E153" i="5"/>
  <c r="K152" i="5" s="1"/>
  <c r="F153" i="5"/>
  <c r="G153" i="5" s="1"/>
  <c r="E154" i="5"/>
  <c r="K153" i="5" s="1"/>
  <c r="E155" i="5"/>
  <c r="F155" i="5" s="1"/>
  <c r="E156" i="5"/>
  <c r="F156" i="5" s="1"/>
  <c r="E157" i="5"/>
  <c r="F157" i="5" s="1"/>
  <c r="K133" i="5"/>
  <c r="L133" i="5"/>
  <c r="L134" i="5"/>
  <c r="K135" i="5"/>
  <c r="L135" i="5"/>
  <c r="K136" i="5"/>
  <c r="L136" i="5"/>
  <c r="K137" i="5"/>
  <c r="L137" i="5"/>
  <c r="K138" i="5"/>
  <c r="L138" i="5"/>
  <c r="K139" i="5"/>
  <c r="L139" i="5"/>
  <c r="L140" i="5"/>
  <c r="K141" i="5"/>
  <c r="L141" i="5"/>
  <c r="L142" i="5"/>
  <c r="K143" i="5"/>
  <c r="L143" i="5"/>
  <c r="K144" i="5"/>
  <c r="L144" i="5"/>
  <c r="K145" i="5"/>
  <c r="L145" i="5"/>
  <c r="L146" i="5"/>
  <c r="K147" i="5"/>
  <c r="L147" i="5"/>
  <c r="L148" i="5"/>
  <c r="L149" i="5"/>
  <c r="K150" i="5"/>
  <c r="L150" i="5"/>
  <c r="K151" i="5"/>
  <c r="L151" i="5"/>
  <c r="L152" i="5"/>
  <c r="L153" i="5"/>
  <c r="K154" i="5"/>
  <c r="L154" i="5"/>
  <c r="L155" i="5"/>
  <c r="L156" i="5"/>
  <c r="E134" i="4"/>
  <c r="F134" i="4" s="1"/>
  <c r="E135" i="4"/>
  <c r="K134" i="4" s="1"/>
  <c r="F135" i="4"/>
  <c r="G135" i="4" s="1"/>
  <c r="E136" i="4"/>
  <c r="F136" i="4" s="1"/>
  <c r="E137" i="4"/>
  <c r="F137" i="4" s="1"/>
  <c r="E138" i="4"/>
  <c r="F138" i="4"/>
  <c r="G138" i="4" s="1"/>
  <c r="H138" i="4"/>
  <c r="I138" i="4"/>
  <c r="J138" i="4" s="1"/>
  <c r="E139" i="4"/>
  <c r="F139" i="4" s="1"/>
  <c r="E140" i="4"/>
  <c r="F140" i="4" s="1"/>
  <c r="E141" i="4"/>
  <c r="K140" i="4" s="1"/>
  <c r="F141" i="4"/>
  <c r="G141" i="4" s="1"/>
  <c r="E142" i="4"/>
  <c r="F142" i="4" s="1"/>
  <c r="E143" i="4"/>
  <c r="F143" i="4" s="1"/>
  <c r="E144" i="4"/>
  <c r="F144" i="4"/>
  <c r="G144" i="4" s="1"/>
  <c r="H144" i="4"/>
  <c r="I144" i="4"/>
  <c r="J144" i="4" s="1"/>
  <c r="E145" i="4"/>
  <c r="F145" i="4" s="1"/>
  <c r="E146" i="4"/>
  <c r="F146" i="4" s="1"/>
  <c r="E147" i="4"/>
  <c r="K146" i="4" s="1"/>
  <c r="F147" i="4"/>
  <c r="G147" i="4" s="1"/>
  <c r="E148" i="4"/>
  <c r="F148" i="4" s="1"/>
  <c r="E149" i="4"/>
  <c r="F149" i="4" s="1"/>
  <c r="E150" i="4"/>
  <c r="F150" i="4"/>
  <c r="G150" i="4" s="1"/>
  <c r="H150" i="4"/>
  <c r="I150" i="4"/>
  <c r="J150" i="4" s="1"/>
  <c r="E151" i="4"/>
  <c r="F151" i="4" s="1"/>
  <c r="E152" i="4"/>
  <c r="F152" i="4" s="1"/>
  <c r="E153" i="4"/>
  <c r="K152" i="4" s="1"/>
  <c r="E154" i="4"/>
  <c r="F154" i="4"/>
  <c r="H154" i="4" s="1"/>
  <c r="G154" i="4"/>
  <c r="E155" i="4"/>
  <c r="F155" i="4" s="1"/>
  <c r="E156" i="4"/>
  <c r="F156" i="4" s="1"/>
  <c r="E157" i="4"/>
  <c r="F157" i="4"/>
  <c r="G157" i="4"/>
  <c r="H157" i="4"/>
  <c r="I157" i="4"/>
  <c r="J157" i="4" s="1"/>
  <c r="K133" i="4"/>
  <c r="L133" i="4"/>
  <c r="L134" i="4"/>
  <c r="L135" i="4"/>
  <c r="K136" i="4"/>
  <c r="L136" i="4"/>
  <c r="K137" i="4"/>
  <c r="L137" i="4"/>
  <c r="L138" i="4"/>
  <c r="K139" i="4"/>
  <c r="L139" i="4"/>
  <c r="L140" i="4"/>
  <c r="L141" i="4"/>
  <c r="K142" i="4"/>
  <c r="L142" i="4"/>
  <c r="K143" i="4"/>
  <c r="L143" i="4"/>
  <c r="L144" i="4"/>
  <c r="K145" i="4"/>
  <c r="L145" i="4"/>
  <c r="L146" i="4"/>
  <c r="L147" i="4"/>
  <c r="K148" i="4"/>
  <c r="L148" i="4"/>
  <c r="K149" i="4"/>
  <c r="L149" i="4"/>
  <c r="K150" i="4"/>
  <c r="L150" i="4"/>
  <c r="K151" i="4"/>
  <c r="L151" i="4"/>
  <c r="L152" i="4"/>
  <c r="K153" i="4"/>
  <c r="L153" i="4"/>
  <c r="K154" i="4"/>
  <c r="L154" i="4"/>
  <c r="L155" i="4"/>
  <c r="K156" i="4"/>
  <c r="L156" i="4"/>
  <c r="L133" i="3"/>
  <c r="L134" i="3"/>
  <c r="L135" i="3"/>
  <c r="L136" i="3"/>
  <c r="L137" i="3"/>
  <c r="L138" i="3"/>
  <c r="L139" i="3"/>
  <c r="L140" i="3"/>
  <c r="L141" i="3"/>
  <c r="L142" i="3"/>
  <c r="L143" i="3"/>
  <c r="K144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K133" i="3"/>
  <c r="K134" i="3"/>
  <c r="E136" i="3"/>
  <c r="F136" i="3" s="1"/>
  <c r="E137" i="3"/>
  <c r="K136" i="3" s="1"/>
  <c r="E138" i="3"/>
  <c r="K137" i="3" s="1"/>
  <c r="E139" i="3"/>
  <c r="F139" i="3" s="1"/>
  <c r="E140" i="3"/>
  <c r="K139" i="3" s="1"/>
  <c r="E141" i="3"/>
  <c r="K140" i="3" s="1"/>
  <c r="E142" i="3"/>
  <c r="F142" i="3" s="1"/>
  <c r="E143" i="3"/>
  <c r="K142" i="3" s="1"/>
  <c r="E144" i="3"/>
  <c r="K143" i="3" s="1"/>
  <c r="E145" i="3"/>
  <c r="F145" i="3" s="1"/>
  <c r="E146" i="3"/>
  <c r="K145" i="3" s="1"/>
  <c r="E147" i="3"/>
  <c r="K146" i="3" s="1"/>
  <c r="E148" i="3"/>
  <c r="F148" i="3" s="1"/>
  <c r="E149" i="3"/>
  <c r="K148" i="3" s="1"/>
  <c r="E150" i="3"/>
  <c r="K149" i="3" s="1"/>
  <c r="E151" i="3"/>
  <c r="F151" i="3" s="1"/>
  <c r="E152" i="3"/>
  <c r="K151" i="3" s="1"/>
  <c r="E153" i="3"/>
  <c r="K152" i="3" s="1"/>
  <c r="E154" i="3"/>
  <c r="F154" i="3" s="1"/>
  <c r="E155" i="3"/>
  <c r="K154" i="3" s="1"/>
  <c r="E156" i="3"/>
  <c r="K155" i="3" s="1"/>
  <c r="E157" i="3"/>
  <c r="F157" i="3" s="1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K141" i="2"/>
  <c r="K133" i="2"/>
  <c r="F135" i="2"/>
  <c r="F136" i="2"/>
  <c r="F137" i="2"/>
  <c r="F138" i="2"/>
  <c r="K138" i="2"/>
  <c r="K139" i="2"/>
  <c r="K140" i="2"/>
  <c r="F142" i="2"/>
  <c r="F143" i="2"/>
  <c r="F144" i="2"/>
  <c r="K144" i="2"/>
  <c r="K145" i="2"/>
  <c r="K146" i="2"/>
  <c r="F148" i="2"/>
  <c r="F149" i="2"/>
  <c r="F150" i="2"/>
  <c r="K150" i="2"/>
  <c r="K151" i="2"/>
  <c r="F153" i="2"/>
  <c r="F154" i="2"/>
  <c r="F155" i="2"/>
  <c r="F156" i="2"/>
  <c r="K156" i="2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K133" i="1"/>
  <c r="F135" i="1"/>
  <c r="F136" i="1"/>
  <c r="K136" i="1"/>
  <c r="F138" i="1"/>
  <c r="H138" i="1" s="1"/>
  <c r="K138" i="1"/>
  <c r="K139" i="1"/>
  <c r="F141" i="1"/>
  <c r="F142" i="1"/>
  <c r="K142" i="1"/>
  <c r="F144" i="1"/>
  <c r="H144" i="1" s="1"/>
  <c r="F145" i="1"/>
  <c r="K145" i="1"/>
  <c r="F147" i="1"/>
  <c r="F148" i="1"/>
  <c r="K148" i="1"/>
  <c r="K149" i="1"/>
  <c r="K150" i="1"/>
  <c r="K151" i="1"/>
  <c r="F153" i="1"/>
  <c r="F154" i="1"/>
  <c r="K154" i="1"/>
  <c r="F156" i="1"/>
  <c r="H156" i="1" s="1"/>
  <c r="K156" i="1"/>
  <c r="E5" i="5"/>
  <c r="F5" i="5" s="1"/>
  <c r="L5" i="5"/>
  <c r="E6" i="5"/>
  <c r="K5" i="5" s="1"/>
  <c r="F6" i="5"/>
  <c r="I6" i="5" s="1"/>
  <c r="J6" i="5" s="1"/>
  <c r="L6" i="5"/>
  <c r="E7" i="5"/>
  <c r="L7" i="5"/>
  <c r="E8" i="5"/>
  <c r="K7" i="5" s="1"/>
  <c r="L8" i="5"/>
  <c r="E9" i="5"/>
  <c r="K8" i="5" s="1"/>
  <c r="L9" i="5"/>
  <c r="E10" i="5"/>
  <c r="L10" i="5"/>
  <c r="E11" i="5"/>
  <c r="K10" i="5" s="1"/>
  <c r="L11" i="5"/>
  <c r="E12" i="5"/>
  <c r="K11" i="5" s="1"/>
  <c r="L12" i="5"/>
  <c r="E13" i="5"/>
  <c r="L13" i="5"/>
  <c r="E14" i="5"/>
  <c r="K13" i="5" s="1"/>
  <c r="L14" i="5"/>
  <c r="E15" i="5"/>
  <c r="K14" i="5" s="1"/>
  <c r="L15" i="5"/>
  <c r="E16" i="5"/>
  <c r="K16" i="5"/>
  <c r="L16" i="5"/>
  <c r="E17" i="5"/>
  <c r="F17" i="5" s="1"/>
  <c r="L17" i="5"/>
  <c r="E18" i="5"/>
  <c r="F18" i="5" s="1"/>
  <c r="L18" i="5"/>
  <c r="E19" i="5"/>
  <c r="L19" i="5"/>
  <c r="E20" i="5"/>
  <c r="F20" i="5" s="1"/>
  <c r="L20" i="5"/>
  <c r="E21" i="5"/>
  <c r="F21" i="5" s="1"/>
  <c r="L21" i="5"/>
  <c r="E22" i="5"/>
  <c r="L22" i="5"/>
  <c r="E23" i="5"/>
  <c r="K22" i="5" s="1"/>
  <c r="L23" i="5"/>
  <c r="E24" i="5"/>
  <c r="K23" i="5" s="1"/>
  <c r="F24" i="5"/>
  <c r="G24" i="5" s="1"/>
  <c r="L24" i="5"/>
  <c r="E25" i="5"/>
  <c r="L25" i="5"/>
  <c r="E26" i="5"/>
  <c r="K25" i="5" s="1"/>
  <c r="L26" i="5"/>
  <c r="E27" i="5"/>
  <c r="K26" i="5" s="1"/>
  <c r="L27" i="5"/>
  <c r="E28" i="5"/>
  <c r="L28" i="5"/>
  <c r="E29" i="5"/>
  <c r="K28" i="5" s="1"/>
  <c r="L29" i="5"/>
  <c r="E30" i="5"/>
  <c r="K29" i="5" s="1"/>
  <c r="L30" i="5"/>
  <c r="E31" i="5"/>
  <c r="L31" i="5"/>
  <c r="E32" i="5"/>
  <c r="K31" i="5" s="1"/>
  <c r="L32" i="5"/>
  <c r="E33" i="5"/>
  <c r="K32" i="5" s="1"/>
  <c r="L33" i="5"/>
  <c r="E34" i="5"/>
  <c r="L34" i="5"/>
  <c r="E35" i="5"/>
  <c r="K34" i="5" s="1"/>
  <c r="L35" i="5"/>
  <c r="E36" i="5"/>
  <c r="K35" i="5" s="1"/>
  <c r="L36" i="5"/>
  <c r="E37" i="5"/>
  <c r="L37" i="5"/>
  <c r="E38" i="5"/>
  <c r="K37" i="5" s="1"/>
  <c r="L38" i="5"/>
  <c r="E39" i="5"/>
  <c r="K38" i="5" s="1"/>
  <c r="L39" i="5"/>
  <c r="E40" i="5"/>
  <c r="L40" i="5"/>
  <c r="E41" i="5"/>
  <c r="K40" i="5" s="1"/>
  <c r="L41" i="5"/>
  <c r="E42" i="5"/>
  <c r="K41" i="5" s="1"/>
  <c r="L42" i="5"/>
  <c r="E43" i="5"/>
  <c r="L43" i="5"/>
  <c r="E44" i="5"/>
  <c r="K43" i="5" s="1"/>
  <c r="F44" i="5"/>
  <c r="G44" i="5" s="1"/>
  <c r="L44" i="5"/>
  <c r="E45" i="5"/>
  <c r="K44" i="5" s="1"/>
  <c r="F45" i="5"/>
  <c r="G45" i="5" s="1"/>
  <c r="L45" i="5"/>
  <c r="E46" i="5"/>
  <c r="L46" i="5"/>
  <c r="E47" i="5"/>
  <c r="K46" i="5" s="1"/>
  <c r="L47" i="5"/>
  <c r="E48" i="5"/>
  <c r="K47" i="5" s="1"/>
  <c r="L48" i="5"/>
  <c r="E49" i="5"/>
  <c r="L49" i="5"/>
  <c r="E50" i="5"/>
  <c r="K49" i="5" s="1"/>
  <c r="L50" i="5"/>
  <c r="E51" i="5"/>
  <c r="K50" i="5" s="1"/>
  <c r="L51" i="5"/>
  <c r="E52" i="5"/>
  <c r="L52" i="5"/>
  <c r="E53" i="5"/>
  <c r="K52" i="5" s="1"/>
  <c r="L53" i="5"/>
  <c r="E54" i="5"/>
  <c r="K53" i="5" s="1"/>
  <c r="L54" i="5"/>
  <c r="E55" i="5"/>
  <c r="K55" i="5"/>
  <c r="L55" i="5"/>
  <c r="E56" i="5"/>
  <c r="F56" i="5" s="1"/>
  <c r="L56" i="5"/>
  <c r="E57" i="5"/>
  <c r="F57" i="5" s="1"/>
  <c r="L57" i="5"/>
  <c r="E58" i="5"/>
  <c r="L58" i="5"/>
  <c r="E59" i="5"/>
  <c r="F59" i="5" s="1"/>
  <c r="L59" i="5"/>
  <c r="E60" i="5"/>
  <c r="F60" i="5" s="1"/>
  <c r="G60" i="5" s="1"/>
  <c r="L60" i="5"/>
  <c r="E61" i="5"/>
  <c r="L61" i="5"/>
  <c r="E62" i="5"/>
  <c r="F62" i="5" s="1"/>
  <c r="L62" i="5"/>
  <c r="E63" i="5"/>
  <c r="F63" i="5" s="1"/>
  <c r="G63" i="5" s="1"/>
  <c r="L63" i="5"/>
  <c r="E64" i="5"/>
  <c r="L64" i="5"/>
  <c r="E65" i="5"/>
  <c r="K64" i="5" s="1"/>
  <c r="F65" i="5"/>
  <c r="G65" i="5" s="1"/>
  <c r="L65" i="5"/>
  <c r="E66" i="5"/>
  <c r="K65" i="5" s="1"/>
  <c r="L66" i="5"/>
  <c r="E67" i="5"/>
  <c r="K67" i="5"/>
  <c r="L67" i="5"/>
  <c r="E68" i="5"/>
  <c r="F68" i="5"/>
  <c r="G68" i="5" s="1"/>
  <c r="I68" i="5"/>
  <c r="J68" i="5" s="1"/>
  <c r="L68" i="5"/>
  <c r="E69" i="5"/>
  <c r="K68" i="5" s="1"/>
  <c r="F69" i="5"/>
  <c r="G69" i="5" s="1"/>
  <c r="L69" i="5"/>
  <c r="E70" i="5"/>
  <c r="K70" i="5"/>
  <c r="L70" i="5"/>
  <c r="E71" i="5"/>
  <c r="F71" i="5"/>
  <c r="G71" i="5" s="1"/>
  <c r="K71" i="5"/>
  <c r="L71" i="5"/>
  <c r="E72" i="5"/>
  <c r="F72" i="5"/>
  <c r="G72" i="5" s="1"/>
  <c r="L72" i="5"/>
  <c r="E73" i="5"/>
  <c r="L73" i="5"/>
  <c r="E74" i="5"/>
  <c r="K73" i="5" s="1"/>
  <c r="F74" i="5"/>
  <c r="G74" i="5" s="1"/>
  <c r="L74" i="5"/>
  <c r="E75" i="5"/>
  <c r="K74" i="5" s="1"/>
  <c r="L75" i="5"/>
  <c r="E76" i="5"/>
  <c r="L76" i="5"/>
  <c r="E77" i="5"/>
  <c r="K76" i="5" s="1"/>
  <c r="L77" i="5"/>
  <c r="E78" i="5"/>
  <c r="F78" i="5" s="1"/>
  <c r="G78" i="5" s="1"/>
  <c r="L78" i="5"/>
  <c r="E79" i="5"/>
  <c r="L79" i="5"/>
  <c r="E80" i="5"/>
  <c r="F80" i="5" s="1"/>
  <c r="L80" i="5"/>
  <c r="E81" i="5"/>
  <c r="F81" i="5" s="1"/>
  <c r="L81" i="5"/>
  <c r="E82" i="5"/>
  <c r="K82" i="5"/>
  <c r="L82" i="5"/>
  <c r="E83" i="5"/>
  <c r="F83" i="5" s="1"/>
  <c r="L83" i="5"/>
  <c r="E84" i="5"/>
  <c r="K83" i="5" s="1"/>
  <c r="L84" i="5"/>
  <c r="E85" i="5"/>
  <c r="L85" i="5"/>
  <c r="E86" i="5"/>
  <c r="F86" i="5" s="1"/>
  <c r="L86" i="5"/>
  <c r="E87" i="5"/>
  <c r="F87" i="5" s="1"/>
  <c r="L87" i="5"/>
  <c r="E88" i="5"/>
  <c r="K87" i="5" s="1"/>
  <c r="L88" i="5"/>
  <c r="E89" i="5"/>
  <c r="K88" i="5" s="1"/>
  <c r="L89" i="5"/>
  <c r="E90" i="5"/>
  <c r="K89" i="5" s="1"/>
  <c r="L90" i="5"/>
  <c r="E91" i="5"/>
  <c r="K90" i="5" s="1"/>
  <c r="L91" i="5"/>
  <c r="E92" i="5"/>
  <c r="K91" i="5" s="1"/>
  <c r="L92" i="5"/>
  <c r="E93" i="5"/>
  <c r="K92" i="5" s="1"/>
  <c r="L93" i="5"/>
  <c r="E94" i="5"/>
  <c r="K93" i="5" s="1"/>
  <c r="L94" i="5"/>
  <c r="E95" i="5"/>
  <c r="K94" i="5" s="1"/>
  <c r="L95" i="5"/>
  <c r="E96" i="5"/>
  <c r="K95" i="5" s="1"/>
  <c r="L96" i="5"/>
  <c r="E97" i="5"/>
  <c r="K96" i="5" s="1"/>
  <c r="L97" i="5"/>
  <c r="E98" i="5"/>
  <c r="K97" i="5" s="1"/>
  <c r="F98" i="5"/>
  <c r="I98" i="5" s="1"/>
  <c r="J98" i="5" s="1"/>
  <c r="L98" i="5"/>
  <c r="E99" i="5"/>
  <c r="K98" i="5" s="1"/>
  <c r="L99" i="5"/>
  <c r="E100" i="5"/>
  <c r="K99" i="5" s="1"/>
  <c r="L100" i="5"/>
  <c r="E101" i="5"/>
  <c r="K100" i="5" s="1"/>
  <c r="L101" i="5"/>
  <c r="E102" i="5"/>
  <c r="K101" i="5" s="1"/>
  <c r="L102" i="5"/>
  <c r="E103" i="5"/>
  <c r="K102" i="5" s="1"/>
  <c r="L103" i="5"/>
  <c r="E104" i="5"/>
  <c r="K103" i="5" s="1"/>
  <c r="L104" i="5"/>
  <c r="E105" i="5"/>
  <c r="K104" i="5" s="1"/>
  <c r="L105" i="5"/>
  <c r="E106" i="5"/>
  <c r="K105" i="5" s="1"/>
  <c r="L106" i="5"/>
  <c r="E107" i="5"/>
  <c r="K106" i="5" s="1"/>
  <c r="L107" i="5"/>
  <c r="E108" i="5"/>
  <c r="K107" i="5" s="1"/>
  <c r="L108" i="5"/>
  <c r="E109" i="5"/>
  <c r="K108" i="5" s="1"/>
  <c r="L109" i="5"/>
  <c r="E110" i="5"/>
  <c r="K109" i="5" s="1"/>
  <c r="L110" i="5"/>
  <c r="E111" i="5"/>
  <c r="K110" i="5" s="1"/>
  <c r="L111" i="5"/>
  <c r="E112" i="5"/>
  <c r="K111" i="5" s="1"/>
  <c r="L112" i="5"/>
  <c r="E113" i="5"/>
  <c r="K112" i="5" s="1"/>
  <c r="F113" i="5"/>
  <c r="I113" i="5" s="1"/>
  <c r="J113" i="5" s="1"/>
  <c r="L113" i="5"/>
  <c r="E114" i="5"/>
  <c r="K113" i="5" s="1"/>
  <c r="L114" i="5"/>
  <c r="E115" i="5"/>
  <c r="K114" i="5" s="1"/>
  <c r="L115" i="5"/>
  <c r="E116" i="5"/>
  <c r="K115" i="5" s="1"/>
  <c r="L116" i="5"/>
  <c r="E117" i="5"/>
  <c r="K116" i="5" s="1"/>
  <c r="L117" i="5"/>
  <c r="E118" i="5"/>
  <c r="K117" i="5" s="1"/>
  <c r="L118" i="5"/>
  <c r="E119" i="5"/>
  <c r="K118" i="5" s="1"/>
  <c r="L119" i="5"/>
  <c r="E120" i="5"/>
  <c r="K119" i="5" s="1"/>
  <c r="L120" i="5"/>
  <c r="E121" i="5"/>
  <c r="K120" i="5" s="1"/>
  <c r="L121" i="5"/>
  <c r="E122" i="5"/>
  <c r="K121" i="5" s="1"/>
  <c r="L122" i="5"/>
  <c r="E123" i="5"/>
  <c r="K122" i="5" s="1"/>
  <c r="L123" i="5"/>
  <c r="E124" i="5"/>
  <c r="K123" i="5" s="1"/>
  <c r="L124" i="5"/>
  <c r="E125" i="5"/>
  <c r="K124" i="5" s="1"/>
  <c r="L125" i="5"/>
  <c r="E126" i="5"/>
  <c r="K125" i="5" s="1"/>
  <c r="L126" i="5"/>
  <c r="E127" i="5"/>
  <c r="K126" i="5" s="1"/>
  <c r="L127" i="5"/>
  <c r="E128" i="5"/>
  <c r="K127" i="5" s="1"/>
  <c r="L128" i="5"/>
  <c r="E129" i="5"/>
  <c r="K128" i="5" s="1"/>
  <c r="L129" i="5"/>
  <c r="E130" i="5"/>
  <c r="K129" i="5" s="1"/>
  <c r="L130" i="5"/>
  <c r="E131" i="5"/>
  <c r="K130" i="5" s="1"/>
  <c r="F131" i="5"/>
  <c r="I131" i="5" s="1"/>
  <c r="J131" i="5" s="1"/>
  <c r="L131" i="5"/>
  <c r="E132" i="5"/>
  <c r="K131" i="5" s="1"/>
  <c r="L132" i="5"/>
  <c r="E133" i="5"/>
  <c r="K132" i="5" s="1"/>
  <c r="L4" i="5"/>
  <c r="K4" i="5"/>
  <c r="E4" i="5"/>
  <c r="F4" i="5" s="1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F37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F73" i="4"/>
  <c r="G73" i="4" s="1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K92" i="4"/>
  <c r="L92" i="4"/>
  <c r="L93" i="4"/>
  <c r="I94" i="4"/>
  <c r="J94" i="4" s="1"/>
  <c r="L94" i="4"/>
  <c r="L95" i="4"/>
  <c r="L96" i="4"/>
  <c r="F97" i="4"/>
  <c r="G97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G126" i="4"/>
  <c r="L126" i="4"/>
  <c r="F127" i="4"/>
  <c r="H127" i="4" s="1"/>
  <c r="L127" i="4"/>
  <c r="L128" i="4"/>
  <c r="L129" i="4"/>
  <c r="L130" i="4"/>
  <c r="L131" i="4"/>
  <c r="L132" i="4"/>
  <c r="L15" i="4"/>
  <c r="E16" i="4"/>
  <c r="F16" i="4" s="1"/>
  <c r="E17" i="4"/>
  <c r="E18" i="4"/>
  <c r="E19" i="4"/>
  <c r="E20" i="4"/>
  <c r="E21" i="4"/>
  <c r="F21" i="4" s="1"/>
  <c r="E22" i="4"/>
  <c r="E23" i="4"/>
  <c r="E24" i="4"/>
  <c r="E25" i="4"/>
  <c r="K24" i="4" s="1"/>
  <c r="E26" i="4"/>
  <c r="E27" i="4"/>
  <c r="F27" i="4" s="1"/>
  <c r="E28" i="4"/>
  <c r="E29" i="4"/>
  <c r="E30" i="4"/>
  <c r="E31" i="4"/>
  <c r="K30" i="4" s="1"/>
  <c r="E32" i="4"/>
  <c r="E33" i="4"/>
  <c r="F33" i="4" s="1"/>
  <c r="E34" i="4"/>
  <c r="E35" i="4"/>
  <c r="E36" i="4"/>
  <c r="E37" i="4"/>
  <c r="K36" i="4" s="1"/>
  <c r="E38" i="4"/>
  <c r="E39" i="4"/>
  <c r="F39" i="4" s="1"/>
  <c r="E40" i="4"/>
  <c r="E41" i="4"/>
  <c r="E42" i="4"/>
  <c r="E43" i="4"/>
  <c r="K42" i="4" s="1"/>
  <c r="E44" i="4"/>
  <c r="E45" i="4"/>
  <c r="F45" i="4" s="1"/>
  <c r="E46" i="4"/>
  <c r="E47" i="4"/>
  <c r="E48" i="4"/>
  <c r="E49" i="4"/>
  <c r="K48" i="4" s="1"/>
  <c r="E50" i="4"/>
  <c r="E51" i="4"/>
  <c r="F51" i="4" s="1"/>
  <c r="E52" i="4"/>
  <c r="E53" i="4"/>
  <c r="E54" i="4"/>
  <c r="E55" i="4"/>
  <c r="K54" i="4" s="1"/>
  <c r="E56" i="4"/>
  <c r="E57" i="4"/>
  <c r="F57" i="4" s="1"/>
  <c r="E58" i="4"/>
  <c r="E59" i="4"/>
  <c r="E60" i="4"/>
  <c r="E61" i="4"/>
  <c r="K60" i="4" s="1"/>
  <c r="E62" i="4"/>
  <c r="E63" i="4"/>
  <c r="F63" i="4" s="1"/>
  <c r="E64" i="4"/>
  <c r="E65" i="4"/>
  <c r="E66" i="4"/>
  <c r="E67" i="4"/>
  <c r="K66" i="4" s="1"/>
  <c r="E68" i="4"/>
  <c r="E69" i="4"/>
  <c r="F69" i="4" s="1"/>
  <c r="I69" i="4" s="1"/>
  <c r="J69" i="4" s="1"/>
  <c r="E70" i="4"/>
  <c r="F70" i="4" s="1"/>
  <c r="E71" i="4"/>
  <c r="K70" i="4" s="1"/>
  <c r="E72" i="4"/>
  <c r="K71" i="4" s="1"/>
  <c r="E73" i="4"/>
  <c r="K72" i="4" s="1"/>
  <c r="E74" i="4"/>
  <c r="K73" i="4" s="1"/>
  <c r="E75" i="4"/>
  <c r="F75" i="4" s="1"/>
  <c r="E76" i="4"/>
  <c r="F76" i="4" s="1"/>
  <c r="I76" i="4" s="1"/>
  <c r="J76" i="4" s="1"/>
  <c r="E77" i="4"/>
  <c r="K76" i="4" s="1"/>
  <c r="E78" i="4"/>
  <c r="K77" i="4" s="1"/>
  <c r="E79" i="4"/>
  <c r="K78" i="4" s="1"/>
  <c r="E80" i="4"/>
  <c r="K79" i="4" s="1"/>
  <c r="E81" i="4"/>
  <c r="F81" i="4" s="1"/>
  <c r="I81" i="4" s="1"/>
  <c r="J81" i="4" s="1"/>
  <c r="E82" i="4"/>
  <c r="F82" i="4" s="1"/>
  <c r="E83" i="4"/>
  <c r="K82" i="4" s="1"/>
  <c r="E84" i="4"/>
  <c r="K83" i="4" s="1"/>
  <c r="E85" i="4"/>
  <c r="K84" i="4" s="1"/>
  <c r="E86" i="4"/>
  <c r="K85" i="4" s="1"/>
  <c r="E87" i="4"/>
  <c r="F87" i="4" s="1"/>
  <c r="E88" i="4"/>
  <c r="F88" i="4" s="1"/>
  <c r="E89" i="4"/>
  <c r="K88" i="4" s="1"/>
  <c r="E90" i="4"/>
  <c r="K89" i="4" s="1"/>
  <c r="E91" i="4"/>
  <c r="K90" i="4" s="1"/>
  <c r="E92" i="4"/>
  <c r="K91" i="4" s="1"/>
  <c r="E93" i="4"/>
  <c r="F93" i="4" s="1"/>
  <c r="E94" i="4"/>
  <c r="F94" i="4" s="1"/>
  <c r="E95" i="4"/>
  <c r="K94" i="4" s="1"/>
  <c r="E96" i="4"/>
  <c r="K95" i="4" s="1"/>
  <c r="E97" i="4"/>
  <c r="K96" i="4" s="1"/>
  <c r="E98" i="4"/>
  <c r="K97" i="4" s="1"/>
  <c r="E99" i="4"/>
  <c r="F99" i="4" s="1"/>
  <c r="I99" i="4" s="1"/>
  <c r="J99" i="4" s="1"/>
  <c r="E100" i="4"/>
  <c r="F100" i="4" s="1"/>
  <c r="G100" i="4" s="1"/>
  <c r="E101" i="4"/>
  <c r="E102" i="4"/>
  <c r="F102" i="4" s="1"/>
  <c r="H102" i="4" s="1"/>
  <c r="E103" i="4"/>
  <c r="K102" i="4" s="1"/>
  <c r="E104" i="4"/>
  <c r="K103" i="4" s="1"/>
  <c r="E105" i="4"/>
  <c r="K104" i="4" s="1"/>
  <c r="E106" i="4"/>
  <c r="F106" i="4" s="1"/>
  <c r="E107" i="4"/>
  <c r="F107" i="4" s="1"/>
  <c r="G107" i="4" s="1"/>
  <c r="E108" i="4"/>
  <c r="F108" i="4" s="1"/>
  <c r="H108" i="4" s="1"/>
  <c r="E109" i="4"/>
  <c r="K108" i="4" s="1"/>
  <c r="E110" i="4"/>
  <c r="K109" i="4" s="1"/>
  <c r="E111" i="4"/>
  <c r="K110" i="4" s="1"/>
  <c r="E112" i="4"/>
  <c r="F112" i="4" s="1"/>
  <c r="E113" i="4"/>
  <c r="F113" i="4" s="1"/>
  <c r="G113" i="4" s="1"/>
  <c r="E114" i="4"/>
  <c r="F114" i="4" s="1"/>
  <c r="H114" i="4" s="1"/>
  <c r="E115" i="4"/>
  <c r="K114" i="4" s="1"/>
  <c r="E116" i="4"/>
  <c r="K115" i="4" s="1"/>
  <c r="E117" i="4"/>
  <c r="K116" i="4" s="1"/>
  <c r="E118" i="4"/>
  <c r="F118" i="4" s="1"/>
  <c r="E119" i="4"/>
  <c r="F119" i="4" s="1"/>
  <c r="G119" i="4" s="1"/>
  <c r="E120" i="4"/>
  <c r="F120" i="4" s="1"/>
  <c r="H120" i="4" s="1"/>
  <c r="E121" i="4"/>
  <c r="K120" i="4" s="1"/>
  <c r="E122" i="4"/>
  <c r="K121" i="4" s="1"/>
  <c r="E123" i="4"/>
  <c r="K122" i="4" s="1"/>
  <c r="E124" i="4"/>
  <c r="K123" i="4" s="1"/>
  <c r="E125" i="4"/>
  <c r="K124" i="4" s="1"/>
  <c r="E126" i="4"/>
  <c r="F126" i="4" s="1"/>
  <c r="I126" i="4" s="1"/>
  <c r="J126" i="4" s="1"/>
  <c r="E127" i="4"/>
  <c r="K126" i="4" s="1"/>
  <c r="E128" i="4"/>
  <c r="K127" i="4" s="1"/>
  <c r="E129" i="4"/>
  <c r="K128" i="4" s="1"/>
  <c r="E130" i="4"/>
  <c r="K129" i="4" s="1"/>
  <c r="E131" i="4"/>
  <c r="K130" i="4" s="1"/>
  <c r="E132" i="4"/>
  <c r="F132" i="4" s="1"/>
  <c r="E133" i="4"/>
  <c r="K132" i="4" s="1"/>
  <c r="E15" i="4"/>
  <c r="F15" i="4" s="1"/>
  <c r="H15" i="4" s="1"/>
  <c r="G138" i="5" l="1"/>
  <c r="H138" i="5"/>
  <c r="I138" i="5"/>
  <c r="J138" i="5" s="1"/>
  <c r="H148" i="5"/>
  <c r="G148" i="5"/>
  <c r="H142" i="5"/>
  <c r="G142" i="5"/>
  <c r="G156" i="5"/>
  <c r="H156" i="5"/>
  <c r="I156" i="5"/>
  <c r="J156" i="5" s="1"/>
  <c r="H145" i="5"/>
  <c r="G145" i="5"/>
  <c r="I145" i="5"/>
  <c r="J145" i="5" s="1"/>
  <c r="F116" i="5"/>
  <c r="I116" i="5" s="1"/>
  <c r="J116" i="5" s="1"/>
  <c r="F66" i="5"/>
  <c r="F39" i="5"/>
  <c r="H39" i="5" s="1"/>
  <c r="K155" i="5"/>
  <c r="K142" i="5"/>
  <c r="F154" i="5"/>
  <c r="F150" i="5"/>
  <c r="I139" i="5"/>
  <c r="J139" i="5" s="1"/>
  <c r="F122" i="5"/>
  <c r="I122" i="5" s="1"/>
  <c r="J122" i="5" s="1"/>
  <c r="K85" i="5"/>
  <c r="K59" i="5"/>
  <c r="F125" i="5"/>
  <c r="I125" i="5" s="1"/>
  <c r="J125" i="5" s="1"/>
  <c r="F107" i="5"/>
  <c r="I107" i="5" s="1"/>
  <c r="J107" i="5" s="1"/>
  <c r="I65" i="5"/>
  <c r="J65" i="5" s="1"/>
  <c r="F11" i="5"/>
  <c r="G11" i="5" s="1"/>
  <c r="F135" i="5"/>
  <c r="G135" i="5" s="1"/>
  <c r="K148" i="5"/>
  <c r="F95" i="5"/>
  <c r="I95" i="5" s="1"/>
  <c r="J95" i="5" s="1"/>
  <c r="F77" i="5"/>
  <c r="G77" i="5" s="1"/>
  <c r="I71" i="5"/>
  <c r="J71" i="5" s="1"/>
  <c r="K58" i="5"/>
  <c r="K17" i="5"/>
  <c r="K156" i="5"/>
  <c r="F147" i="5"/>
  <c r="G147" i="5" s="1"/>
  <c r="H144" i="5"/>
  <c r="K80" i="5"/>
  <c r="H142" i="4"/>
  <c r="G142" i="4"/>
  <c r="G156" i="4"/>
  <c r="H156" i="4"/>
  <c r="I156" i="4"/>
  <c r="J156" i="4" s="1"/>
  <c r="G145" i="4"/>
  <c r="H145" i="4"/>
  <c r="I145" i="4"/>
  <c r="J145" i="4" s="1"/>
  <c r="H136" i="4"/>
  <c r="G136" i="4"/>
  <c r="G139" i="4"/>
  <c r="H139" i="4"/>
  <c r="I139" i="4"/>
  <c r="J139" i="4" s="1"/>
  <c r="H148" i="4"/>
  <c r="G148" i="4"/>
  <c r="F130" i="4"/>
  <c r="H130" i="4" s="1"/>
  <c r="K119" i="4"/>
  <c r="K113" i="4"/>
  <c r="K107" i="4"/>
  <c r="K101" i="4"/>
  <c r="F43" i="4"/>
  <c r="F96" i="4"/>
  <c r="G96" i="4" s="1"/>
  <c r="F91" i="4"/>
  <c r="G91" i="4" s="1"/>
  <c r="F84" i="4"/>
  <c r="G84" i="4" s="1"/>
  <c r="K144" i="4"/>
  <c r="K141" i="4"/>
  <c r="F123" i="4"/>
  <c r="I123" i="4" s="1"/>
  <c r="J123" i="4" s="1"/>
  <c r="K135" i="4"/>
  <c r="F25" i="4"/>
  <c r="F153" i="4"/>
  <c r="G153" i="4" s="1"/>
  <c r="F133" i="4"/>
  <c r="F61" i="4"/>
  <c r="I61" i="4" s="1"/>
  <c r="J61" i="4" s="1"/>
  <c r="K147" i="4"/>
  <c r="K138" i="4"/>
  <c r="E160" i="4"/>
  <c r="F121" i="4"/>
  <c r="H121" i="4" s="1"/>
  <c r="F115" i="4"/>
  <c r="H115" i="4" s="1"/>
  <c r="F109" i="4"/>
  <c r="H109" i="4" s="1"/>
  <c r="F103" i="4"/>
  <c r="H103" i="4" s="1"/>
  <c r="K155" i="4"/>
  <c r="K135" i="3"/>
  <c r="K153" i="3"/>
  <c r="K148" i="2"/>
  <c r="K136" i="2"/>
  <c r="K135" i="2"/>
  <c r="K154" i="2"/>
  <c r="K153" i="2"/>
  <c r="K147" i="2"/>
  <c r="K142" i="2"/>
  <c r="K137" i="1"/>
  <c r="G155" i="4"/>
  <c r="I155" i="4"/>
  <c r="J155" i="4" s="1"/>
  <c r="H155" i="4"/>
  <c r="I152" i="4"/>
  <c r="J152" i="4" s="1"/>
  <c r="G152" i="4"/>
  <c r="H152" i="4"/>
  <c r="G149" i="4"/>
  <c r="H149" i="4"/>
  <c r="I149" i="4"/>
  <c r="J149" i="4" s="1"/>
  <c r="I146" i="4"/>
  <c r="J146" i="4" s="1"/>
  <c r="H146" i="4"/>
  <c r="G146" i="4"/>
  <c r="H151" i="4"/>
  <c r="I151" i="4"/>
  <c r="J151" i="4" s="1"/>
  <c r="G151" i="4"/>
  <c r="G137" i="4"/>
  <c r="I137" i="4"/>
  <c r="J137" i="4" s="1"/>
  <c r="H137" i="4"/>
  <c r="I134" i="4"/>
  <c r="J134" i="4" s="1"/>
  <c r="G134" i="4"/>
  <c r="H134" i="4"/>
  <c r="G143" i="4"/>
  <c r="H143" i="4"/>
  <c r="I143" i="4"/>
  <c r="J143" i="4" s="1"/>
  <c r="I140" i="4"/>
  <c r="J140" i="4" s="1"/>
  <c r="G140" i="4"/>
  <c r="H140" i="4"/>
  <c r="F124" i="4"/>
  <c r="H124" i="4" s="1"/>
  <c r="I135" i="4"/>
  <c r="J135" i="4" s="1"/>
  <c r="I141" i="4"/>
  <c r="J141" i="4" s="1"/>
  <c r="K131" i="4"/>
  <c r="F128" i="4"/>
  <c r="H128" i="4" s="1"/>
  <c r="I120" i="4"/>
  <c r="J120" i="4" s="1"/>
  <c r="I114" i="4"/>
  <c r="J114" i="4" s="1"/>
  <c r="I108" i="4"/>
  <c r="J108" i="4" s="1"/>
  <c r="I102" i="4"/>
  <c r="J102" i="4" s="1"/>
  <c r="F78" i="4"/>
  <c r="G78" i="4" s="1"/>
  <c r="K74" i="4"/>
  <c r="F55" i="4"/>
  <c r="G55" i="4" s="1"/>
  <c r="I154" i="4"/>
  <c r="J154" i="4" s="1"/>
  <c r="H153" i="4"/>
  <c r="I148" i="4"/>
  <c r="J148" i="4" s="1"/>
  <c r="H147" i="4"/>
  <c r="I142" i="4"/>
  <c r="J142" i="4" s="1"/>
  <c r="H141" i="4"/>
  <c r="I136" i="4"/>
  <c r="J136" i="4" s="1"/>
  <c r="H135" i="4"/>
  <c r="I153" i="4"/>
  <c r="J153" i="4" s="1"/>
  <c r="I147" i="4"/>
  <c r="J147" i="4" s="1"/>
  <c r="K125" i="4"/>
  <c r="F122" i="4"/>
  <c r="H122" i="4" s="1"/>
  <c r="F116" i="4"/>
  <c r="H116" i="4" s="1"/>
  <c r="F110" i="4"/>
  <c r="H110" i="4" s="1"/>
  <c r="F104" i="4"/>
  <c r="K87" i="4"/>
  <c r="F49" i="4"/>
  <c r="F129" i="4"/>
  <c r="I129" i="4" s="1"/>
  <c r="J129" i="4" s="1"/>
  <c r="F86" i="4"/>
  <c r="I86" i="4" s="1"/>
  <c r="J86" i="4" s="1"/>
  <c r="F79" i="4"/>
  <c r="G79" i="4" s="1"/>
  <c r="F31" i="4"/>
  <c r="G31" i="4" s="1"/>
  <c r="K156" i="3"/>
  <c r="K147" i="3"/>
  <c r="K138" i="3"/>
  <c r="K150" i="3"/>
  <c r="K141" i="3"/>
  <c r="F151" i="1"/>
  <c r="F150" i="1"/>
  <c r="H150" i="1" s="1"/>
  <c r="K155" i="1"/>
  <c r="F139" i="1"/>
  <c r="H139" i="1" s="1"/>
  <c r="K144" i="1"/>
  <c r="I145" i="1"/>
  <c r="J145" i="1" s="1"/>
  <c r="G145" i="1"/>
  <c r="F157" i="1"/>
  <c r="K143" i="1"/>
  <c r="I152" i="5"/>
  <c r="J152" i="5" s="1"/>
  <c r="G152" i="5"/>
  <c r="H152" i="5"/>
  <c r="G80" i="5"/>
  <c r="I80" i="5"/>
  <c r="J80" i="5" s="1"/>
  <c r="H155" i="5"/>
  <c r="G155" i="5"/>
  <c r="I155" i="5"/>
  <c r="J155" i="5" s="1"/>
  <c r="G149" i="5"/>
  <c r="I149" i="5"/>
  <c r="J149" i="5" s="1"/>
  <c r="H149" i="5"/>
  <c r="H157" i="5"/>
  <c r="I157" i="5"/>
  <c r="J157" i="5" s="1"/>
  <c r="G157" i="5"/>
  <c r="I21" i="5"/>
  <c r="J21" i="5" s="1"/>
  <c r="G21" i="5"/>
  <c r="G5" i="5"/>
  <c r="I5" i="5"/>
  <c r="J5" i="5" s="1"/>
  <c r="G143" i="5"/>
  <c r="I143" i="5"/>
  <c r="J143" i="5" s="1"/>
  <c r="H143" i="5"/>
  <c r="I140" i="5"/>
  <c r="J140" i="5" s="1"/>
  <c r="G140" i="5"/>
  <c r="H140" i="5"/>
  <c r="G20" i="5"/>
  <c r="H20" i="5"/>
  <c r="I20" i="5"/>
  <c r="J20" i="5" s="1"/>
  <c r="I146" i="5"/>
  <c r="J146" i="5" s="1"/>
  <c r="G146" i="5"/>
  <c r="H146" i="5"/>
  <c r="G137" i="5"/>
  <c r="I137" i="5"/>
  <c r="J137" i="5" s="1"/>
  <c r="H137" i="5"/>
  <c r="H151" i="5"/>
  <c r="I151" i="5"/>
  <c r="J151" i="5" s="1"/>
  <c r="G151" i="5"/>
  <c r="K86" i="5"/>
  <c r="K56" i="5"/>
  <c r="I153" i="5"/>
  <c r="J153" i="5" s="1"/>
  <c r="I141" i="5"/>
  <c r="J141" i="5" s="1"/>
  <c r="I135" i="5"/>
  <c r="J135" i="5" s="1"/>
  <c r="F104" i="5"/>
  <c r="I104" i="5" s="1"/>
  <c r="J104" i="5" s="1"/>
  <c r="F12" i="5"/>
  <c r="I12" i="5" s="1"/>
  <c r="J12" i="5" s="1"/>
  <c r="I154" i="5"/>
  <c r="J154" i="5" s="1"/>
  <c r="H153" i="5"/>
  <c r="I148" i="5"/>
  <c r="J148" i="5" s="1"/>
  <c r="I142" i="5"/>
  <c r="J142" i="5" s="1"/>
  <c r="H141" i="5"/>
  <c r="I136" i="5"/>
  <c r="J136" i="5" s="1"/>
  <c r="H135" i="5"/>
  <c r="F119" i="5"/>
  <c r="I119" i="5" s="1"/>
  <c r="J119" i="5" s="1"/>
  <c r="F101" i="5"/>
  <c r="I101" i="5" s="1"/>
  <c r="J101" i="5" s="1"/>
  <c r="K79" i="5"/>
  <c r="K77" i="5"/>
  <c r="F75" i="5"/>
  <c r="K62" i="5"/>
  <c r="F42" i="5"/>
  <c r="G42" i="5" s="1"/>
  <c r="F32" i="5"/>
  <c r="G32" i="5" s="1"/>
  <c r="K20" i="5"/>
  <c r="K19" i="5"/>
  <c r="F128" i="5"/>
  <c r="I128" i="5" s="1"/>
  <c r="J128" i="5" s="1"/>
  <c r="F110" i="5"/>
  <c r="I110" i="5" s="1"/>
  <c r="J110" i="5" s="1"/>
  <c r="F92" i="5"/>
  <c r="I92" i="5" s="1"/>
  <c r="J92" i="5" s="1"/>
  <c r="I74" i="5"/>
  <c r="J74" i="5" s="1"/>
  <c r="H71" i="5"/>
  <c r="H68" i="5"/>
  <c r="H65" i="5"/>
  <c r="K61" i="5"/>
  <c r="F41" i="5"/>
  <c r="G41" i="5" s="1"/>
  <c r="F33" i="5"/>
  <c r="G33" i="5" s="1"/>
  <c r="F23" i="5"/>
  <c r="G86" i="5"/>
  <c r="I86" i="5"/>
  <c r="J86" i="5" s="1"/>
  <c r="G56" i="5"/>
  <c r="I56" i="5"/>
  <c r="J56" i="5" s="1"/>
  <c r="H56" i="5"/>
  <c r="G83" i="5"/>
  <c r="H83" i="5"/>
  <c r="G17" i="5"/>
  <c r="H17" i="5"/>
  <c r="I17" i="5"/>
  <c r="J17" i="5" s="1"/>
  <c r="G62" i="5"/>
  <c r="H62" i="5"/>
  <c r="I62" i="5"/>
  <c r="J62" i="5" s="1"/>
  <c r="I87" i="5"/>
  <c r="J87" i="5" s="1"/>
  <c r="G87" i="5"/>
  <c r="H87" i="5"/>
  <c r="G59" i="5"/>
  <c r="H59" i="5"/>
  <c r="I59" i="5"/>
  <c r="J59" i="5" s="1"/>
  <c r="I18" i="5"/>
  <c r="J18" i="5" s="1"/>
  <c r="G18" i="5"/>
  <c r="G134" i="5"/>
  <c r="H134" i="5"/>
  <c r="I134" i="5"/>
  <c r="J134" i="5" s="1"/>
  <c r="F88" i="5"/>
  <c r="H88" i="5" s="1"/>
  <c r="F84" i="5"/>
  <c r="G84" i="5" s="1"/>
  <c r="F54" i="5"/>
  <c r="G54" i="5" s="1"/>
  <c r="F53" i="5"/>
  <c r="F51" i="5"/>
  <c r="G51" i="5" s="1"/>
  <c r="F50" i="5"/>
  <c r="F48" i="5"/>
  <c r="I48" i="5" s="1"/>
  <c r="J48" i="5" s="1"/>
  <c r="F47" i="5"/>
  <c r="H44" i="5"/>
  <c r="H41" i="5"/>
  <c r="F38" i="5"/>
  <c r="F36" i="5"/>
  <c r="G36" i="5" s="1"/>
  <c r="F35" i="5"/>
  <c r="F15" i="5"/>
  <c r="H15" i="5" s="1"/>
  <c r="F14" i="5"/>
  <c r="H11" i="5"/>
  <c r="F133" i="5"/>
  <c r="G131" i="5"/>
  <c r="F130" i="5"/>
  <c r="G128" i="5"/>
  <c r="F127" i="5"/>
  <c r="F124" i="5"/>
  <c r="G122" i="5"/>
  <c r="F121" i="5"/>
  <c r="F118" i="5"/>
  <c r="G116" i="5"/>
  <c r="F115" i="5"/>
  <c r="G113" i="5"/>
  <c r="F112" i="5"/>
  <c r="G110" i="5"/>
  <c r="F109" i="5"/>
  <c r="G107" i="5"/>
  <c r="F106" i="5"/>
  <c r="F103" i="5"/>
  <c r="F100" i="5"/>
  <c r="G98" i="5"/>
  <c r="F97" i="5"/>
  <c r="F94" i="5"/>
  <c r="G92" i="5"/>
  <c r="F91" i="5"/>
  <c r="F89" i="5"/>
  <c r="G89" i="5" s="1"/>
  <c r="H74" i="5"/>
  <c r="F30" i="5"/>
  <c r="G30" i="5" s="1"/>
  <c r="F29" i="5"/>
  <c r="F27" i="5"/>
  <c r="G27" i="5" s="1"/>
  <c r="F26" i="5"/>
  <c r="H23" i="5"/>
  <c r="F9" i="5"/>
  <c r="H9" i="5" s="1"/>
  <c r="F8" i="5"/>
  <c r="G6" i="5"/>
  <c r="H5" i="5"/>
  <c r="I44" i="5"/>
  <c r="J44" i="5" s="1"/>
  <c r="I41" i="5"/>
  <c r="J41" i="5" s="1"/>
  <c r="I11" i="5"/>
  <c r="J11" i="5" s="1"/>
  <c r="I157" i="3"/>
  <c r="J157" i="3" s="1"/>
  <c r="G157" i="3"/>
  <c r="H157" i="3"/>
  <c r="I151" i="3"/>
  <c r="J151" i="3" s="1"/>
  <c r="G151" i="3"/>
  <c r="H151" i="3"/>
  <c r="I145" i="3"/>
  <c r="J145" i="3" s="1"/>
  <c r="H145" i="3"/>
  <c r="G145" i="3"/>
  <c r="I139" i="3"/>
  <c r="J139" i="3" s="1"/>
  <c r="G139" i="3"/>
  <c r="H139" i="3"/>
  <c r="I154" i="3"/>
  <c r="J154" i="3" s="1"/>
  <c r="G154" i="3"/>
  <c r="H154" i="3"/>
  <c r="I148" i="3"/>
  <c r="J148" i="3" s="1"/>
  <c r="G148" i="3"/>
  <c r="H148" i="3"/>
  <c r="I142" i="3"/>
  <c r="J142" i="3" s="1"/>
  <c r="H142" i="3"/>
  <c r="G142" i="3"/>
  <c r="I136" i="3"/>
  <c r="J136" i="3" s="1"/>
  <c r="H136" i="3"/>
  <c r="G136" i="3"/>
  <c r="F156" i="3"/>
  <c r="F155" i="3"/>
  <c r="F153" i="3"/>
  <c r="F152" i="3"/>
  <c r="F150" i="3"/>
  <c r="F149" i="3"/>
  <c r="F147" i="3"/>
  <c r="F146" i="3"/>
  <c r="F144" i="3"/>
  <c r="F143" i="3"/>
  <c r="F141" i="3"/>
  <c r="F140" i="3"/>
  <c r="F138" i="3"/>
  <c r="F137" i="3"/>
  <c r="F135" i="3"/>
  <c r="F134" i="3"/>
  <c r="I156" i="2"/>
  <c r="J156" i="2" s="1"/>
  <c r="H156" i="2"/>
  <c r="G156" i="2"/>
  <c r="I150" i="2"/>
  <c r="J150" i="2" s="1"/>
  <c r="H150" i="2"/>
  <c r="G150" i="2"/>
  <c r="I144" i="2"/>
  <c r="J144" i="2" s="1"/>
  <c r="H144" i="2"/>
  <c r="G144" i="2"/>
  <c r="I138" i="2"/>
  <c r="J138" i="2" s="1"/>
  <c r="H138" i="2"/>
  <c r="G138" i="2"/>
  <c r="I155" i="2"/>
  <c r="J155" i="2" s="1"/>
  <c r="H155" i="2"/>
  <c r="G155" i="2"/>
  <c r="I149" i="2"/>
  <c r="J149" i="2" s="1"/>
  <c r="H149" i="2"/>
  <c r="G149" i="2"/>
  <c r="I143" i="2"/>
  <c r="J143" i="2" s="1"/>
  <c r="H143" i="2"/>
  <c r="G143" i="2"/>
  <c r="I137" i="2"/>
  <c r="J137" i="2" s="1"/>
  <c r="H137" i="2"/>
  <c r="G137" i="2"/>
  <c r="I154" i="2"/>
  <c r="J154" i="2" s="1"/>
  <c r="H154" i="2"/>
  <c r="G154" i="2"/>
  <c r="I148" i="2"/>
  <c r="J148" i="2" s="1"/>
  <c r="H148" i="2"/>
  <c r="G148" i="2"/>
  <c r="I142" i="2"/>
  <c r="J142" i="2" s="1"/>
  <c r="H142" i="2"/>
  <c r="G142" i="2"/>
  <c r="I136" i="2"/>
  <c r="J136" i="2" s="1"/>
  <c r="H136" i="2"/>
  <c r="G136" i="2"/>
  <c r="I153" i="2"/>
  <c r="J153" i="2" s="1"/>
  <c r="H153" i="2"/>
  <c r="G153" i="2"/>
  <c r="I135" i="2"/>
  <c r="J135" i="2" s="1"/>
  <c r="G135" i="2"/>
  <c r="H135" i="2"/>
  <c r="F141" i="2"/>
  <c r="K155" i="2"/>
  <c r="K149" i="2"/>
  <c r="K143" i="2"/>
  <c r="K137" i="2"/>
  <c r="F147" i="2"/>
  <c r="F152" i="2"/>
  <c r="F146" i="2"/>
  <c r="F140" i="2"/>
  <c r="F134" i="2"/>
  <c r="F157" i="2"/>
  <c r="F151" i="2"/>
  <c r="F145" i="2"/>
  <c r="F139" i="2"/>
  <c r="K152" i="2"/>
  <c r="K134" i="2"/>
  <c r="I153" i="1"/>
  <c r="J153" i="1" s="1"/>
  <c r="H153" i="1"/>
  <c r="G153" i="1"/>
  <c r="G147" i="1"/>
  <c r="H147" i="1"/>
  <c r="I147" i="1"/>
  <c r="J147" i="1" s="1"/>
  <c r="H141" i="1"/>
  <c r="I141" i="1"/>
  <c r="J141" i="1" s="1"/>
  <c r="G141" i="1"/>
  <c r="I135" i="1"/>
  <c r="J135" i="1" s="1"/>
  <c r="G135" i="1"/>
  <c r="H135" i="1"/>
  <c r="G154" i="1"/>
  <c r="H154" i="1"/>
  <c r="I154" i="1"/>
  <c r="J154" i="1" s="1"/>
  <c r="I148" i="1"/>
  <c r="J148" i="1" s="1"/>
  <c r="G148" i="1"/>
  <c r="H148" i="1"/>
  <c r="G142" i="1"/>
  <c r="H142" i="1"/>
  <c r="I142" i="1"/>
  <c r="J142" i="1" s="1"/>
  <c r="G136" i="1"/>
  <c r="I136" i="1"/>
  <c r="J136" i="1" s="1"/>
  <c r="H136" i="1"/>
  <c r="G156" i="1"/>
  <c r="F155" i="1"/>
  <c r="H151" i="1"/>
  <c r="G150" i="1"/>
  <c r="F149" i="1"/>
  <c r="H145" i="1"/>
  <c r="G144" i="1"/>
  <c r="F143" i="1"/>
  <c r="G138" i="1"/>
  <c r="F137" i="1"/>
  <c r="K141" i="1"/>
  <c r="F152" i="1"/>
  <c r="F146" i="1"/>
  <c r="F140" i="1"/>
  <c r="F134" i="1"/>
  <c r="K152" i="1"/>
  <c r="K146" i="1"/>
  <c r="K140" i="1"/>
  <c r="K134" i="1"/>
  <c r="K153" i="1"/>
  <c r="K147" i="1"/>
  <c r="K135" i="1"/>
  <c r="I156" i="1"/>
  <c r="J156" i="1" s="1"/>
  <c r="I150" i="1"/>
  <c r="J150" i="1" s="1"/>
  <c r="I144" i="1"/>
  <c r="J144" i="1" s="1"/>
  <c r="I138" i="1"/>
  <c r="J138" i="1" s="1"/>
  <c r="I4" i="5"/>
  <c r="H4" i="5"/>
  <c r="G4" i="5"/>
  <c r="K51" i="5"/>
  <c r="F52" i="5"/>
  <c r="K6" i="5"/>
  <c r="F7" i="5"/>
  <c r="K21" i="5"/>
  <c r="F22" i="5"/>
  <c r="F132" i="5"/>
  <c r="H131" i="5"/>
  <c r="F129" i="5"/>
  <c r="H128" i="5"/>
  <c r="F126" i="5"/>
  <c r="H125" i="5"/>
  <c r="F123" i="5"/>
  <c r="H122" i="5"/>
  <c r="F120" i="5"/>
  <c r="F117" i="5"/>
  <c r="H116" i="5"/>
  <c r="F114" i="5"/>
  <c r="H113" i="5"/>
  <c r="F111" i="5"/>
  <c r="H110" i="5"/>
  <c r="F108" i="5"/>
  <c r="H107" i="5"/>
  <c r="F105" i="5"/>
  <c r="F102" i="5"/>
  <c r="H101" i="5"/>
  <c r="F99" i="5"/>
  <c r="H98" i="5"/>
  <c r="F96" i="5"/>
  <c r="F93" i="5"/>
  <c r="H92" i="5"/>
  <c r="F90" i="5"/>
  <c r="H89" i="5"/>
  <c r="I83" i="5"/>
  <c r="J83" i="5" s="1"/>
  <c r="I81" i="5"/>
  <c r="J81" i="5" s="1"/>
  <c r="H81" i="5"/>
  <c r="K78" i="5"/>
  <c r="F79" i="5"/>
  <c r="I75" i="5"/>
  <c r="J75" i="5" s="1"/>
  <c r="H75" i="5"/>
  <c r="I66" i="5"/>
  <c r="J66" i="5" s="1"/>
  <c r="H66" i="5"/>
  <c r="I57" i="5"/>
  <c r="J57" i="5" s="1"/>
  <c r="H57" i="5"/>
  <c r="K33" i="5"/>
  <c r="F34" i="5"/>
  <c r="K24" i="5"/>
  <c r="F25" i="5"/>
  <c r="K9" i="5"/>
  <c r="F10" i="5"/>
  <c r="I84" i="5"/>
  <c r="J84" i="5" s="1"/>
  <c r="H84" i="5"/>
  <c r="K81" i="5"/>
  <c r="F82" i="5"/>
  <c r="I72" i="5"/>
  <c r="J72" i="5" s="1"/>
  <c r="H72" i="5"/>
  <c r="I63" i="5"/>
  <c r="J63" i="5" s="1"/>
  <c r="H63" i="5"/>
  <c r="I45" i="5"/>
  <c r="J45" i="5" s="1"/>
  <c r="H45" i="5"/>
  <c r="K30" i="5"/>
  <c r="F31" i="5"/>
  <c r="H86" i="5"/>
  <c r="K75" i="5"/>
  <c r="F76" i="5"/>
  <c r="K66" i="5"/>
  <c r="F67" i="5"/>
  <c r="K57" i="5"/>
  <c r="F58" i="5"/>
  <c r="K48" i="5"/>
  <c r="F49" i="5"/>
  <c r="K39" i="5"/>
  <c r="F40" i="5"/>
  <c r="I33" i="5"/>
  <c r="J33" i="5" s="1"/>
  <c r="I24" i="5"/>
  <c r="J24" i="5" s="1"/>
  <c r="H24" i="5"/>
  <c r="K18" i="5"/>
  <c r="F19" i="5"/>
  <c r="K69" i="5"/>
  <c r="F70" i="5"/>
  <c r="K42" i="5"/>
  <c r="F43" i="5"/>
  <c r="K84" i="5"/>
  <c r="F85" i="5"/>
  <c r="I78" i="5"/>
  <c r="J78" i="5" s="1"/>
  <c r="H78" i="5"/>
  <c r="I69" i="5"/>
  <c r="J69" i="5" s="1"/>
  <c r="H69" i="5"/>
  <c r="I60" i="5"/>
  <c r="J60" i="5" s="1"/>
  <c r="H60" i="5"/>
  <c r="I42" i="5"/>
  <c r="J42" i="5" s="1"/>
  <c r="H42" i="5"/>
  <c r="K36" i="5"/>
  <c r="F37" i="5"/>
  <c r="K27" i="5"/>
  <c r="F28" i="5"/>
  <c r="K15" i="5"/>
  <c r="F16" i="5"/>
  <c r="K60" i="5"/>
  <c r="F61" i="5"/>
  <c r="I27" i="5"/>
  <c r="J27" i="5" s="1"/>
  <c r="G81" i="5"/>
  <c r="H80" i="5"/>
  <c r="G75" i="5"/>
  <c r="K72" i="5"/>
  <c r="F73" i="5"/>
  <c r="G66" i="5"/>
  <c r="K63" i="5"/>
  <c r="F64" i="5"/>
  <c r="G57" i="5"/>
  <c r="K54" i="5"/>
  <c r="F55" i="5"/>
  <c r="K45" i="5"/>
  <c r="F46" i="5"/>
  <c r="H30" i="5"/>
  <c r="K12" i="5"/>
  <c r="F13" i="5"/>
  <c r="H21" i="5"/>
  <c r="H18" i="5"/>
  <c r="H6" i="5"/>
  <c r="H118" i="4"/>
  <c r="G118" i="4"/>
  <c r="I118" i="4"/>
  <c r="J118" i="4" s="1"/>
  <c r="H112" i="4"/>
  <c r="G112" i="4"/>
  <c r="I112" i="4"/>
  <c r="J112" i="4" s="1"/>
  <c r="H106" i="4"/>
  <c r="G106" i="4"/>
  <c r="I106" i="4"/>
  <c r="J106" i="4" s="1"/>
  <c r="G132" i="4"/>
  <c r="H132" i="4"/>
  <c r="I132" i="4"/>
  <c r="J132" i="4" s="1"/>
  <c r="K65" i="4"/>
  <c r="F66" i="4"/>
  <c r="K59" i="4"/>
  <c r="F60" i="4"/>
  <c r="K53" i="4"/>
  <c r="F54" i="4"/>
  <c r="K47" i="4"/>
  <c r="F48" i="4"/>
  <c r="K41" i="4"/>
  <c r="F42" i="4"/>
  <c r="K35" i="4"/>
  <c r="F36" i="4"/>
  <c r="K29" i="4"/>
  <c r="F30" i="4"/>
  <c r="K23" i="4"/>
  <c r="F24" i="4"/>
  <c r="K17" i="4"/>
  <c r="F18" i="4"/>
  <c r="I15" i="4"/>
  <c r="F131" i="4"/>
  <c r="G128" i="4"/>
  <c r="G127" i="4"/>
  <c r="H126" i="4"/>
  <c r="G121" i="4"/>
  <c r="G120" i="4"/>
  <c r="K117" i="4"/>
  <c r="G115" i="4"/>
  <c r="G114" i="4"/>
  <c r="K111" i="4"/>
  <c r="G109" i="4"/>
  <c r="G108" i="4"/>
  <c r="K105" i="4"/>
  <c r="G102" i="4"/>
  <c r="F98" i="4"/>
  <c r="F85" i="4"/>
  <c r="F83" i="4"/>
  <c r="F80" i="4"/>
  <c r="K69" i="4"/>
  <c r="F67" i="4"/>
  <c r="K100" i="4"/>
  <c r="F101" i="4"/>
  <c r="K64" i="4"/>
  <c r="F65" i="4"/>
  <c r="K58" i="4"/>
  <c r="F59" i="4"/>
  <c r="K52" i="4"/>
  <c r="F53" i="4"/>
  <c r="K46" i="4"/>
  <c r="F47" i="4"/>
  <c r="K40" i="4"/>
  <c r="F41" i="4"/>
  <c r="K34" i="4"/>
  <c r="F35" i="4"/>
  <c r="K28" i="4"/>
  <c r="F29" i="4"/>
  <c r="K22" i="4"/>
  <c r="F23" i="4"/>
  <c r="F17" i="4"/>
  <c r="K16" i="4"/>
  <c r="F125" i="4"/>
  <c r="K118" i="4"/>
  <c r="K112" i="4"/>
  <c r="K106" i="4"/>
  <c r="I96" i="4"/>
  <c r="J96" i="4" s="1"/>
  <c r="H96" i="4"/>
  <c r="H94" i="4"/>
  <c r="G94" i="4"/>
  <c r="H88" i="4"/>
  <c r="G88" i="4"/>
  <c r="H82" i="4"/>
  <c r="G82" i="4"/>
  <c r="H76" i="4"/>
  <c r="G76" i="4"/>
  <c r="H70" i="4"/>
  <c r="G70" i="4"/>
  <c r="F64" i="4"/>
  <c r="K63" i="4"/>
  <c r="F58" i="4"/>
  <c r="K57" i="4"/>
  <c r="F52" i="4"/>
  <c r="K51" i="4"/>
  <c r="F46" i="4"/>
  <c r="K45" i="4"/>
  <c r="F40" i="4"/>
  <c r="K39" i="4"/>
  <c r="F34" i="4"/>
  <c r="K33" i="4"/>
  <c r="F28" i="4"/>
  <c r="K27" i="4"/>
  <c r="F22" i="4"/>
  <c r="K21" i="4"/>
  <c r="G16" i="4"/>
  <c r="H16" i="4"/>
  <c r="I16" i="4"/>
  <c r="J16" i="4" s="1"/>
  <c r="K15" i="4"/>
  <c r="I100" i="4"/>
  <c r="J100" i="4" s="1"/>
  <c r="F89" i="4"/>
  <c r="H86" i="4"/>
  <c r="G86" i="4"/>
  <c r="I73" i="4"/>
  <c r="J73" i="4" s="1"/>
  <c r="H73" i="4"/>
  <c r="F71" i="4"/>
  <c r="I55" i="4"/>
  <c r="J55" i="4" s="1"/>
  <c r="H55" i="4"/>
  <c r="I49" i="4"/>
  <c r="J49" i="4" s="1"/>
  <c r="H49" i="4"/>
  <c r="G49" i="4"/>
  <c r="I43" i="4"/>
  <c r="J43" i="4" s="1"/>
  <c r="H43" i="4"/>
  <c r="G43" i="4"/>
  <c r="I37" i="4"/>
  <c r="J37" i="4" s="1"/>
  <c r="H37" i="4"/>
  <c r="G37" i="4"/>
  <c r="I25" i="4"/>
  <c r="J25" i="4" s="1"/>
  <c r="H25" i="4"/>
  <c r="G25" i="4"/>
  <c r="G99" i="4"/>
  <c r="H99" i="4"/>
  <c r="G93" i="4"/>
  <c r="H93" i="4"/>
  <c r="G87" i="4"/>
  <c r="H87" i="4"/>
  <c r="G81" i="4"/>
  <c r="H81" i="4"/>
  <c r="G75" i="4"/>
  <c r="H75" i="4"/>
  <c r="G69" i="4"/>
  <c r="H69" i="4"/>
  <c r="G63" i="4"/>
  <c r="I63" i="4"/>
  <c r="J63" i="4" s="1"/>
  <c r="H63" i="4"/>
  <c r="G57" i="4"/>
  <c r="I57" i="4"/>
  <c r="J57" i="4" s="1"/>
  <c r="H57" i="4"/>
  <c r="G51" i="4"/>
  <c r="I51" i="4"/>
  <c r="J51" i="4" s="1"/>
  <c r="H51" i="4"/>
  <c r="G45" i="4"/>
  <c r="I45" i="4"/>
  <c r="J45" i="4" s="1"/>
  <c r="H45" i="4"/>
  <c r="G39" i="4"/>
  <c r="I39" i="4"/>
  <c r="J39" i="4" s="1"/>
  <c r="H39" i="4"/>
  <c r="G33" i="4"/>
  <c r="I33" i="4"/>
  <c r="J33" i="4" s="1"/>
  <c r="H33" i="4"/>
  <c r="G27" i="4"/>
  <c r="I27" i="4"/>
  <c r="J27" i="4" s="1"/>
  <c r="H27" i="4"/>
  <c r="G21" i="4"/>
  <c r="I21" i="4"/>
  <c r="J21" i="4" s="1"/>
  <c r="H21" i="4"/>
  <c r="F117" i="4"/>
  <c r="F111" i="4"/>
  <c r="F105" i="4"/>
  <c r="H100" i="4"/>
  <c r="K98" i="4"/>
  <c r="K93" i="4"/>
  <c r="I87" i="4"/>
  <c r="J87" i="4" s="1"/>
  <c r="I82" i="4"/>
  <c r="J82" i="4" s="1"/>
  <c r="K80" i="4"/>
  <c r="K75" i="4"/>
  <c r="K68" i="4"/>
  <c r="K67" i="4"/>
  <c r="F68" i="4"/>
  <c r="K61" i="4"/>
  <c r="F62" i="4"/>
  <c r="K55" i="4"/>
  <c r="F56" i="4"/>
  <c r="K49" i="4"/>
  <c r="F50" i="4"/>
  <c r="K43" i="4"/>
  <c r="F44" i="4"/>
  <c r="K37" i="4"/>
  <c r="F38" i="4"/>
  <c r="K31" i="4"/>
  <c r="F32" i="4"/>
  <c r="K25" i="4"/>
  <c r="F26" i="4"/>
  <c r="K19" i="4"/>
  <c r="F20" i="4"/>
  <c r="G15" i="4"/>
  <c r="I128" i="4"/>
  <c r="J128" i="4" s="1"/>
  <c r="I127" i="4"/>
  <c r="J127" i="4" s="1"/>
  <c r="I121" i="4"/>
  <c r="J121" i="4" s="1"/>
  <c r="I119" i="4"/>
  <c r="J119" i="4" s="1"/>
  <c r="I115" i="4"/>
  <c r="J115" i="4" s="1"/>
  <c r="I113" i="4"/>
  <c r="J113" i="4" s="1"/>
  <c r="I107" i="4"/>
  <c r="J107" i="4" s="1"/>
  <c r="I97" i="4"/>
  <c r="J97" i="4" s="1"/>
  <c r="H97" i="4"/>
  <c r="F95" i="4"/>
  <c r="F92" i="4"/>
  <c r="H79" i="4"/>
  <c r="F77" i="4"/>
  <c r="F74" i="4"/>
  <c r="I70" i="4"/>
  <c r="J70" i="4" s="1"/>
  <c r="K18" i="4"/>
  <c r="F19" i="4"/>
  <c r="H129" i="4"/>
  <c r="I124" i="4"/>
  <c r="J124" i="4" s="1"/>
  <c r="H123" i="4"/>
  <c r="H119" i="4"/>
  <c r="H113" i="4"/>
  <c r="H107" i="4"/>
  <c r="K99" i="4"/>
  <c r="I93" i="4"/>
  <c r="J93" i="4" s="1"/>
  <c r="F90" i="4"/>
  <c r="I88" i="4"/>
  <c r="J88" i="4" s="1"/>
  <c r="K86" i="4"/>
  <c r="K81" i="4"/>
  <c r="I75" i="4"/>
  <c r="J75" i="4" s="1"/>
  <c r="F72" i="4"/>
  <c r="K62" i="4"/>
  <c r="K56" i="4"/>
  <c r="K50" i="4"/>
  <c r="K44" i="4"/>
  <c r="K38" i="4"/>
  <c r="K32" i="4"/>
  <c r="K26" i="4"/>
  <c r="K20" i="4"/>
  <c r="I51" i="5" l="1"/>
  <c r="J51" i="5" s="1"/>
  <c r="G119" i="5"/>
  <c r="G39" i="5"/>
  <c r="H54" i="5"/>
  <c r="I39" i="5"/>
  <c r="J39" i="5" s="1"/>
  <c r="H95" i="5"/>
  <c r="G95" i="5"/>
  <c r="G150" i="5"/>
  <c r="H150" i="5"/>
  <c r="I150" i="5"/>
  <c r="J150" i="5" s="1"/>
  <c r="H119" i="5"/>
  <c r="H147" i="5"/>
  <c r="I147" i="5"/>
  <c r="J147" i="5" s="1"/>
  <c r="H154" i="5"/>
  <c r="G154" i="5"/>
  <c r="H77" i="5"/>
  <c r="G125" i="5"/>
  <c r="I77" i="5"/>
  <c r="J77" i="5" s="1"/>
  <c r="G61" i="4"/>
  <c r="H133" i="4"/>
  <c r="G133" i="4"/>
  <c r="H61" i="4"/>
  <c r="H91" i="4"/>
  <c r="G123" i="4"/>
  <c r="I91" i="4"/>
  <c r="J91" i="4" s="1"/>
  <c r="H78" i="4"/>
  <c r="I103" i="4"/>
  <c r="J103" i="4" s="1"/>
  <c r="I78" i="4"/>
  <c r="J78" i="4" s="1"/>
  <c r="I130" i="4"/>
  <c r="J130" i="4" s="1"/>
  <c r="H84" i="4"/>
  <c r="H31" i="4"/>
  <c r="E161" i="4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I109" i="4"/>
  <c r="J109" i="4" s="1"/>
  <c r="I84" i="4"/>
  <c r="J84" i="4" s="1"/>
  <c r="G103" i="4"/>
  <c r="G130" i="4"/>
  <c r="I133" i="4"/>
  <c r="J133" i="4" s="1"/>
  <c r="G124" i="4"/>
  <c r="I104" i="4"/>
  <c r="J104" i="4" s="1"/>
  <c r="G104" i="4"/>
  <c r="I31" i="4"/>
  <c r="J31" i="4" s="1"/>
  <c r="J15" i="4"/>
  <c r="I110" i="4"/>
  <c r="J110" i="4" s="1"/>
  <c r="G110" i="4"/>
  <c r="I79" i="4"/>
  <c r="J79" i="4" s="1"/>
  <c r="I122" i="4"/>
  <c r="J122" i="4" s="1"/>
  <c r="S7" i="4"/>
  <c r="H104" i="4"/>
  <c r="G122" i="4"/>
  <c r="G129" i="4"/>
  <c r="I116" i="4"/>
  <c r="J116" i="4" s="1"/>
  <c r="G116" i="4"/>
  <c r="I139" i="1"/>
  <c r="J139" i="1" s="1"/>
  <c r="G139" i="1"/>
  <c r="I151" i="1"/>
  <c r="J151" i="1" s="1"/>
  <c r="G151" i="1"/>
  <c r="I157" i="1"/>
  <c r="J157" i="1" s="1"/>
  <c r="G157" i="1"/>
  <c r="H157" i="1"/>
  <c r="H12" i="5"/>
  <c r="G12" i="5"/>
  <c r="S7" i="5"/>
  <c r="G101" i="5"/>
  <c r="H48" i="5"/>
  <c r="H104" i="5"/>
  <c r="I36" i="5"/>
  <c r="J36" i="5" s="1"/>
  <c r="G48" i="5"/>
  <c r="H27" i="5"/>
  <c r="H51" i="5"/>
  <c r="H33" i="5"/>
  <c r="I32" i="5"/>
  <c r="J32" i="5" s="1"/>
  <c r="G104" i="5"/>
  <c r="H32" i="5"/>
  <c r="G23" i="5"/>
  <c r="I23" i="5"/>
  <c r="J23" i="5" s="1"/>
  <c r="G26" i="5"/>
  <c r="H26" i="5"/>
  <c r="I26" i="5"/>
  <c r="J26" i="5" s="1"/>
  <c r="G50" i="5"/>
  <c r="H50" i="5"/>
  <c r="I50" i="5"/>
  <c r="J50" i="5" s="1"/>
  <c r="I30" i="5"/>
  <c r="J30" i="5" s="1"/>
  <c r="I54" i="5"/>
  <c r="J54" i="5" s="1"/>
  <c r="H36" i="5"/>
  <c r="J4" i="5"/>
  <c r="G91" i="5"/>
  <c r="I91" i="5"/>
  <c r="J91" i="5" s="1"/>
  <c r="H91" i="5"/>
  <c r="G100" i="5"/>
  <c r="H100" i="5"/>
  <c r="I100" i="5"/>
  <c r="J100" i="5" s="1"/>
  <c r="G109" i="5"/>
  <c r="H109" i="5"/>
  <c r="I109" i="5"/>
  <c r="J109" i="5" s="1"/>
  <c r="G118" i="5"/>
  <c r="H118" i="5"/>
  <c r="I118" i="5"/>
  <c r="J118" i="5" s="1"/>
  <c r="G127" i="5"/>
  <c r="I127" i="5"/>
  <c r="J127" i="5" s="1"/>
  <c r="H127" i="5"/>
  <c r="G38" i="5"/>
  <c r="H38" i="5"/>
  <c r="I38" i="5"/>
  <c r="J38" i="5" s="1"/>
  <c r="G29" i="5"/>
  <c r="H29" i="5"/>
  <c r="I29" i="5"/>
  <c r="J29" i="5" s="1"/>
  <c r="G14" i="5"/>
  <c r="H14" i="5"/>
  <c r="I14" i="5"/>
  <c r="J14" i="5" s="1"/>
  <c r="G53" i="5"/>
  <c r="H53" i="5"/>
  <c r="I53" i="5"/>
  <c r="J53" i="5" s="1"/>
  <c r="G103" i="5"/>
  <c r="H103" i="5"/>
  <c r="I103" i="5"/>
  <c r="J103" i="5" s="1"/>
  <c r="G121" i="5"/>
  <c r="H121" i="5"/>
  <c r="I121" i="5"/>
  <c r="J121" i="5" s="1"/>
  <c r="G130" i="5"/>
  <c r="H130" i="5"/>
  <c r="I130" i="5"/>
  <c r="J130" i="5" s="1"/>
  <c r="I9" i="5"/>
  <c r="J9" i="5" s="1"/>
  <c r="G9" i="5"/>
  <c r="G47" i="5"/>
  <c r="H47" i="5"/>
  <c r="I47" i="5"/>
  <c r="J47" i="5" s="1"/>
  <c r="G8" i="5"/>
  <c r="H8" i="5"/>
  <c r="I8" i="5"/>
  <c r="J8" i="5" s="1"/>
  <c r="G94" i="5"/>
  <c r="H94" i="5"/>
  <c r="I94" i="5"/>
  <c r="J94" i="5" s="1"/>
  <c r="G112" i="5"/>
  <c r="I112" i="5"/>
  <c r="J112" i="5" s="1"/>
  <c r="H112" i="5"/>
  <c r="I15" i="5"/>
  <c r="J15" i="5" s="1"/>
  <c r="G15" i="5"/>
  <c r="I89" i="5"/>
  <c r="J89" i="5" s="1"/>
  <c r="G97" i="5"/>
  <c r="H97" i="5"/>
  <c r="I97" i="5"/>
  <c r="J97" i="5" s="1"/>
  <c r="G106" i="5"/>
  <c r="I106" i="5"/>
  <c r="J106" i="5" s="1"/>
  <c r="H106" i="5"/>
  <c r="G115" i="5"/>
  <c r="H115" i="5"/>
  <c r="I115" i="5"/>
  <c r="J115" i="5" s="1"/>
  <c r="G124" i="5"/>
  <c r="H124" i="5"/>
  <c r="I124" i="5"/>
  <c r="J124" i="5" s="1"/>
  <c r="G133" i="5"/>
  <c r="I133" i="5"/>
  <c r="J133" i="5" s="1"/>
  <c r="H133" i="5"/>
  <c r="G35" i="5"/>
  <c r="H35" i="5"/>
  <c r="I35" i="5"/>
  <c r="J35" i="5" s="1"/>
  <c r="I88" i="5"/>
  <c r="J88" i="5" s="1"/>
  <c r="G88" i="5"/>
  <c r="I141" i="3"/>
  <c r="J141" i="3" s="1"/>
  <c r="G141" i="3"/>
  <c r="H141" i="3"/>
  <c r="I140" i="3"/>
  <c r="J140" i="3" s="1"/>
  <c r="G140" i="3"/>
  <c r="H140" i="3"/>
  <c r="I149" i="3"/>
  <c r="J149" i="3" s="1"/>
  <c r="G149" i="3"/>
  <c r="H149" i="3"/>
  <c r="I134" i="3"/>
  <c r="J134" i="3" s="1"/>
  <c r="G134" i="3"/>
  <c r="H134" i="3"/>
  <c r="I143" i="3"/>
  <c r="J143" i="3" s="1"/>
  <c r="G143" i="3"/>
  <c r="H143" i="3"/>
  <c r="I152" i="3"/>
  <c r="J152" i="3" s="1"/>
  <c r="H152" i="3"/>
  <c r="G152" i="3"/>
  <c r="I135" i="3"/>
  <c r="J135" i="3" s="1"/>
  <c r="G135" i="3"/>
  <c r="H135" i="3"/>
  <c r="I144" i="3"/>
  <c r="J144" i="3" s="1"/>
  <c r="G144" i="3"/>
  <c r="H144" i="3"/>
  <c r="I153" i="3"/>
  <c r="J153" i="3" s="1"/>
  <c r="G153" i="3"/>
  <c r="H153" i="3"/>
  <c r="I150" i="3"/>
  <c r="J150" i="3" s="1"/>
  <c r="H150" i="3"/>
  <c r="G150" i="3"/>
  <c r="I137" i="3"/>
  <c r="J137" i="3" s="1"/>
  <c r="G137" i="3"/>
  <c r="H137" i="3"/>
  <c r="I146" i="3"/>
  <c r="J146" i="3" s="1"/>
  <c r="G146" i="3"/>
  <c r="H146" i="3"/>
  <c r="I155" i="3"/>
  <c r="J155" i="3" s="1"/>
  <c r="G155" i="3"/>
  <c r="H155" i="3"/>
  <c r="I138" i="3"/>
  <c r="J138" i="3" s="1"/>
  <c r="G138" i="3"/>
  <c r="H138" i="3"/>
  <c r="I147" i="3"/>
  <c r="J147" i="3" s="1"/>
  <c r="G147" i="3"/>
  <c r="H147" i="3"/>
  <c r="I156" i="3"/>
  <c r="J156" i="3" s="1"/>
  <c r="H156" i="3"/>
  <c r="G156" i="3"/>
  <c r="I157" i="2"/>
  <c r="J157" i="2" s="1"/>
  <c r="H157" i="2"/>
  <c r="G157" i="2"/>
  <c r="I151" i="2"/>
  <c r="J151" i="2" s="1"/>
  <c r="H151" i="2"/>
  <c r="G151" i="2"/>
  <c r="H147" i="2"/>
  <c r="G147" i="2"/>
  <c r="I147" i="2"/>
  <c r="J147" i="2" s="1"/>
  <c r="I134" i="2"/>
  <c r="J134" i="2" s="1"/>
  <c r="H134" i="2"/>
  <c r="G134" i="2"/>
  <c r="I140" i="2"/>
  <c r="J140" i="2" s="1"/>
  <c r="H140" i="2"/>
  <c r="G140" i="2"/>
  <c r="I139" i="2"/>
  <c r="J139" i="2" s="1"/>
  <c r="H139" i="2"/>
  <c r="G139" i="2"/>
  <c r="I146" i="2"/>
  <c r="J146" i="2" s="1"/>
  <c r="H146" i="2"/>
  <c r="G146" i="2"/>
  <c r="I145" i="2"/>
  <c r="J145" i="2" s="1"/>
  <c r="H145" i="2"/>
  <c r="G145" i="2"/>
  <c r="I152" i="2"/>
  <c r="J152" i="2" s="1"/>
  <c r="H152" i="2"/>
  <c r="G152" i="2"/>
  <c r="I141" i="2"/>
  <c r="J141" i="2" s="1"/>
  <c r="H141" i="2"/>
  <c r="G141" i="2"/>
  <c r="G137" i="1"/>
  <c r="H137" i="1"/>
  <c r="I137" i="1"/>
  <c r="J137" i="1" s="1"/>
  <c r="G149" i="1"/>
  <c r="H149" i="1"/>
  <c r="I149" i="1"/>
  <c r="J149" i="1" s="1"/>
  <c r="H134" i="1"/>
  <c r="G134" i="1"/>
  <c r="I134" i="1"/>
  <c r="J134" i="1" s="1"/>
  <c r="G140" i="1"/>
  <c r="H140" i="1"/>
  <c r="I140" i="1"/>
  <c r="J140" i="1" s="1"/>
  <c r="G146" i="1"/>
  <c r="H146" i="1"/>
  <c r="I146" i="1"/>
  <c r="J146" i="1" s="1"/>
  <c r="G143" i="1"/>
  <c r="H143" i="1"/>
  <c r="I143" i="1"/>
  <c r="J143" i="1" s="1"/>
  <c r="G155" i="1"/>
  <c r="H155" i="1"/>
  <c r="I155" i="1"/>
  <c r="J155" i="1" s="1"/>
  <c r="H152" i="1"/>
  <c r="G152" i="1"/>
  <c r="I152" i="1"/>
  <c r="J152" i="1" s="1"/>
  <c r="G64" i="5"/>
  <c r="H64" i="5"/>
  <c r="I64" i="5"/>
  <c r="J64" i="5" s="1"/>
  <c r="G61" i="5"/>
  <c r="H61" i="5"/>
  <c r="I61" i="5"/>
  <c r="J61" i="5" s="1"/>
  <c r="G37" i="5"/>
  <c r="H37" i="5"/>
  <c r="I37" i="5"/>
  <c r="J37" i="5" s="1"/>
  <c r="G85" i="5"/>
  <c r="I85" i="5"/>
  <c r="J85" i="5" s="1"/>
  <c r="H85" i="5"/>
  <c r="G19" i="5"/>
  <c r="H19" i="5"/>
  <c r="I19" i="5"/>
  <c r="J19" i="5" s="1"/>
  <c r="G40" i="5"/>
  <c r="H40" i="5"/>
  <c r="I40" i="5"/>
  <c r="J40" i="5" s="1"/>
  <c r="G67" i="5"/>
  <c r="H67" i="5"/>
  <c r="I67" i="5"/>
  <c r="J67" i="5" s="1"/>
  <c r="G31" i="5"/>
  <c r="H31" i="5"/>
  <c r="I31" i="5"/>
  <c r="J31" i="5" s="1"/>
  <c r="G34" i="5"/>
  <c r="H34" i="5"/>
  <c r="I34" i="5"/>
  <c r="J34" i="5" s="1"/>
  <c r="G96" i="5"/>
  <c r="H96" i="5"/>
  <c r="I96" i="5"/>
  <c r="J96" i="5" s="1"/>
  <c r="G105" i="5"/>
  <c r="H105" i="5"/>
  <c r="I105" i="5"/>
  <c r="J105" i="5" s="1"/>
  <c r="G114" i="5"/>
  <c r="H114" i="5"/>
  <c r="I114" i="5"/>
  <c r="J114" i="5" s="1"/>
  <c r="G123" i="5"/>
  <c r="H123" i="5"/>
  <c r="I123" i="5"/>
  <c r="J123" i="5" s="1"/>
  <c r="G132" i="5"/>
  <c r="H132" i="5"/>
  <c r="I132" i="5"/>
  <c r="J132" i="5" s="1"/>
  <c r="G46" i="5"/>
  <c r="H46" i="5"/>
  <c r="I46" i="5"/>
  <c r="J46" i="5" s="1"/>
  <c r="G79" i="5"/>
  <c r="I79" i="5"/>
  <c r="J79" i="5" s="1"/>
  <c r="H79" i="5"/>
  <c r="G52" i="5"/>
  <c r="H52" i="5"/>
  <c r="I52" i="5"/>
  <c r="J52" i="5" s="1"/>
  <c r="G13" i="5"/>
  <c r="H13" i="5"/>
  <c r="I13" i="5"/>
  <c r="J13" i="5" s="1"/>
  <c r="G16" i="5"/>
  <c r="H16" i="5"/>
  <c r="I16" i="5"/>
  <c r="J16" i="5" s="1"/>
  <c r="G43" i="5"/>
  <c r="H43" i="5"/>
  <c r="I43" i="5"/>
  <c r="J43" i="5" s="1"/>
  <c r="G49" i="5"/>
  <c r="H49" i="5"/>
  <c r="I49" i="5"/>
  <c r="J49" i="5" s="1"/>
  <c r="G76" i="5"/>
  <c r="H76" i="5"/>
  <c r="I76" i="5"/>
  <c r="J76" i="5" s="1"/>
  <c r="G10" i="5"/>
  <c r="H10" i="5"/>
  <c r="I10" i="5"/>
  <c r="J10" i="5" s="1"/>
  <c r="G90" i="5"/>
  <c r="H90" i="5"/>
  <c r="I90" i="5"/>
  <c r="J90" i="5" s="1"/>
  <c r="G99" i="5"/>
  <c r="H99" i="5"/>
  <c r="I99" i="5"/>
  <c r="J99" i="5" s="1"/>
  <c r="G108" i="5"/>
  <c r="H108" i="5"/>
  <c r="I108" i="5"/>
  <c r="J108" i="5" s="1"/>
  <c r="G117" i="5"/>
  <c r="H117" i="5"/>
  <c r="I117" i="5"/>
  <c r="J117" i="5" s="1"/>
  <c r="G126" i="5"/>
  <c r="H126" i="5"/>
  <c r="I126" i="5"/>
  <c r="J126" i="5" s="1"/>
  <c r="G7" i="5"/>
  <c r="H7" i="5"/>
  <c r="I7" i="5"/>
  <c r="J7" i="5" s="1"/>
  <c r="G22" i="5"/>
  <c r="H22" i="5"/>
  <c r="I22" i="5"/>
  <c r="J22" i="5" s="1"/>
  <c r="G55" i="5"/>
  <c r="H55" i="5"/>
  <c r="I55" i="5"/>
  <c r="J55" i="5" s="1"/>
  <c r="G73" i="5"/>
  <c r="H73" i="5"/>
  <c r="I73" i="5"/>
  <c r="J73" i="5" s="1"/>
  <c r="G28" i="5"/>
  <c r="H28" i="5"/>
  <c r="I28" i="5"/>
  <c r="J28" i="5" s="1"/>
  <c r="G70" i="5"/>
  <c r="H70" i="5"/>
  <c r="I70" i="5"/>
  <c r="J70" i="5" s="1"/>
  <c r="G58" i="5"/>
  <c r="H58" i="5"/>
  <c r="I58" i="5"/>
  <c r="J58" i="5" s="1"/>
  <c r="G82" i="5"/>
  <c r="I82" i="5"/>
  <c r="J82" i="5" s="1"/>
  <c r="H82" i="5"/>
  <c r="G25" i="5"/>
  <c r="H25" i="5"/>
  <c r="I25" i="5"/>
  <c r="J25" i="5" s="1"/>
  <c r="G93" i="5"/>
  <c r="H93" i="5"/>
  <c r="I93" i="5"/>
  <c r="J93" i="5" s="1"/>
  <c r="G102" i="5"/>
  <c r="H102" i="5"/>
  <c r="I102" i="5"/>
  <c r="J102" i="5" s="1"/>
  <c r="G111" i="5"/>
  <c r="H111" i="5"/>
  <c r="I111" i="5"/>
  <c r="J111" i="5" s="1"/>
  <c r="G120" i="5"/>
  <c r="H120" i="5"/>
  <c r="I120" i="5"/>
  <c r="J120" i="5" s="1"/>
  <c r="G129" i="5"/>
  <c r="H129" i="5"/>
  <c r="I129" i="5"/>
  <c r="J129" i="5" s="1"/>
  <c r="I90" i="4"/>
  <c r="J90" i="4" s="1"/>
  <c r="H90" i="4"/>
  <c r="G90" i="4"/>
  <c r="H77" i="4"/>
  <c r="G77" i="4"/>
  <c r="I77" i="4"/>
  <c r="J77" i="4" s="1"/>
  <c r="I111" i="4"/>
  <c r="J111" i="4" s="1"/>
  <c r="H111" i="4"/>
  <c r="G111" i="4"/>
  <c r="H20" i="4"/>
  <c r="G20" i="4"/>
  <c r="I20" i="4"/>
  <c r="J20" i="4" s="1"/>
  <c r="H38" i="4"/>
  <c r="G38" i="4"/>
  <c r="I38" i="4"/>
  <c r="J38" i="4" s="1"/>
  <c r="H56" i="4"/>
  <c r="G56" i="4"/>
  <c r="I56" i="4"/>
  <c r="J56" i="4" s="1"/>
  <c r="I117" i="4"/>
  <c r="J117" i="4" s="1"/>
  <c r="H117" i="4"/>
  <c r="G117" i="4"/>
  <c r="H22" i="4"/>
  <c r="I22" i="4"/>
  <c r="J22" i="4" s="1"/>
  <c r="G22" i="4"/>
  <c r="H40" i="4"/>
  <c r="I40" i="4"/>
  <c r="J40" i="4" s="1"/>
  <c r="G40" i="4"/>
  <c r="H58" i="4"/>
  <c r="I58" i="4"/>
  <c r="J58" i="4" s="1"/>
  <c r="G58" i="4"/>
  <c r="G29" i="4"/>
  <c r="I29" i="4"/>
  <c r="J29" i="4" s="1"/>
  <c r="H29" i="4"/>
  <c r="G47" i="4"/>
  <c r="I47" i="4"/>
  <c r="J47" i="4" s="1"/>
  <c r="H47" i="4"/>
  <c r="G65" i="4"/>
  <c r="H65" i="4"/>
  <c r="I65" i="4"/>
  <c r="J65" i="4" s="1"/>
  <c r="H80" i="4"/>
  <c r="G80" i="4"/>
  <c r="I80" i="4"/>
  <c r="J80" i="4" s="1"/>
  <c r="I24" i="4"/>
  <c r="J24" i="4" s="1"/>
  <c r="G24" i="4"/>
  <c r="H24" i="4"/>
  <c r="I42" i="4"/>
  <c r="J42" i="4" s="1"/>
  <c r="G42" i="4"/>
  <c r="H42" i="4"/>
  <c r="I60" i="4"/>
  <c r="J60" i="4" s="1"/>
  <c r="G60" i="4"/>
  <c r="H60" i="4"/>
  <c r="G125" i="4"/>
  <c r="I125" i="4"/>
  <c r="J125" i="4" s="1"/>
  <c r="H125" i="4"/>
  <c r="H83" i="4"/>
  <c r="G83" i="4"/>
  <c r="I83" i="4"/>
  <c r="J83" i="4" s="1"/>
  <c r="I19" i="4"/>
  <c r="J19" i="4" s="1"/>
  <c r="H19" i="4"/>
  <c r="G19" i="4"/>
  <c r="H92" i="4"/>
  <c r="G92" i="4"/>
  <c r="I92" i="4"/>
  <c r="J92" i="4" s="1"/>
  <c r="H26" i="4"/>
  <c r="G26" i="4"/>
  <c r="I26" i="4"/>
  <c r="J26" i="4" s="1"/>
  <c r="H44" i="4"/>
  <c r="G44" i="4"/>
  <c r="I44" i="4"/>
  <c r="J44" i="4" s="1"/>
  <c r="H62" i="4"/>
  <c r="G62" i="4"/>
  <c r="I62" i="4"/>
  <c r="J62" i="4" s="1"/>
  <c r="H28" i="4"/>
  <c r="I28" i="4"/>
  <c r="J28" i="4" s="1"/>
  <c r="G28" i="4"/>
  <c r="H46" i="4"/>
  <c r="I46" i="4"/>
  <c r="J46" i="4" s="1"/>
  <c r="G46" i="4"/>
  <c r="H64" i="4"/>
  <c r="I64" i="4"/>
  <c r="J64" i="4" s="1"/>
  <c r="G64" i="4"/>
  <c r="G35" i="4"/>
  <c r="I35" i="4"/>
  <c r="J35" i="4" s="1"/>
  <c r="H35" i="4"/>
  <c r="G53" i="4"/>
  <c r="I53" i="4"/>
  <c r="J53" i="4" s="1"/>
  <c r="H53" i="4"/>
  <c r="G101" i="4"/>
  <c r="H101" i="4"/>
  <c r="I101" i="4"/>
  <c r="J101" i="4" s="1"/>
  <c r="I85" i="4"/>
  <c r="J85" i="4" s="1"/>
  <c r="H85" i="4"/>
  <c r="G85" i="4"/>
  <c r="G131" i="4"/>
  <c r="H131" i="4"/>
  <c r="I131" i="4"/>
  <c r="J131" i="4" s="1"/>
  <c r="I30" i="4"/>
  <c r="J30" i="4" s="1"/>
  <c r="G30" i="4"/>
  <c r="H30" i="4"/>
  <c r="I48" i="4"/>
  <c r="J48" i="4" s="1"/>
  <c r="G48" i="4"/>
  <c r="H48" i="4"/>
  <c r="I66" i="4"/>
  <c r="J66" i="4" s="1"/>
  <c r="G66" i="4"/>
  <c r="H66" i="4"/>
  <c r="H95" i="4"/>
  <c r="G95" i="4"/>
  <c r="I95" i="4"/>
  <c r="J95" i="4" s="1"/>
  <c r="H89" i="4"/>
  <c r="G89" i="4"/>
  <c r="I89" i="4"/>
  <c r="J89" i="4" s="1"/>
  <c r="G17" i="4"/>
  <c r="H17" i="4"/>
  <c r="I17" i="4"/>
  <c r="J17" i="4" s="1"/>
  <c r="H98" i="4"/>
  <c r="G98" i="4"/>
  <c r="I98" i="4"/>
  <c r="J98" i="4" s="1"/>
  <c r="I72" i="4"/>
  <c r="J72" i="4" s="1"/>
  <c r="H72" i="4"/>
  <c r="G72" i="4"/>
  <c r="H74" i="4"/>
  <c r="G74" i="4"/>
  <c r="I74" i="4"/>
  <c r="J74" i="4" s="1"/>
  <c r="H32" i="4"/>
  <c r="G32" i="4"/>
  <c r="I32" i="4"/>
  <c r="J32" i="4" s="1"/>
  <c r="H50" i="4"/>
  <c r="G50" i="4"/>
  <c r="I50" i="4"/>
  <c r="J50" i="4" s="1"/>
  <c r="H68" i="4"/>
  <c r="G68" i="4"/>
  <c r="I68" i="4"/>
  <c r="J68" i="4" s="1"/>
  <c r="I105" i="4"/>
  <c r="J105" i="4" s="1"/>
  <c r="H105" i="4"/>
  <c r="G105" i="4"/>
  <c r="H71" i="4"/>
  <c r="G71" i="4"/>
  <c r="I71" i="4"/>
  <c r="J71" i="4" s="1"/>
  <c r="H34" i="4"/>
  <c r="I34" i="4"/>
  <c r="J34" i="4" s="1"/>
  <c r="G34" i="4"/>
  <c r="H52" i="4"/>
  <c r="I52" i="4"/>
  <c r="J52" i="4" s="1"/>
  <c r="G52" i="4"/>
  <c r="G23" i="4"/>
  <c r="I23" i="4"/>
  <c r="J23" i="4" s="1"/>
  <c r="H23" i="4"/>
  <c r="G41" i="4"/>
  <c r="I41" i="4"/>
  <c r="J41" i="4" s="1"/>
  <c r="H41" i="4"/>
  <c r="G59" i="4"/>
  <c r="I59" i="4"/>
  <c r="J59" i="4" s="1"/>
  <c r="H59" i="4"/>
  <c r="I67" i="4"/>
  <c r="J67" i="4" s="1"/>
  <c r="H67" i="4"/>
  <c r="G67" i="4"/>
  <c r="G18" i="4"/>
  <c r="I18" i="4"/>
  <c r="J18" i="4" s="1"/>
  <c r="H18" i="4"/>
  <c r="I36" i="4"/>
  <c r="J36" i="4" s="1"/>
  <c r="G36" i="4"/>
  <c r="H36" i="4"/>
  <c r="I54" i="4"/>
  <c r="J54" i="4" s="1"/>
  <c r="G54" i="4"/>
  <c r="H54" i="4"/>
  <c r="S6" i="4" l="1"/>
  <c r="S4" i="4"/>
  <c r="S5" i="4"/>
  <c r="S3" i="4"/>
  <c r="S4" i="5"/>
  <c r="S6" i="5"/>
  <c r="S3" i="5"/>
  <c r="S5" i="5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K43" i="3"/>
  <c r="K49" i="3"/>
  <c r="K115" i="3"/>
  <c r="L14" i="3"/>
  <c r="F15" i="3"/>
  <c r="I15" i="3" s="1"/>
  <c r="J15" i="3" s="1"/>
  <c r="F27" i="3"/>
  <c r="I27" i="3" s="1"/>
  <c r="J27" i="3" s="1"/>
  <c r="F30" i="3"/>
  <c r="F39" i="3"/>
  <c r="I39" i="3" s="1"/>
  <c r="J39" i="3" s="1"/>
  <c r="F51" i="3"/>
  <c r="I51" i="3" s="1"/>
  <c r="J51" i="3" s="1"/>
  <c r="F54" i="3"/>
  <c r="G54" i="3" s="1"/>
  <c r="F63" i="3"/>
  <c r="I63" i="3" s="1"/>
  <c r="J63" i="3" s="1"/>
  <c r="F75" i="3"/>
  <c r="I75" i="3" s="1"/>
  <c r="J75" i="3" s="1"/>
  <c r="F78" i="3"/>
  <c r="G78" i="3" s="1"/>
  <c r="F87" i="3"/>
  <c r="I87" i="3" s="1"/>
  <c r="J87" i="3" s="1"/>
  <c r="F110" i="3"/>
  <c r="I110" i="3" s="1"/>
  <c r="J110" i="3" s="1"/>
  <c r="F111" i="3"/>
  <c r="I111" i="3" s="1"/>
  <c r="J111" i="3" s="1"/>
  <c r="F123" i="3"/>
  <c r="I123" i="3" s="1"/>
  <c r="J123" i="3" s="1"/>
  <c r="E15" i="3"/>
  <c r="K14" i="3" s="1"/>
  <c r="E16" i="3"/>
  <c r="K15" i="3" s="1"/>
  <c r="E17" i="3"/>
  <c r="K16" i="3" s="1"/>
  <c r="E18" i="3"/>
  <c r="K17" i="3" s="1"/>
  <c r="E19" i="3"/>
  <c r="K18" i="3" s="1"/>
  <c r="E20" i="3"/>
  <c r="K19" i="3" s="1"/>
  <c r="E21" i="3"/>
  <c r="K20" i="3" s="1"/>
  <c r="E22" i="3"/>
  <c r="K21" i="3" s="1"/>
  <c r="E23" i="3"/>
  <c r="K22" i="3" s="1"/>
  <c r="E24" i="3"/>
  <c r="K23" i="3" s="1"/>
  <c r="E25" i="3"/>
  <c r="K24" i="3" s="1"/>
  <c r="E26" i="3"/>
  <c r="K25" i="3" s="1"/>
  <c r="E27" i="3"/>
  <c r="K26" i="3" s="1"/>
  <c r="E28" i="3"/>
  <c r="K27" i="3" s="1"/>
  <c r="E29" i="3"/>
  <c r="K28" i="3" s="1"/>
  <c r="E30" i="3"/>
  <c r="K29" i="3" s="1"/>
  <c r="E31" i="3"/>
  <c r="K30" i="3" s="1"/>
  <c r="E32" i="3"/>
  <c r="F32" i="3" s="1"/>
  <c r="G32" i="3" s="1"/>
  <c r="E33" i="3"/>
  <c r="K32" i="3" s="1"/>
  <c r="E34" i="3"/>
  <c r="K33" i="3" s="1"/>
  <c r="E35" i="3"/>
  <c r="K34" i="3" s="1"/>
  <c r="E36" i="3"/>
  <c r="K35" i="3" s="1"/>
  <c r="E37" i="3"/>
  <c r="K36" i="3" s="1"/>
  <c r="E38" i="3"/>
  <c r="K37" i="3" s="1"/>
  <c r="E39" i="3"/>
  <c r="K38" i="3" s="1"/>
  <c r="E40" i="3"/>
  <c r="K39" i="3" s="1"/>
  <c r="E41" i="3"/>
  <c r="K40" i="3" s="1"/>
  <c r="E42" i="3"/>
  <c r="K41" i="3" s="1"/>
  <c r="E43" i="3"/>
  <c r="K42" i="3" s="1"/>
  <c r="E44" i="3"/>
  <c r="F44" i="3" s="1"/>
  <c r="E45" i="3"/>
  <c r="K44" i="3" s="1"/>
  <c r="E46" i="3"/>
  <c r="K45" i="3" s="1"/>
  <c r="E47" i="3"/>
  <c r="K46" i="3" s="1"/>
  <c r="E48" i="3"/>
  <c r="K47" i="3" s="1"/>
  <c r="E49" i="3"/>
  <c r="K48" i="3" s="1"/>
  <c r="E50" i="3"/>
  <c r="F50" i="3" s="1"/>
  <c r="I50" i="3" s="1"/>
  <c r="J50" i="3" s="1"/>
  <c r="E51" i="3"/>
  <c r="K50" i="3" s="1"/>
  <c r="E52" i="3"/>
  <c r="K51" i="3" s="1"/>
  <c r="E53" i="3"/>
  <c r="K52" i="3" s="1"/>
  <c r="E54" i="3"/>
  <c r="K53" i="3" s="1"/>
  <c r="E55" i="3"/>
  <c r="K54" i="3" s="1"/>
  <c r="E56" i="3"/>
  <c r="K55" i="3" s="1"/>
  <c r="E57" i="3"/>
  <c r="K56" i="3" s="1"/>
  <c r="E58" i="3"/>
  <c r="K57" i="3" s="1"/>
  <c r="E59" i="3"/>
  <c r="K58" i="3" s="1"/>
  <c r="E60" i="3"/>
  <c r="K59" i="3" s="1"/>
  <c r="E61" i="3"/>
  <c r="K60" i="3" s="1"/>
  <c r="E62" i="3"/>
  <c r="K61" i="3" s="1"/>
  <c r="E63" i="3"/>
  <c r="K62" i="3" s="1"/>
  <c r="E64" i="3"/>
  <c r="K63" i="3" s="1"/>
  <c r="E65" i="3"/>
  <c r="K64" i="3" s="1"/>
  <c r="E66" i="3"/>
  <c r="K65" i="3" s="1"/>
  <c r="E67" i="3"/>
  <c r="K66" i="3" s="1"/>
  <c r="E68" i="3"/>
  <c r="F68" i="3" s="1"/>
  <c r="E69" i="3"/>
  <c r="K68" i="3" s="1"/>
  <c r="E70" i="3"/>
  <c r="K69" i="3" s="1"/>
  <c r="E71" i="3"/>
  <c r="K70" i="3" s="1"/>
  <c r="E72" i="3"/>
  <c r="K71" i="3" s="1"/>
  <c r="E73" i="3"/>
  <c r="K72" i="3" s="1"/>
  <c r="E74" i="3"/>
  <c r="K73" i="3" s="1"/>
  <c r="E75" i="3"/>
  <c r="K74" i="3" s="1"/>
  <c r="E76" i="3"/>
  <c r="K75" i="3" s="1"/>
  <c r="E77" i="3"/>
  <c r="K76" i="3" s="1"/>
  <c r="E78" i="3"/>
  <c r="K77" i="3" s="1"/>
  <c r="E79" i="3"/>
  <c r="K78" i="3" s="1"/>
  <c r="E80" i="3"/>
  <c r="F80" i="3" s="1"/>
  <c r="E81" i="3"/>
  <c r="K80" i="3" s="1"/>
  <c r="E82" i="3"/>
  <c r="K81" i="3" s="1"/>
  <c r="E83" i="3"/>
  <c r="K82" i="3" s="1"/>
  <c r="E84" i="3"/>
  <c r="K83" i="3" s="1"/>
  <c r="E85" i="3"/>
  <c r="K84" i="3" s="1"/>
  <c r="E86" i="3"/>
  <c r="F86" i="3" s="1"/>
  <c r="I86" i="3" s="1"/>
  <c r="J86" i="3" s="1"/>
  <c r="E87" i="3"/>
  <c r="K86" i="3" s="1"/>
  <c r="E88" i="3"/>
  <c r="K87" i="3" s="1"/>
  <c r="E89" i="3"/>
  <c r="K88" i="3" s="1"/>
  <c r="E90" i="3"/>
  <c r="K89" i="3" s="1"/>
  <c r="E91" i="3"/>
  <c r="K90" i="3" s="1"/>
  <c r="E92" i="3"/>
  <c r="K91" i="3" s="1"/>
  <c r="E93" i="3"/>
  <c r="K92" i="3" s="1"/>
  <c r="E94" i="3"/>
  <c r="K93" i="3" s="1"/>
  <c r="E95" i="3"/>
  <c r="K94" i="3" s="1"/>
  <c r="E96" i="3"/>
  <c r="K95" i="3" s="1"/>
  <c r="E97" i="3"/>
  <c r="K96" i="3" s="1"/>
  <c r="E98" i="3"/>
  <c r="K97" i="3" s="1"/>
  <c r="E99" i="3"/>
  <c r="K98" i="3" s="1"/>
  <c r="E100" i="3"/>
  <c r="K99" i="3" s="1"/>
  <c r="E101" i="3"/>
  <c r="K100" i="3" s="1"/>
  <c r="E102" i="3"/>
  <c r="K101" i="3" s="1"/>
  <c r="E103" i="3"/>
  <c r="K102" i="3" s="1"/>
  <c r="E104" i="3"/>
  <c r="F104" i="3" s="1"/>
  <c r="E105" i="3"/>
  <c r="K104" i="3" s="1"/>
  <c r="E106" i="3"/>
  <c r="K105" i="3" s="1"/>
  <c r="E107" i="3"/>
  <c r="K106" i="3" s="1"/>
  <c r="E108" i="3"/>
  <c r="K107" i="3" s="1"/>
  <c r="E109" i="3"/>
  <c r="K108" i="3" s="1"/>
  <c r="E110" i="3"/>
  <c r="K109" i="3" s="1"/>
  <c r="E111" i="3"/>
  <c r="K110" i="3" s="1"/>
  <c r="E112" i="3"/>
  <c r="K111" i="3" s="1"/>
  <c r="E113" i="3"/>
  <c r="K112" i="3" s="1"/>
  <c r="E114" i="3"/>
  <c r="K113" i="3" s="1"/>
  <c r="E115" i="3"/>
  <c r="K114" i="3" s="1"/>
  <c r="E116" i="3"/>
  <c r="F116" i="3" s="1"/>
  <c r="E117" i="3"/>
  <c r="K116" i="3" s="1"/>
  <c r="E118" i="3"/>
  <c r="K117" i="3" s="1"/>
  <c r="E119" i="3"/>
  <c r="K118" i="3" s="1"/>
  <c r="E120" i="3"/>
  <c r="K119" i="3" s="1"/>
  <c r="E121" i="3"/>
  <c r="K120" i="3" s="1"/>
  <c r="E122" i="3"/>
  <c r="F122" i="3" s="1"/>
  <c r="I122" i="3" s="1"/>
  <c r="J122" i="3" s="1"/>
  <c r="E123" i="3"/>
  <c r="K122" i="3" s="1"/>
  <c r="E124" i="3"/>
  <c r="K123" i="3" s="1"/>
  <c r="E125" i="3"/>
  <c r="K124" i="3" s="1"/>
  <c r="E126" i="3"/>
  <c r="K125" i="3" s="1"/>
  <c r="E127" i="3"/>
  <c r="K126" i="3" s="1"/>
  <c r="E128" i="3"/>
  <c r="K127" i="3" s="1"/>
  <c r="E129" i="3"/>
  <c r="K128" i="3" s="1"/>
  <c r="E130" i="3"/>
  <c r="K129" i="3" s="1"/>
  <c r="E131" i="3"/>
  <c r="K130" i="3" s="1"/>
  <c r="E132" i="3"/>
  <c r="K131" i="3" s="1"/>
  <c r="E133" i="3"/>
  <c r="K132" i="3" s="1"/>
  <c r="E14" i="3"/>
  <c r="F14" i="3" s="1"/>
  <c r="F105" i="3" l="1"/>
  <c r="I105" i="3" s="1"/>
  <c r="J105" i="3" s="1"/>
  <c r="F99" i="3"/>
  <c r="I99" i="3" s="1"/>
  <c r="J99" i="3" s="1"/>
  <c r="F74" i="3"/>
  <c r="I74" i="3" s="1"/>
  <c r="J74" i="3" s="1"/>
  <c r="F26" i="3"/>
  <c r="G26" i="3" s="1"/>
  <c r="K121" i="3"/>
  <c r="F129" i="3"/>
  <c r="I129" i="3" s="1"/>
  <c r="J129" i="3" s="1"/>
  <c r="F98" i="3"/>
  <c r="F69" i="3"/>
  <c r="I69" i="3" s="1"/>
  <c r="J69" i="3" s="1"/>
  <c r="F45" i="3"/>
  <c r="I45" i="3" s="1"/>
  <c r="J45" i="3" s="1"/>
  <c r="F21" i="3"/>
  <c r="I21" i="3" s="1"/>
  <c r="J21" i="3" s="1"/>
  <c r="F93" i="3"/>
  <c r="I93" i="3" s="1"/>
  <c r="J93" i="3" s="1"/>
  <c r="F42" i="3"/>
  <c r="K85" i="3"/>
  <c r="F66" i="3"/>
  <c r="G66" i="3" s="1"/>
  <c r="F18" i="3"/>
  <c r="F117" i="3"/>
  <c r="I117" i="3" s="1"/>
  <c r="J117" i="3" s="1"/>
  <c r="F62" i="3"/>
  <c r="F38" i="3"/>
  <c r="G38" i="3" s="1"/>
  <c r="K79" i="3"/>
  <c r="F81" i="3"/>
  <c r="I81" i="3" s="1"/>
  <c r="J81" i="3" s="1"/>
  <c r="F57" i="3"/>
  <c r="I57" i="3" s="1"/>
  <c r="J57" i="3" s="1"/>
  <c r="F33" i="3"/>
  <c r="I33" i="3" s="1"/>
  <c r="J33" i="3" s="1"/>
  <c r="H116" i="3"/>
  <c r="I116" i="3"/>
  <c r="J116" i="3" s="1"/>
  <c r="G116" i="3"/>
  <c r="I104" i="3"/>
  <c r="J104" i="3" s="1"/>
  <c r="G104" i="3"/>
  <c r="H80" i="3"/>
  <c r="I80" i="3"/>
  <c r="J80" i="3" s="1"/>
  <c r="G80" i="3"/>
  <c r="I68" i="3"/>
  <c r="J68" i="3" s="1"/>
  <c r="G68" i="3"/>
  <c r="G44" i="3"/>
  <c r="I44" i="3"/>
  <c r="J44" i="3" s="1"/>
  <c r="F132" i="3"/>
  <c r="G132" i="3" s="1"/>
  <c r="F120" i="3"/>
  <c r="G120" i="3" s="1"/>
  <c r="F108" i="3"/>
  <c r="G108" i="3" s="1"/>
  <c r="F96" i="3"/>
  <c r="G96" i="3" s="1"/>
  <c r="F84" i="3"/>
  <c r="G84" i="3" s="1"/>
  <c r="F72" i="3"/>
  <c r="G72" i="3" s="1"/>
  <c r="F60" i="3"/>
  <c r="G60" i="3" s="1"/>
  <c r="F48" i="3"/>
  <c r="G48" i="3" s="1"/>
  <c r="F36" i="3"/>
  <c r="F24" i="3"/>
  <c r="H24" i="3" s="1"/>
  <c r="G122" i="3"/>
  <c r="G86" i="3"/>
  <c r="G50" i="3"/>
  <c r="I26" i="3"/>
  <c r="J26" i="3" s="1"/>
  <c r="K103" i="3"/>
  <c r="K67" i="3"/>
  <c r="K31" i="3"/>
  <c r="S7" i="3" s="1"/>
  <c r="F128" i="3"/>
  <c r="H128" i="3" s="1"/>
  <c r="F92" i="3"/>
  <c r="F56" i="3"/>
  <c r="F20" i="3"/>
  <c r="G20" i="3" s="1"/>
  <c r="G110" i="3"/>
  <c r="G74" i="3"/>
  <c r="I98" i="3"/>
  <c r="J98" i="3" s="1"/>
  <c r="F126" i="3"/>
  <c r="G126" i="3" s="1"/>
  <c r="F114" i="3"/>
  <c r="G114" i="3" s="1"/>
  <c r="F102" i="3"/>
  <c r="G102" i="3" s="1"/>
  <c r="F90" i="3"/>
  <c r="G90" i="3" s="1"/>
  <c r="H14" i="3"/>
  <c r="I14" i="3"/>
  <c r="G14" i="3"/>
  <c r="H87" i="3"/>
  <c r="F130" i="3"/>
  <c r="F124" i="3"/>
  <c r="F118" i="3"/>
  <c r="F112" i="3"/>
  <c r="F106" i="3"/>
  <c r="F100" i="3"/>
  <c r="F94" i="3"/>
  <c r="F88" i="3"/>
  <c r="F82" i="3"/>
  <c r="F76" i="3"/>
  <c r="F70" i="3"/>
  <c r="F64" i="3"/>
  <c r="F58" i="3"/>
  <c r="F52" i="3"/>
  <c r="F46" i="3"/>
  <c r="F40" i="3"/>
  <c r="F34" i="3"/>
  <c r="F28" i="3"/>
  <c r="F22" i="3"/>
  <c r="F16" i="3"/>
  <c r="G129" i="3"/>
  <c r="G123" i="3"/>
  <c r="G111" i="3"/>
  <c r="G99" i="3"/>
  <c r="G93" i="3"/>
  <c r="G87" i="3"/>
  <c r="G81" i="3"/>
  <c r="G75" i="3"/>
  <c r="G63" i="3"/>
  <c r="G57" i="3"/>
  <c r="G51" i="3"/>
  <c r="G27" i="3"/>
  <c r="H110" i="3"/>
  <c r="H74" i="3"/>
  <c r="H56" i="3"/>
  <c r="G39" i="3"/>
  <c r="H122" i="3"/>
  <c r="H104" i="3"/>
  <c r="H86" i="3"/>
  <c r="H68" i="3"/>
  <c r="H50" i="3"/>
  <c r="H123" i="3"/>
  <c r="H69" i="3"/>
  <c r="H51" i="3"/>
  <c r="H15" i="3"/>
  <c r="H32" i="3"/>
  <c r="F133" i="3"/>
  <c r="F127" i="3"/>
  <c r="F121" i="3"/>
  <c r="F115" i="3"/>
  <c r="F109" i="3"/>
  <c r="F103" i="3"/>
  <c r="F97" i="3"/>
  <c r="F91" i="3"/>
  <c r="F85" i="3"/>
  <c r="F79" i="3"/>
  <c r="F73" i="3"/>
  <c r="F67" i="3"/>
  <c r="F61" i="3"/>
  <c r="F55" i="3"/>
  <c r="F49" i="3"/>
  <c r="F43" i="3"/>
  <c r="F37" i="3"/>
  <c r="F31" i="3"/>
  <c r="F25" i="3"/>
  <c r="F19" i="3"/>
  <c r="H117" i="3"/>
  <c r="H81" i="3"/>
  <c r="H63" i="3"/>
  <c r="H45" i="3"/>
  <c r="H27" i="3"/>
  <c r="I120" i="3"/>
  <c r="J120" i="3" s="1"/>
  <c r="I108" i="3"/>
  <c r="J108" i="3" s="1"/>
  <c r="H102" i="3"/>
  <c r="I102" i="3"/>
  <c r="J102" i="3" s="1"/>
  <c r="H96" i="3"/>
  <c r="I96" i="3"/>
  <c r="J96" i="3" s="1"/>
  <c r="H90" i="3"/>
  <c r="I90" i="3"/>
  <c r="J90" i="3" s="1"/>
  <c r="I84" i="3"/>
  <c r="J84" i="3" s="1"/>
  <c r="H78" i="3"/>
  <c r="I78" i="3"/>
  <c r="J78" i="3" s="1"/>
  <c r="H54" i="3"/>
  <c r="I54" i="3"/>
  <c r="J54" i="3" s="1"/>
  <c r="I48" i="3"/>
  <c r="J48" i="3" s="1"/>
  <c r="G42" i="3"/>
  <c r="H42" i="3"/>
  <c r="I42" i="3"/>
  <c r="J42" i="3" s="1"/>
  <c r="G36" i="3"/>
  <c r="H36" i="3"/>
  <c r="I36" i="3"/>
  <c r="J36" i="3" s="1"/>
  <c r="G30" i="3"/>
  <c r="H30" i="3"/>
  <c r="I30" i="3"/>
  <c r="J30" i="3" s="1"/>
  <c r="G24" i="3"/>
  <c r="G18" i="3"/>
  <c r="H18" i="3"/>
  <c r="I18" i="3"/>
  <c r="J18" i="3" s="1"/>
  <c r="G33" i="3"/>
  <c r="G15" i="3"/>
  <c r="H44" i="3"/>
  <c r="H26" i="3"/>
  <c r="F131" i="3"/>
  <c r="F125" i="3"/>
  <c r="F119" i="3"/>
  <c r="F113" i="3"/>
  <c r="F107" i="3"/>
  <c r="F101" i="3"/>
  <c r="F95" i="3"/>
  <c r="F89" i="3"/>
  <c r="F83" i="3"/>
  <c r="F77" i="3"/>
  <c r="F71" i="3"/>
  <c r="F65" i="3"/>
  <c r="F59" i="3"/>
  <c r="F53" i="3"/>
  <c r="F47" i="3"/>
  <c r="F41" i="3"/>
  <c r="F35" i="3"/>
  <c r="F29" i="3"/>
  <c r="F23" i="3"/>
  <c r="F17" i="3"/>
  <c r="H129" i="3"/>
  <c r="H111" i="3"/>
  <c r="H93" i="3"/>
  <c r="H75" i="3"/>
  <c r="H57" i="3"/>
  <c r="H39" i="3"/>
  <c r="I32" i="3"/>
  <c r="J32" i="3" s="1"/>
  <c r="H21" i="3" l="1"/>
  <c r="H84" i="3"/>
  <c r="H108" i="3"/>
  <c r="H99" i="3"/>
  <c r="G21" i="3"/>
  <c r="G45" i="3"/>
  <c r="H98" i="3"/>
  <c r="G98" i="3"/>
  <c r="H105" i="3"/>
  <c r="I24" i="3"/>
  <c r="J24" i="3" s="1"/>
  <c r="H66" i="3"/>
  <c r="I38" i="3"/>
  <c r="J38" i="3" s="1"/>
  <c r="H38" i="3"/>
  <c r="H33" i="3"/>
  <c r="I66" i="3"/>
  <c r="J66" i="3" s="1"/>
  <c r="I20" i="3"/>
  <c r="J20" i="3" s="1"/>
  <c r="H20" i="3"/>
  <c r="G105" i="3"/>
  <c r="I72" i="3"/>
  <c r="J72" i="3" s="1"/>
  <c r="G69" i="3"/>
  <c r="G117" i="3"/>
  <c r="H62" i="3"/>
  <c r="G62" i="3"/>
  <c r="I62" i="3"/>
  <c r="J62" i="3" s="1"/>
  <c r="I56" i="3"/>
  <c r="J56" i="3" s="1"/>
  <c r="G56" i="3"/>
  <c r="I92" i="3"/>
  <c r="J92" i="3" s="1"/>
  <c r="G92" i="3"/>
  <c r="H126" i="3"/>
  <c r="I114" i="3"/>
  <c r="J114" i="3" s="1"/>
  <c r="H48" i="3"/>
  <c r="I126" i="3"/>
  <c r="J126" i="3" s="1"/>
  <c r="H92" i="3"/>
  <c r="I128" i="3"/>
  <c r="J128" i="3" s="1"/>
  <c r="G128" i="3"/>
  <c r="H72" i="3"/>
  <c r="I60" i="3"/>
  <c r="J60" i="3" s="1"/>
  <c r="I132" i="3"/>
  <c r="J132" i="3" s="1"/>
  <c r="H60" i="3"/>
  <c r="H114" i="3"/>
  <c r="H132" i="3"/>
  <c r="H120" i="3"/>
  <c r="J14" i="3"/>
  <c r="H71" i="3"/>
  <c r="I71" i="3"/>
  <c r="J71" i="3" s="1"/>
  <c r="G71" i="3"/>
  <c r="G37" i="3"/>
  <c r="H37" i="3"/>
  <c r="I37" i="3"/>
  <c r="J37" i="3" s="1"/>
  <c r="I28" i="3"/>
  <c r="J28" i="3" s="1"/>
  <c r="H28" i="3"/>
  <c r="G28" i="3"/>
  <c r="I64" i="3"/>
  <c r="J64" i="3" s="1"/>
  <c r="H64" i="3"/>
  <c r="G64" i="3"/>
  <c r="H41" i="3"/>
  <c r="I41" i="3"/>
  <c r="J41" i="3" s="1"/>
  <c r="G41" i="3"/>
  <c r="H79" i="3"/>
  <c r="I79" i="3"/>
  <c r="J79" i="3" s="1"/>
  <c r="G79" i="3"/>
  <c r="I106" i="3"/>
  <c r="J106" i="3" s="1"/>
  <c r="H106" i="3"/>
  <c r="G106" i="3"/>
  <c r="H83" i="3"/>
  <c r="I83" i="3"/>
  <c r="J83" i="3" s="1"/>
  <c r="G83" i="3"/>
  <c r="G19" i="3"/>
  <c r="H19" i="3"/>
  <c r="I19" i="3"/>
  <c r="J19" i="3" s="1"/>
  <c r="H91" i="3"/>
  <c r="I91" i="3"/>
  <c r="J91" i="3" s="1"/>
  <c r="G91" i="3"/>
  <c r="H127" i="3"/>
  <c r="I127" i="3"/>
  <c r="J127" i="3" s="1"/>
  <c r="G127" i="3"/>
  <c r="I46" i="3"/>
  <c r="J46" i="3" s="1"/>
  <c r="H46" i="3"/>
  <c r="G46" i="3"/>
  <c r="I82" i="3"/>
  <c r="J82" i="3" s="1"/>
  <c r="H82" i="3"/>
  <c r="G82" i="3"/>
  <c r="I118" i="3"/>
  <c r="J118" i="3" s="1"/>
  <c r="H118" i="3"/>
  <c r="G118" i="3"/>
  <c r="H29" i="3"/>
  <c r="I29" i="3"/>
  <c r="J29" i="3" s="1"/>
  <c r="G29" i="3"/>
  <c r="H65" i="3"/>
  <c r="I65" i="3"/>
  <c r="J65" i="3" s="1"/>
  <c r="G65" i="3"/>
  <c r="H101" i="3"/>
  <c r="I101" i="3"/>
  <c r="J101" i="3" s="1"/>
  <c r="G101" i="3"/>
  <c r="G31" i="3"/>
  <c r="H31" i="3"/>
  <c r="I31" i="3"/>
  <c r="J31" i="3" s="1"/>
  <c r="H67" i="3"/>
  <c r="G67" i="3"/>
  <c r="I67" i="3"/>
  <c r="J67" i="3" s="1"/>
  <c r="H103" i="3"/>
  <c r="G103" i="3"/>
  <c r="I103" i="3"/>
  <c r="J103" i="3" s="1"/>
  <c r="I22" i="3"/>
  <c r="J22" i="3" s="1"/>
  <c r="H22" i="3"/>
  <c r="G22" i="3"/>
  <c r="I58" i="3"/>
  <c r="J58" i="3" s="1"/>
  <c r="H58" i="3"/>
  <c r="G58" i="3"/>
  <c r="I94" i="3"/>
  <c r="J94" i="3" s="1"/>
  <c r="H94" i="3"/>
  <c r="G94" i="3"/>
  <c r="I130" i="3"/>
  <c r="J130" i="3" s="1"/>
  <c r="H130" i="3"/>
  <c r="G130" i="3"/>
  <c r="H49" i="3"/>
  <c r="G49" i="3"/>
  <c r="I49" i="3"/>
  <c r="J49" i="3" s="1"/>
  <c r="H85" i="3"/>
  <c r="G85" i="3"/>
  <c r="I85" i="3"/>
  <c r="J85" i="3" s="1"/>
  <c r="H121" i="3"/>
  <c r="G121" i="3"/>
  <c r="I121" i="3"/>
  <c r="J121" i="3" s="1"/>
  <c r="I40" i="3"/>
  <c r="J40" i="3" s="1"/>
  <c r="H40" i="3"/>
  <c r="G40" i="3"/>
  <c r="I76" i="3"/>
  <c r="J76" i="3" s="1"/>
  <c r="H76" i="3"/>
  <c r="G76" i="3"/>
  <c r="I112" i="3"/>
  <c r="J112" i="3" s="1"/>
  <c r="H112" i="3"/>
  <c r="G112" i="3"/>
  <c r="H109" i="3"/>
  <c r="I109" i="3"/>
  <c r="J109" i="3" s="1"/>
  <c r="G109" i="3"/>
  <c r="I100" i="3"/>
  <c r="J100" i="3" s="1"/>
  <c r="H100" i="3"/>
  <c r="G100" i="3"/>
  <c r="H113" i="3"/>
  <c r="I113" i="3"/>
  <c r="J113" i="3" s="1"/>
  <c r="G113" i="3"/>
  <c r="I70" i="3"/>
  <c r="J70" i="3" s="1"/>
  <c r="H70" i="3"/>
  <c r="G70" i="3"/>
  <c r="H17" i="3"/>
  <c r="I17" i="3"/>
  <c r="J17" i="3" s="1"/>
  <c r="G17" i="3"/>
  <c r="H53" i="3"/>
  <c r="I53" i="3"/>
  <c r="J53" i="3" s="1"/>
  <c r="G53" i="3"/>
  <c r="H89" i="3"/>
  <c r="I89" i="3"/>
  <c r="J89" i="3" s="1"/>
  <c r="G89" i="3"/>
  <c r="H125" i="3"/>
  <c r="I125" i="3"/>
  <c r="J125" i="3" s="1"/>
  <c r="G125" i="3"/>
  <c r="H35" i="3"/>
  <c r="I35" i="3"/>
  <c r="J35" i="3" s="1"/>
  <c r="G35" i="3"/>
  <c r="H107" i="3"/>
  <c r="I107" i="3"/>
  <c r="J107" i="3" s="1"/>
  <c r="G107" i="3"/>
  <c r="H73" i="3"/>
  <c r="I73" i="3"/>
  <c r="J73" i="3" s="1"/>
  <c r="G73" i="3"/>
  <c r="H77" i="3"/>
  <c r="I77" i="3"/>
  <c r="J77" i="3" s="1"/>
  <c r="G77" i="3"/>
  <c r="G43" i="3"/>
  <c r="H43" i="3"/>
  <c r="I43" i="3"/>
  <c r="J43" i="3" s="1"/>
  <c r="H115" i="3"/>
  <c r="I115" i="3"/>
  <c r="J115" i="3" s="1"/>
  <c r="G115" i="3"/>
  <c r="I34" i="3"/>
  <c r="J34" i="3" s="1"/>
  <c r="H34" i="3"/>
  <c r="G34" i="3"/>
  <c r="H47" i="3"/>
  <c r="I47" i="3"/>
  <c r="J47" i="3" s="1"/>
  <c r="G47" i="3"/>
  <c r="H119" i="3"/>
  <c r="I119" i="3"/>
  <c r="J119" i="3" s="1"/>
  <c r="G119" i="3"/>
  <c r="H55" i="3"/>
  <c r="I55" i="3"/>
  <c r="J55" i="3" s="1"/>
  <c r="G55" i="3"/>
  <c r="H23" i="3"/>
  <c r="I23" i="3"/>
  <c r="J23" i="3" s="1"/>
  <c r="G23" i="3"/>
  <c r="H59" i="3"/>
  <c r="I59" i="3"/>
  <c r="J59" i="3" s="1"/>
  <c r="G59" i="3"/>
  <c r="H95" i="3"/>
  <c r="I95" i="3"/>
  <c r="J95" i="3" s="1"/>
  <c r="G95" i="3"/>
  <c r="H131" i="3"/>
  <c r="I131" i="3"/>
  <c r="J131" i="3" s="1"/>
  <c r="G131" i="3"/>
  <c r="G25" i="3"/>
  <c r="H25" i="3"/>
  <c r="I25" i="3"/>
  <c r="J25" i="3" s="1"/>
  <c r="H61" i="3"/>
  <c r="I61" i="3"/>
  <c r="J61" i="3" s="1"/>
  <c r="G61" i="3"/>
  <c r="H97" i="3"/>
  <c r="I97" i="3"/>
  <c r="J97" i="3" s="1"/>
  <c r="G97" i="3"/>
  <c r="H133" i="3"/>
  <c r="I133" i="3"/>
  <c r="J133" i="3" s="1"/>
  <c r="G133" i="3"/>
  <c r="I16" i="3"/>
  <c r="J16" i="3" s="1"/>
  <c r="H16" i="3"/>
  <c r="G16" i="3"/>
  <c r="I52" i="3"/>
  <c r="J52" i="3" s="1"/>
  <c r="H52" i="3"/>
  <c r="G52" i="3"/>
  <c r="I88" i="3"/>
  <c r="J88" i="3" s="1"/>
  <c r="H88" i="3"/>
  <c r="G88" i="3"/>
  <c r="I124" i="3"/>
  <c r="J124" i="3" s="1"/>
  <c r="H124" i="3"/>
  <c r="G124" i="3"/>
  <c r="S3" i="3" l="1"/>
  <c r="S4" i="3"/>
  <c r="S5" i="3"/>
  <c r="S6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F21" i="2"/>
  <c r="F64" i="2"/>
  <c r="I64" i="2" s="1"/>
  <c r="J64" i="2" s="1"/>
  <c r="F96" i="2"/>
  <c r="I96" i="2" s="1"/>
  <c r="J96" i="2" s="1"/>
  <c r="F107" i="2"/>
  <c r="E5" i="2"/>
  <c r="F5" i="2" s="1"/>
  <c r="E6" i="2"/>
  <c r="K5" i="2" s="1"/>
  <c r="E7" i="2"/>
  <c r="K6" i="2" s="1"/>
  <c r="E8" i="2"/>
  <c r="E9" i="2"/>
  <c r="E10" i="2"/>
  <c r="F10" i="2" s="1"/>
  <c r="E11" i="2"/>
  <c r="F11" i="2" s="1"/>
  <c r="E12" i="2"/>
  <c r="K11" i="2" s="1"/>
  <c r="E13" i="2"/>
  <c r="E14" i="2"/>
  <c r="K13" i="2" s="1"/>
  <c r="E15" i="2"/>
  <c r="K14" i="2" s="1"/>
  <c r="E16" i="2"/>
  <c r="E17" i="2"/>
  <c r="E18" i="2"/>
  <c r="K17" i="2" s="1"/>
  <c r="E19" i="2"/>
  <c r="K18" i="2" s="1"/>
  <c r="E20" i="2"/>
  <c r="K19" i="2" s="1"/>
  <c r="E21" i="2"/>
  <c r="K20" i="2" s="1"/>
  <c r="E22" i="2"/>
  <c r="K21" i="2" s="1"/>
  <c r="E23" i="2"/>
  <c r="K22" i="2" s="1"/>
  <c r="E24" i="2"/>
  <c r="E25" i="2"/>
  <c r="E26" i="2"/>
  <c r="K25" i="2" s="1"/>
  <c r="E27" i="2"/>
  <c r="F27" i="2" s="1"/>
  <c r="E28" i="2"/>
  <c r="K27" i="2" s="1"/>
  <c r="E29" i="2"/>
  <c r="K28" i="2" s="1"/>
  <c r="E30" i="2"/>
  <c r="K29" i="2" s="1"/>
  <c r="E31" i="2"/>
  <c r="K30" i="2" s="1"/>
  <c r="E32" i="2"/>
  <c r="E33" i="2"/>
  <c r="E34" i="2"/>
  <c r="K33" i="2" s="1"/>
  <c r="E35" i="2"/>
  <c r="K34" i="2" s="1"/>
  <c r="E36" i="2"/>
  <c r="K35" i="2" s="1"/>
  <c r="E37" i="2"/>
  <c r="K36" i="2" s="1"/>
  <c r="E38" i="2"/>
  <c r="K37" i="2" s="1"/>
  <c r="E39" i="2"/>
  <c r="K38" i="2" s="1"/>
  <c r="E40" i="2"/>
  <c r="E41" i="2"/>
  <c r="E42" i="2"/>
  <c r="K41" i="2" s="1"/>
  <c r="E43" i="2"/>
  <c r="K42" i="2" s="1"/>
  <c r="E44" i="2"/>
  <c r="K43" i="2" s="1"/>
  <c r="E45" i="2"/>
  <c r="K44" i="2" s="1"/>
  <c r="E46" i="2"/>
  <c r="K45" i="2" s="1"/>
  <c r="E47" i="2"/>
  <c r="K46" i="2" s="1"/>
  <c r="E48" i="2"/>
  <c r="K47" i="2" s="1"/>
  <c r="E49" i="2"/>
  <c r="K48" i="2" s="1"/>
  <c r="E50" i="2"/>
  <c r="F50" i="2" s="1"/>
  <c r="E51" i="2"/>
  <c r="K50" i="2" s="1"/>
  <c r="E52" i="2"/>
  <c r="K51" i="2" s="1"/>
  <c r="E53" i="2"/>
  <c r="K52" i="2" s="1"/>
  <c r="E54" i="2"/>
  <c r="K53" i="2" s="1"/>
  <c r="E55" i="2"/>
  <c r="K54" i="2" s="1"/>
  <c r="E56" i="2"/>
  <c r="K55" i="2" s="1"/>
  <c r="E57" i="2"/>
  <c r="K56" i="2" s="1"/>
  <c r="E58" i="2"/>
  <c r="F58" i="2" s="1"/>
  <c r="E59" i="2"/>
  <c r="K58" i="2" s="1"/>
  <c r="E60" i="2"/>
  <c r="K59" i="2" s="1"/>
  <c r="E61" i="2"/>
  <c r="K60" i="2" s="1"/>
  <c r="E62" i="2"/>
  <c r="K61" i="2" s="1"/>
  <c r="E63" i="2"/>
  <c r="K62" i="2" s="1"/>
  <c r="E64" i="2"/>
  <c r="K63" i="2" s="1"/>
  <c r="E65" i="2"/>
  <c r="K64" i="2" s="1"/>
  <c r="E66" i="2"/>
  <c r="K65" i="2" s="1"/>
  <c r="E67" i="2"/>
  <c r="K66" i="2" s="1"/>
  <c r="E68" i="2"/>
  <c r="K67" i="2" s="1"/>
  <c r="E69" i="2"/>
  <c r="K68" i="2" s="1"/>
  <c r="E70" i="2"/>
  <c r="K69" i="2" s="1"/>
  <c r="E71" i="2"/>
  <c r="K70" i="2" s="1"/>
  <c r="E72" i="2"/>
  <c r="K71" i="2" s="1"/>
  <c r="E73" i="2"/>
  <c r="K72" i="2" s="1"/>
  <c r="E74" i="2"/>
  <c r="F74" i="2" s="1"/>
  <c r="E75" i="2"/>
  <c r="K74" i="2" s="1"/>
  <c r="E76" i="2"/>
  <c r="K75" i="2" s="1"/>
  <c r="E77" i="2"/>
  <c r="K76" i="2" s="1"/>
  <c r="E78" i="2"/>
  <c r="K77" i="2" s="1"/>
  <c r="E79" i="2"/>
  <c r="K78" i="2" s="1"/>
  <c r="E80" i="2"/>
  <c r="K79" i="2" s="1"/>
  <c r="E81" i="2"/>
  <c r="K80" i="2" s="1"/>
  <c r="E82" i="2"/>
  <c r="K81" i="2" s="1"/>
  <c r="E83" i="2"/>
  <c r="K82" i="2" s="1"/>
  <c r="E84" i="2"/>
  <c r="K83" i="2" s="1"/>
  <c r="E85" i="2"/>
  <c r="K84" i="2" s="1"/>
  <c r="E86" i="2"/>
  <c r="K85" i="2" s="1"/>
  <c r="E87" i="2"/>
  <c r="K86" i="2" s="1"/>
  <c r="E88" i="2"/>
  <c r="K87" i="2" s="1"/>
  <c r="E89" i="2"/>
  <c r="K88" i="2" s="1"/>
  <c r="E90" i="2"/>
  <c r="K89" i="2" s="1"/>
  <c r="E91" i="2"/>
  <c r="F91" i="2" s="1"/>
  <c r="E92" i="2"/>
  <c r="K91" i="2" s="1"/>
  <c r="E93" i="2"/>
  <c r="K92" i="2" s="1"/>
  <c r="E94" i="2"/>
  <c r="K93" i="2" s="1"/>
  <c r="E95" i="2"/>
  <c r="K94" i="2" s="1"/>
  <c r="E96" i="2"/>
  <c r="K95" i="2" s="1"/>
  <c r="E97" i="2"/>
  <c r="K96" i="2" s="1"/>
  <c r="E98" i="2"/>
  <c r="K97" i="2" s="1"/>
  <c r="E99" i="2"/>
  <c r="K98" i="2" s="1"/>
  <c r="E100" i="2"/>
  <c r="K99" i="2" s="1"/>
  <c r="E101" i="2"/>
  <c r="K100" i="2" s="1"/>
  <c r="E102" i="2"/>
  <c r="K101" i="2" s="1"/>
  <c r="E103" i="2"/>
  <c r="K102" i="2" s="1"/>
  <c r="E104" i="2"/>
  <c r="K103" i="2" s="1"/>
  <c r="E105" i="2"/>
  <c r="K104" i="2" s="1"/>
  <c r="E106" i="2"/>
  <c r="K105" i="2" s="1"/>
  <c r="E107" i="2"/>
  <c r="K106" i="2" s="1"/>
  <c r="E108" i="2"/>
  <c r="K107" i="2" s="1"/>
  <c r="E109" i="2"/>
  <c r="K108" i="2" s="1"/>
  <c r="E110" i="2"/>
  <c r="K109" i="2" s="1"/>
  <c r="E111" i="2"/>
  <c r="K110" i="2" s="1"/>
  <c r="E112" i="2"/>
  <c r="K111" i="2" s="1"/>
  <c r="E113" i="2"/>
  <c r="K112" i="2" s="1"/>
  <c r="E114" i="2"/>
  <c r="F114" i="2" s="1"/>
  <c r="E115" i="2"/>
  <c r="K114" i="2" s="1"/>
  <c r="E116" i="2"/>
  <c r="K115" i="2" s="1"/>
  <c r="E117" i="2"/>
  <c r="K116" i="2" s="1"/>
  <c r="E118" i="2"/>
  <c r="K117" i="2" s="1"/>
  <c r="E119" i="2"/>
  <c r="K118" i="2" s="1"/>
  <c r="E120" i="2"/>
  <c r="K119" i="2" s="1"/>
  <c r="E121" i="2"/>
  <c r="K120" i="2" s="1"/>
  <c r="E122" i="2"/>
  <c r="F122" i="2" s="1"/>
  <c r="E123" i="2"/>
  <c r="F123" i="2" s="1"/>
  <c r="E124" i="2"/>
  <c r="K123" i="2" s="1"/>
  <c r="E125" i="2"/>
  <c r="K124" i="2" s="1"/>
  <c r="E126" i="2"/>
  <c r="K125" i="2" s="1"/>
  <c r="E127" i="2"/>
  <c r="K126" i="2" s="1"/>
  <c r="E128" i="2"/>
  <c r="K127" i="2" s="1"/>
  <c r="E129" i="2"/>
  <c r="K128" i="2" s="1"/>
  <c r="E130" i="2"/>
  <c r="K129" i="2" s="1"/>
  <c r="E131" i="2"/>
  <c r="K130" i="2" s="1"/>
  <c r="E132" i="2"/>
  <c r="K131" i="2" s="1"/>
  <c r="E133" i="2"/>
  <c r="K132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F37" i="1"/>
  <c r="E4" i="1"/>
  <c r="F4" i="1" s="1"/>
  <c r="E5" i="1"/>
  <c r="K4" i="1" s="1"/>
  <c r="E6" i="1"/>
  <c r="F6" i="1" s="1"/>
  <c r="E7" i="1"/>
  <c r="K6" i="1" s="1"/>
  <c r="E8" i="1"/>
  <c r="K7" i="1" s="1"/>
  <c r="E9" i="1"/>
  <c r="E10" i="1"/>
  <c r="K9" i="1" s="1"/>
  <c r="E11" i="1"/>
  <c r="K10" i="1" s="1"/>
  <c r="E12" i="1"/>
  <c r="K11" i="1" s="1"/>
  <c r="E13" i="1"/>
  <c r="K12" i="1" s="1"/>
  <c r="E14" i="1"/>
  <c r="K13" i="1" s="1"/>
  <c r="E15" i="1"/>
  <c r="F15" i="1" s="1"/>
  <c r="E16" i="1"/>
  <c r="K15" i="1" s="1"/>
  <c r="E17" i="1"/>
  <c r="K16" i="1" s="1"/>
  <c r="E18" i="1"/>
  <c r="E19" i="1"/>
  <c r="K18" i="1" s="1"/>
  <c r="E20" i="1"/>
  <c r="F20" i="1" s="1"/>
  <c r="I20" i="1" s="1"/>
  <c r="J20" i="1" s="1"/>
  <c r="E21" i="1"/>
  <c r="E22" i="1"/>
  <c r="E23" i="1"/>
  <c r="K22" i="1" s="1"/>
  <c r="E24" i="1"/>
  <c r="K23" i="1" s="1"/>
  <c r="E25" i="1"/>
  <c r="K24" i="1" s="1"/>
  <c r="E26" i="1"/>
  <c r="K25" i="1" s="1"/>
  <c r="E27" i="1"/>
  <c r="E28" i="1"/>
  <c r="E29" i="1"/>
  <c r="K28" i="1" s="1"/>
  <c r="E30" i="1"/>
  <c r="K29" i="1" s="1"/>
  <c r="E31" i="1"/>
  <c r="K30" i="1" s="1"/>
  <c r="E32" i="1"/>
  <c r="K31" i="1" s="1"/>
  <c r="E33" i="1"/>
  <c r="F33" i="1" s="1"/>
  <c r="H33" i="1" s="1"/>
  <c r="E34" i="1"/>
  <c r="K33" i="1" s="1"/>
  <c r="E35" i="1"/>
  <c r="K34" i="1" s="1"/>
  <c r="E36" i="1"/>
  <c r="E37" i="1"/>
  <c r="K36" i="1" s="1"/>
  <c r="E38" i="1"/>
  <c r="K37" i="1" s="1"/>
  <c r="E39" i="1"/>
  <c r="E40" i="1"/>
  <c r="K39" i="1" s="1"/>
  <c r="E41" i="1"/>
  <c r="K40" i="1" s="1"/>
  <c r="E42" i="1"/>
  <c r="E43" i="1"/>
  <c r="K42" i="1" s="1"/>
  <c r="E44" i="1"/>
  <c r="K43" i="1" s="1"/>
  <c r="E45" i="1"/>
  <c r="E46" i="1"/>
  <c r="K45" i="1" s="1"/>
  <c r="E47" i="1"/>
  <c r="K46" i="1" s="1"/>
  <c r="E48" i="1"/>
  <c r="E49" i="1"/>
  <c r="K48" i="1" s="1"/>
  <c r="E50" i="1"/>
  <c r="K49" i="1" s="1"/>
  <c r="E51" i="1"/>
  <c r="F51" i="1" s="1"/>
  <c r="H51" i="1" s="1"/>
  <c r="E52" i="1"/>
  <c r="K51" i="1" s="1"/>
  <c r="E53" i="1"/>
  <c r="K52" i="1" s="1"/>
  <c r="E54" i="1"/>
  <c r="E55" i="1"/>
  <c r="K54" i="1" s="1"/>
  <c r="E56" i="1"/>
  <c r="K55" i="1" s="1"/>
  <c r="E57" i="1"/>
  <c r="E58" i="1"/>
  <c r="K57" i="1" s="1"/>
  <c r="E59" i="1"/>
  <c r="K58" i="1" s="1"/>
  <c r="E60" i="1"/>
  <c r="E61" i="1"/>
  <c r="K60" i="1" s="1"/>
  <c r="E62" i="1"/>
  <c r="K61" i="1" s="1"/>
  <c r="E63" i="1"/>
  <c r="E64" i="1"/>
  <c r="K63" i="1" s="1"/>
  <c r="E65" i="1"/>
  <c r="K64" i="1" s="1"/>
  <c r="E66" i="1"/>
  <c r="E67" i="1"/>
  <c r="K66" i="1" s="1"/>
  <c r="E68" i="1"/>
  <c r="K67" i="1" s="1"/>
  <c r="E69" i="1"/>
  <c r="F69" i="1" s="1"/>
  <c r="E70" i="1"/>
  <c r="K69" i="1" s="1"/>
  <c r="E71" i="1"/>
  <c r="K70" i="1" s="1"/>
  <c r="E72" i="1"/>
  <c r="E73" i="1"/>
  <c r="K72" i="1" s="1"/>
  <c r="E74" i="1"/>
  <c r="K73" i="1" s="1"/>
  <c r="E75" i="1"/>
  <c r="E76" i="1"/>
  <c r="K75" i="1" s="1"/>
  <c r="E77" i="1"/>
  <c r="K76" i="1" s="1"/>
  <c r="E78" i="1"/>
  <c r="E79" i="1"/>
  <c r="K78" i="1" s="1"/>
  <c r="E80" i="1"/>
  <c r="K79" i="1" s="1"/>
  <c r="E81" i="1"/>
  <c r="E82" i="1"/>
  <c r="K81" i="1" s="1"/>
  <c r="E83" i="1"/>
  <c r="K82" i="1" s="1"/>
  <c r="E84" i="1"/>
  <c r="E85" i="1"/>
  <c r="K84" i="1" s="1"/>
  <c r="E86" i="1"/>
  <c r="K85" i="1" s="1"/>
  <c r="E87" i="1"/>
  <c r="F87" i="1" s="1"/>
  <c r="E88" i="1"/>
  <c r="K87" i="1" s="1"/>
  <c r="E89" i="1"/>
  <c r="K88" i="1" s="1"/>
  <c r="E90" i="1"/>
  <c r="E91" i="1"/>
  <c r="K90" i="1" s="1"/>
  <c r="E92" i="1"/>
  <c r="K91" i="1" s="1"/>
  <c r="E93" i="1"/>
  <c r="E94" i="1"/>
  <c r="K93" i="1" s="1"/>
  <c r="E95" i="1"/>
  <c r="K94" i="1" s="1"/>
  <c r="E96" i="1"/>
  <c r="E97" i="1"/>
  <c r="K96" i="1" s="1"/>
  <c r="E98" i="1"/>
  <c r="K97" i="1" s="1"/>
  <c r="E99" i="1"/>
  <c r="E100" i="1"/>
  <c r="K99" i="1" s="1"/>
  <c r="E101" i="1"/>
  <c r="K100" i="1" s="1"/>
  <c r="E102" i="1"/>
  <c r="E103" i="1"/>
  <c r="K102" i="1" s="1"/>
  <c r="E104" i="1"/>
  <c r="K103" i="1" s="1"/>
  <c r="E105" i="1"/>
  <c r="F105" i="1" s="1"/>
  <c r="E106" i="1"/>
  <c r="K105" i="1" s="1"/>
  <c r="E107" i="1"/>
  <c r="K106" i="1" s="1"/>
  <c r="E108" i="1"/>
  <c r="E109" i="1"/>
  <c r="K108" i="1" s="1"/>
  <c r="E110" i="1"/>
  <c r="K109" i="1" s="1"/>
  <c r="E111" i="1"/>
  <c r="E112" i="1"/>
  <c r="K111" i="1" s="1"/>
  <c r="E113" i="1"/>
  <c r="K112" i="1" s="1"/>
  <c r="E114" i="1"/>
  <c r="E115" i="1"/>
  <c r="K114" i="1" s="1"/>
  <c r="E116" i="1"/>
  <c r="F116" i="1" s="1"/>
  <c r="G116" i="1" s="1"/>
  <c r="E117" i="1"/>
  <c r="E118" i="1"/>
  <c r="K117" i="1" s="1"/>
  <c r="E119" i="1"/>
  <c r="K118" i="1" s="1"/>
  <c r="E120" i="1"/>
  <c r="E121" i="1"/>
  <c r="K120" i="1" s="1"/>
  <c r="E122" i="1"/>
  <c r="K121" i="1" s="1"/>
  <c r="E123" i="1"/>
  <c r="F123" i="1" s="1"/>
  <c r="E124" i="1"/>
  <c r="K123" i="1" s="1"/>
  <c r="E125" i="1"/>
  <c r="K124" i="1" s="1"/>
  <c r="E126" i="1"/>
  <c r="E127" i="1"/>
  <c r="K126" i="1" s="1"/>
  <c r="E128" i="1"/>
  <c r="K127" i="1" s="1"/>
  <c r="E129" i="1"/>
  <c r="E130" i="1"/>
  <c r="K129" i="1" s="1"/>
  <c r="E131" i="1"/>
  <c r="K130" i="1" s="1"/>
  <c r="E132" i="1"/>
  <c r="E133" i="1"/>
  <c r="K132" i="1" s="1"/>
  <c r="L4" i="2"/>
  <c r="E4" i="2"/>
  <c r="F4" i="2" s="1"/>
  <c r="F94" i="2" l="1"/>
  <c r="G94" i="2" s="1"/>
  <c r="F62" i="2"/>
  <c r="G62" i="2" s="1"/>
  <c r="H96" i="2"/>
  <c r="F128" i="2"/>
  <c r="F88" i="2"/>
  <c r="F56" i="2"/>
  <c r="I56" i="2" s="1"/>
  <c r="J56" i="2" s="1"/>
  <c r="H64" i="2"/>
  <c r="F120" i="2"/>
  <c r="I120" i="2" s="1"/>
  <c r="J120" i="2" s="1"/>
  <c r="F83" i="2"/>
  <c r="I83" i="2" s="1"/>
  <c r="J83" i="2" s="1"/>
  <c r="F51" i="2"/>
  <c r="I51" i="2" s="1"/>
  <c r="J51" i="2" s="1"/>
  <c r="K122" i="2"/>
  <c r="F115" i="2"/>
  <c r="F80" i="2"/>
  <c r="I80" i="2" s="1"/>
  <c r="J80" i="2" s="1"/>
  <c r="F48" i="2"/>
  <c r="I48" i="2" s="1"/>
  <c r="J48" i="2" s="1"/>
  <c r="K90" i="2"/>
  <c r="F112" i="2"/>
  <c r="I112" i="2" s="1"/>
  <c r="J112" i="2" s="1"/>
  <c r="F78" i="2"/>
  <c r="I78" i="2" s="1"/>
  <c r="J78" i="2" s="1"/>
  <c r="F46" i="2"/>
  <c r="K26" i="2"/>
  <c r="F72" i="2"/>
  <c r="I72" i="2" s="1"/>
  <c r="J72" i="2" s="1"/>
  <c r="F99" i="2"/>
  <c r="F67" i="2"/>
  <c r="I67" i="2" s="1"/>
  <c r="J67" i="2" s="1"/>
  <c r="F122" i="1"/>
  <c r="F98" i="1"/>
  <c r="H98" i="1" s="1"/>
  <c r="F56" i="1"/>
  <c r="I56" i="1" s="1"/>
  <c r="J56" i="1" s="1"/>
  <c r="F26" i="1"/>
  <c r="F28" i="2"/>
  <c r="I28" i="2" s="1"/>
  <c r="J28" i="2" s="1"/>
  <c r="F116" i="2"/>
  <c r="F22" i="2"/>
  <c r="G56" i="2"/>
  <c r="H56" i="2"/>
  <c r="F132" i="2"/>
  <c r="G132" i="2" s="1"/>
  <c r="F92" i="2"/>
  <c r="I92" i="2" s="1"/>
  <c r="J92" i="2" s="1"/>
  <c r="F76" i="2"/>
  <c r="I76" i="2" s="1"/>
  <c r="J76" i="2" s="1"/>
  <c r="F60" i="2"/>
  <c r="G60" i="2" s="1"/>
  <c r="F44" i="2"/>
  <c r="F20" i="2"/>
  <c r="H120" i="2"/>
  <c r="F131" i="2"/>
  <c r="H131" i="2" s="1"/>
  <c r="F108" i="2"/>
  <c r="I108" i="2" s="1"/>
  <c r="J108" i="2" s="1"/>
  <c r="F75" i="2"/>
  <c r="I75" i="2" s="1"/>
  <c r="J75" i="2" s="1"/>
  <c r="F59" i="2"/>
  <c r="F43" i="2"/>
  <c r="H43" i="2" s="1"/>
  <c r="F14" i="2"/>
  <c r="G14" i="2" s="1"/>
  <c r="F7" i="2"/>
  <c r="G7" i="2" s="1"/>
  <c r="F124" i="2"/>
  <c r="I124" i="2" s="1"/>
  <c r="J124" i="2" s="1"/>
  <c r="F104" i="2"/>
  <c r="G104" i="2" s="1"/>
  <c r="F86" i="2"/>
  <c r="I86" i="2" s="1"/>
  <c r="J86" i="2" s="1"/>
  <c r="F70" i="2"/>
  <c r="I70" i="2" s="1"/>
  <c r="J70" i="2" s="1"/>
  <c r="F54" i="2"/>
  <c r="G54" i="2" s="1"/>
  <c r="F31" i="2"/>
  <c r="F6" i="2"/>
  <c r="H6" i="2" s="1"/>
  <c r="H88" i="2"/>
  <c r="F36" i="2"/>
  <c r="G36" i="2" s="1"/>
  <c r="F100" i="2"/>
  <c r="I100" i="2" s="1"/>
  <c r="J100" i="2" s="1"/>
  <c r="F84" i="2"/>
  <c r="H84" i="2" s="1"/>
  <c r="F68" i="2"/>
  <c r="H68" i="2" s="1"/>
  <c r="F52" i="2"/>
  <c r="G52" i="2" s="1"/>
  <c r="F30" i="2"/>
  <c r="G120" i="2"/>
  <c r="H72" i="2"/>
  <c r="I4" i="2"/>
  <c r="H4" i="2"/>
  <c r="G4" i="2"/>
  <c r="I27" i="2"/>
  <c r="J27" i="2" s="1"/>
  <c r="H27" i="2"/>
  <c r="G27" i="2"/>
  <c r="I11" i="2"/>
  <c r="J11" i="2" s="1"/>
  <c r="H11" i="2"/>
  <c r="G11" i="2"/>
  <c r="H122" i="2"/>
  <c r="G122" i="2"/>
  <c r="I122" i="2"/>
  <c r="J122" i="2" s="1"/>
  <c r="H114" i="2"/>
  <c r="G114" i="2"/>
  <c r="I114" i="2"/>
  <c r="J114" i="2" s="1"/>
  <c r="H74" i="2"/>
  <c r="G74" i="2"/>
  <c r="I74" i="2"/>
  <c r="J74" i="2" s="1"/>
  <c r="H58" i="2"/>
  <c r="G58" i="2"/>
  <c r="I58" i="2"/>
  <c r="J58" i="2" s="1"/>
  <c r="H50" i="2"/>
  <c r="G50" i="2"/>
  <c r="I50" i="2"/>
  <c r="J50" i="2" s="1"/>
  <c r="I99" i="2"/>
  <c r="J99" i="2" s="1"/>
  <c r="H99" i="2"/>
  <c r="G99" i="2"/>
  <c r="G51" i="2"/>
  <c r="F9" i="2"/>
  <c r="K8" i="2"/>
  <c r="F82" i="2"/>
  <c r="F42" i="2"/>
  <c r="F40" i="2"/>
  <c r="K39" i="2"/>
  <c r="F32" i="2"/>
  <c r="K31" i="2"/>
  <c r="F24" i="2"/>
  <c r="K23" i="2"/>
  <c r="F16" i="2"/>
  <c r="K15" i="2"/>
  <c r="F8" i="2"/>
  <c r="K7" i="2"/>
  <c r="F129" i="2"/>
  <c r="F121" i="2"/>
  <c r="F113" i="2"/>
  <c r="F105" i="2"/>
  <c r="F97" i="2"/>
  <c r="F89" i="2"/>
  <c r="F81" i="2"/>
  <c r="F73" i="2"/>
  <c r="F65" i="2"/>
  <c r="F57" i="2"/>
  <c r="F49" i="2"/>
  <c r="F39" i="2"/>
  <c r="F29" i="2"/>
  <c r="F19" i="2"/>
  <c r="G112" i="2"/>
  <c r="G80" i="2"/>
  <c r="H10" i="2"/>
  <c r="G10" i="2"/>
  <c r="H83" i="2"/>
  <c r="G83" i="2"/>
  <c r="I21" i="2"/>
  <c r="J21" i="2" s="1"/>
  <c r="H21" i="2"/>
  <c r="G21" i="2"/>
  <c r="F41" i="2"/>
  <c r="K40" i="2"/>
  <c r="F106" i="2"/>
  <c r="I30" i="2"/>
  <c r="J30" i="2" s="1"/>
  <c r="H30" i="2"/>
  <c r="G30" i="2"/>
  <c r="F38" i="2"/>
  <c r="H28" i="2"/>
  <c r="G28" i="2"/>
  <c r="F18" i="2"/>
  <c r="H112" i="2"/>
  <c r="H80" i="2"/>
  <c r="H48" i="2"/>
  <c r="K113" i="2"/>
  <c r="K49" i="2"/>
  <c r="I91" i="2"/>
  <c r="J91" i="2" s="1"/>
  <c r="H91" i="2"/>
  <c r="G91" i="2"/>
  <c r="F33" i="2"/>
  <c r="K32" i="2"/>
  <c r="F66" i="2"/>
  <c r="F127" i="2"/>
  <c r="F119" i="2"/>
  <c r="F111" i="2"/>
  <c r="F103" i="2"/>
  <c r="F95" i="2"/>
  <c r="F87" i="2"/>
  <c r="F79" i="2"/>
  <c r="F71" i="2"/>
  <c r="F63" i="2"/>
  <c r="F55" i="2"/>
  <c r="F47" i="2"/>
  <c r="F37" i="2"/>
  <c r="F15" i="2"/>
  <c r="G128" i="2"/>
  <c r="G72" i="2"/>
  <c r="I10" i="2"/>
  <c r="J10" i="2" s="1"/>
  <c r="K10" i="2"/>
  <c r="I6" i="2"/>
  <c r="J6" i="2" s="1"/>
  <c r="G6" i="2"/>
  <c r="K121" i="2"/>
  <c r="K57" i="2"/>
  <c r="K12" i="2"/>
  <c r="F13" i="2"/>
  <c r="I5" i="2"/>
  <c r="J5" i="2" s="1"/>
  <c r="H5" i="2"/>
  <c r="G5" i="2"/>
  <c r="F126" i="2"/>
  <c r="F118" i="2"/>
  <c r="F110" i="2"/>
  <c r="F102" i="2"/>
  <c r="I94" i="2"/>
  <c r="J94" i="2" s="1"/>
  <c r="H94" i="2"/>
  <c r="H86" i="2"/>
  <c r="G86" i="2"/>
  <c r="H78" i="2"/>
  <c r="G78" i="2"/>
  <c r="I62" i="2"/>
  <c r="J62" i="2" s="1"/>
  <c r="H62" i="2"/>
  <c r="I54" i="2"/>
  <c r="J54" i="2" s="1"/>
  <c r="H54" i="2"/>
  <c r="I46" i="2"/>
  <c r="J46" i="2" s="1"/>
  <c r="H46" i="2"/>
  <c r="G46" i="2"/>
  <c r="F26" i="2"/>
  <c r="I14" i="2"/>
  <c r="J14" i="2" s="1"/>
  <c r="H14" i="2"/>
  <c r="K73" i="2"/>
  <c r="K9" i="2"/>
  <c r="I123" i="2"/>
  <c r="J123" i="2" s="1"/>
  <c r="H123" i="2"/>
  <c r="G123" i="2"/>
  <c r="I107" i="2"/>
  <c r="J107" i="2" s="1"/>
  <c r="H107" i="2"/>
  <c r="G107" i="2"/>
  <c r="I59" i="2"/>
  <c r="J59" i="2" s="1"/>
  <c r="H59" i="2"/>
  <c r="G59" i="2"/>
  <c r="I43" i="2"/>
  <c r="J43" i="2" s="1"/>
  <c r="G43" i="2"/>
  <c r="I7" i="2"/>
  <c r="J7" i="2" s="1"/>
  <c r="H7" i="2"/>
  <c r="F25" i="2"/>
  <c r="K24" i="2"/>
  <c r="F90" i="2"/>
  <c r="F133" i="2"/>
  <c r="F125" i="2"/>
  <c r="F117" i="2"/>
  <c r="F109" i="2"/>
  <c r="F101" i="2"/>
  <c r="F93" i="2"/>
  <c r="F85" i="2"/>
  <c r="F77" i="2"/>
  <c r="F69" i="2"/>
  <c r="F61" i="2"/>
  <c r="F53" i="2"/>
  <c r="F45" i="2"/>
  <c r="F35" i="2"/>
  <c r="F23" i="2"/>
  <c r="F12" i="2"/>
  <c r="G96" i="2"/>
  <c r="G64" i="2"/>
  <c r="I115" i="2"/>
  <c r="J115" i="2" s="1"/>
  <c r="H115" i="2"/>
  <c r="G115" i="2"/>
  <c r="H67" i="2"/>
  <c r="G67" i="2"/>
  <c r="I31" i="2"/>
  <c r="J31" i="2" s="1"/>
  <c r="H31" i="2"/>
  <c r="F17" i="2"/>
  <c r="K16" i="2"/>
  <c r="F130" i="2"/>
  <c r="F98" i="2"/>
  <c r="I20" i="2"/>
  <c r="J20" i="2" s="1"/>
  <c r="H20" i="2"/>
  <c r="G20" i="2"/>
  <c r="I132" i="2"/>
  <c r="J132" i="2" s="1"/>
  <c r="H124" i="2"/>
  <c r="I116" i="2"/>
  <c r="J116" i="2" s="1"/>
  <c r="H116" i="2"/>
  <c r="G116" i="2"/>
  <c r="H108" i="2"/>
  <c r="I84" i="2"/>
  <c r="J84" i="2" s="1"/>
  <c r="G84" i="2"/>
  <c r="H76" i="2"/>
  <c r="G76" i="2"/>
  <c r="I60" i="2"/>
  <c r="J60" i="2" s="1"/>
  <c r="H60" i="2"/>
  <c r="I52" i="2"/>
  <c r="J52" i="2" s="1"/>
  <c r="H52" i="2"/>
  <c r="I44" i="2"/>
  <c r="J44" i="2" s="1"/>
  <c r="H44" i="2"/>
  <c r="G44" i="2"/>
  <c r="F34" i="2"/>
  <c r="I22" i="2"/>
  <c r="J22" i="2" s="1"/>
  <c r="H22" i="2"/>
  <c r="G22" i="2"/>
  <c r="G31" i="2"/>
  <c r="F70" i="1"/>
  <c r="I70" i="1" s="1"/>
  <c r="J70" i="1" s="1"/>
  <c r="F110" i="1"/>
  <c r="I110" i="1" s="1"/>
  <c r="J110" i="1" s="1"/>
  <c r="F68" i="1"/>
  <c r="H68" i="1" s="1"/>
  <c r="F8" i="1"/>
  <c r="H8" i="1" s="1"/>
  <c r="F109" i="1"/>
  <c r="F67" i="1"/>
  <c r="F7" i="1"/>
  <c r="I7" i="1" s="1"/>
  <c r="J7" i="1" s="1"/>
  <c r="F97" i="1"/>
  <c r="I97" i="1" s="1"/>
  <c r="J97" i="1" s="1"/>
  <c r="F55" i="1"/>
  <c r="G55" i="1" s="1"/>
  <c r="F94" i="1"/>
  <c r="H94" i="1" s="1"/>
  <c r="F50" i="1"/>
  <c r="G50" i="1" s="1"/>
  <c r="K115" i="1"/>
  <c r="F128" i="1"/>
  <c r="I128" i="1" s="1"/>
  <c r="J128" i="1" s="1"/>
  <c r="F82" i="1"/>
  <c r="I82" i="1" s="1"/>
  <c r="J82" i="1" s="1"/>
  <c r="F38" i="1"/>
  <c r="G38" i="1" s="1"/>
  <c r="F127" i="1"/>
  <c r="I127" i="1" s="1"/>
  <c r="J127" i="1" s="1"/>
  <c r="F80" i="1"/>
  <c r="I80" i="1" s="1"/>
  <c r="J80" i="1" s="1"/>
  <c r="F23" i="1"/>
  <c r="I23" i="1" s="1"/>
  <c r="J23" i="1" s="1"/>
  <c r="F121" i="1"/>
  <c r="F106" i="1"/>
  <c r="G106" i="1" s="1"/>
  <c r="F92" i="1"/>
  <c r="G92" i="1" s="1"/>
  <c r="F79" i="1"/>
  <c r="H79" i="1" s="1"/>
  <c r="F62" i="1"/>
  <c r="I62" i="1" s="1"/>
  <c r="J62" i="1" s="1"/>
  <c r="F49" i="1"/>
  <c r="H49" i="1" s="1"/>
  <c r="F34" i="1"/>
  <c r="G34" i="1" s="1"/>
  <c r="F19" i="1"/>
  <c r="I19" i="1" s="1"/>
  <c r="J19" i="1" s="1"/>
  <c r="F24" i="1"/>
  <c r="G24" i="1" s="1"/>
  <c r="F5" i="1"/>
  <c r="G5" i="1" s="1"/>
  <c r="F133" i="1"/>
  <c r="H133" i="1" s="1"/>
  <c r="F118" i="1"/>
  <c r="H118" i="1" s="1"/>
  <c r="F104" i="1"/>
  <c r="F91" i="1"/>
  <c r="I91" i="1" s="1"/>
  <c r="J91" i="1" s="1"/>
  <c r="F74" i="1"/>
  <c r="I74" i="1" s="1"/>
  <c r="J74" i="1" s="1"/>
  <c r="F61" i="1"/>
  <c r="G61" i="1" s="1"/>
  <c r="F46" i="1"/>
  <c r="G46" i="1" s="1"/>
  <c r="F31" i="1"/>
  <c r="H31" i="1" s="1"/>
  <c r="F17" i="1"/>
  <c r="G17" i="1" s="1"/>
  <c r="G110" i="1"/>
  <c r="F130" i="1"/>
  <c r="F103" i="1"/>
  <c r="H103" i="1" s="1"/>
  <c r="F86" i="1"/>
  <c r="H86" i="1" s="1"/>
  <c r="F73" i="1"/>
  <c r="H73" i="1" s="1"/>
  <c r="F58" i="1"/>
  <c r="I58" i="1" s="1"/>
  <c r="J58" i="1" s="1"/>
  <c r="F44" i="1"/>
  <c r="H44" i="1" s="1"/>
  <c r="F29" i="1"/>
  <c r="H29" i="1" s="1"/>
  <c r="F10" i="1"/>
  <c r="G10" i="1" s="1"/>
  <c r="F115" i="1"/>
  <c r="F85" i="1"/>
  <c r="G85" i="1" s="1"/>
  <c r="F43" i="1"/>
  <c r="G43" i="1" s="1"/>
  <c r="I123" i="1"/>
  <c r="J123" i="1" s="1"/>
  <c r="H123" i="1"/>
  <c r="G123" i="1"/>
  <c r="K110" i="1"/>
  <c r="F111" i="1"/>
  <c r="K92" i="1"/>
  <c r="F93" i="1"/>
  <c r="K80" i="1"/>
  <c r="F81" i="1"/>
  <c r="H23" i="1"/>
  <c r="F132" i="1"/>
  <c r="K131" i="1"/>
  <c r="K119" i="1"/>
  <c r="F120" i="1"/>
  <c r="K107" i="1"/>
  <c r="F108" i="1"/>
  <c r="F96" i="1"/>
  <c r="K95" i="1"/>
  <c r="K77" i="1"/>
  <c r="F78" i="1"/>
  <c r="K65" i="1"/>
  <c r="F66" i="1"/>
  <c r="K53" i="1"/>
  <c r="F54" i="1"/>
  <c r="K17" i="1"/>
  <c r="F18" i="1"/>
  <c r="I6" i="1"/>
  <c r="J6" i="1" s="1"/>
  <c r="G6" i="1"/>
  <c r="H115" i="1"/>
  <c r="G115" i="1"/>
  <c r="H91" i="1"/>
  <c r="H67" i="1"/>
  <c r="I67" i="1"/>
  <c r="J67" i="1" s="1"/>
  <c r="G67" i="1"/>
  <c r="G20" i="1"/>
  <c r="K104" i="1"/>
  <c r="K50" i="1"/>
  <c r="F124" i="1"/>
  <c r="F112" i="1"/>
  <c r="F100" i="1"/>
  <c r="F88" i="1"/>
  <c r="F76" i="1"/>
  <c r="F64" i="1"/>
  <c r="F52" i="1"/>
  <c r="F40" i="1"/>
  <c r="F16" i="1"/>
  <c r="G104" i="1"/>
  <c r="H116" i="1"/>
  <c r="I116" i="1"/>
  <c r="J116" i="1" s="1"/>
  <c r="K116" i="1"/>
  <c r="F117" i="1"/>
  <c r="K98" i="1"/>
  <c r="F99" i="1"/>
  <c r="K74" i="1"/>
  <c r="F75" i="1"/>
  <c r="I106" i="1"/>
  <c r="J106" i="1" s="1"/>
  <c r="I94" i="1"/>
  <c r="J94" i="1" s="1"/>
  <c r="G94" i="1"/>
  <c r="K125" i="1"/>
  <c r="F126" i="1"/>
  <c r="K113" i="1"/>
  <c r="F114" i="1"/>
  <c r="K101" i="1"/>
  <c r="F102" i="1"/>
  <c r="K89" i="1"/>
  <c r="F90" i="1"/>
  <c r="K83" i="1"/>
  <c r="F84" i="1"/>
  <c r="K71" i="1"/>
  <c r="F72" i="1"/>
  <c r="F60" i="1"/>
  <c r="K59" i="1"/>
  <c r="K47" i="1"/>
  <c r="F48" i="1"/>
  <c r="K41" i="1"/>
  <c r="F42" i="1"/>
  <c r="K35" i="1"/>
  <c r="F36" i="1"/>
  <c r="I103" i="1"/>
  <c r="J103" i="1" s="1"/>
  <c r="G103" i="1"/>
  <c r="I79" i="1"/>
  <c r="J79" i="1" s="1"/>
  <c r="H55" i="1"/>
  <c r="I55" i="1"/>
  <c r="J55" i="1" s="1"/>
  <c r="F30" i="1"/>
  <c r="K27" i="1"/>
  <c r="F28" i="1"/>
  <c r="K21" i="1"/>
  <c r="F22" i="1"/>
  <c r="I4" i="1"/>
  <c r="J4" i="1" s="1"/>
  <c r="G4" i="1"/>
  <c r="H4" i="1"/>
  <c r="I122" i="1"/>
  <c r="J122" i="1" s="1"/>
  <c r="H122" i="1"/>
  <c r="G122" i="1"/>
  <c r="G86" i="1"/>
  <c r="G26" i="1"/>
  <c r="I26" i="1"/>
  <c r="J26" i="1" s="1"/>
  <c r="H26" i="1"/>
  <c r="F12" i="1"/>
  <c r="H6" i="1"/>
  <c r="I115" i="1"/>
  <c r="J115" i="1" s="1"/>
  <c r="K86" i="1"/>
  <c r="K32" i="1"/>
  <c r="K128" i="1"/>
  <c r="F129" i="1"/>
  <c r="I87" i="1"/>
  <c r="J87" i="1" s="1"/>
  <c r="G87" i="1"/>
  <c r="K62" i="1"/>
  <c r="F63" i="1"/>
  <c r="K56" i="1"/>
  <c r="F57" i="1"/>
  <c r="I51" i="1"/>
  <c r="J51" i="1" s="1"/>
  <c r="G51" i="1"/>
  <c r="K44" i="1"/>
  <c r="F45" i="1"/>
  <c r="K38" i="1"/>
  <c r="F39" i="1"/>
  <c r="I33" i="1"/>
  <c r="J33" i="1" s="1"/>
  <c r="G33" i="1"/>
  <c r="K26" i="1"/>
  <c r="F27" i="1"/>
  <c r="K20" i="1"/>
  <c r="F21" i="1"/>
  <c r="I15" i="1"/>
  <c r="J15" i="1" s="1"/>
  <c r="H15" i="1"/>
  <c r="G15" i="1"/>
  <c r="K8" i="1"/>
  <c r="F9" i="1"/>
  <c r="G133" i="1"/>
  <c r="H121" i="1"/>
  <c r="I121" i="1"/>
  <c r="J121" i="1" s="1"/>
  <c r="G121" i="1"/>
  <c r="H109" i="1"/>
  <c r="I109" i="1"/>
  <c r="J109" i="1" s="1"/>
  <c r="G109" i="1"/>
  <c r="H97" i="1"/>
  <c r="G97" i="1"/>
  <c r="H85" i="1"/>
  <c r="I85" i="1"/>
  <c r="J85" i="1" s="1"/>
  <c r="G73" i="1"/>
  <c r="I61" i="1"/>
  <c r="J61" i="1" s="1"/>
  <c r="H37" i="1"/>
  <c r="I37" i="1"/>
  <c r="J37" i="1" s="1"/>
  <c r="G37" i="1"/>
  <c r="H10" i="1"/>
  <c r="H87" i="1"/>
  <c r="I105" i="1"/>
  <c r="J105" i="1" s="1"/>
  <c r="G105" i="1"/>
  <c r="I69" i="1"/>
  <c r="J69" i="1" s="1"/>
  <c r="G69" i="1"/>
  <c r="H69" i="1"/>
  <c r="I130" i="1"/>
  <c r="J130" i="1" s="1"/>
  <c r="H130" i="1"/>
  <c r="G130" i="1"/>
  <c r="H46" i="1"/>
  <c r="I8" i="1"/>
  <c r="J8" i="1" s="1"/>
  <c r="G8" i="1"/>
  <c r="H105" i="1"/>
  <c r="H20" i="1"/>
  <c r="K122" i="1"/>
  <c r="K68" i="1"/>
  <c r="K14" i="1"/>
  <c r="I92" i="1"/>
  <c r="J92" i="1" s="1"/>
  <c r="H92" i="1"/>
  <c r="H80" i="1"/>
  <c r="G80" i="1"/>
  <c r="G19" i="1"/>
  <c r="K5" i="1"/>
  <c r="F14" i="1"/>
  <c r="K19" i="1"/>
  <c r="F131" i="1"/>
  <c r="F125" i="1"/>
  <c r="F119" i="1"/>
  <c r="F113" i="1"/>
  <c r="F107" i="1"/>
  <c r="F101" i="1"/>
  <c r="F95" i="1"/>
  <c r="F89" i="1"/>
  <c r="F83" i="1"/>
  <c r="F77" i="1"/>
  <c r="F71" i="1"/>
  <c r="F65" i="1"/>
  <c r="F59" i="1"/>
  <c r="F53" i="1"/>
  <c r="F47" i="1"/>
  <c r="F41" i="1"/>
  <c r="F35" i="1"/>
  <c r="F13" i="1"/>
  <c r="F32" i="1"/>
  <c r="F25" i="1"/>
  <c r="F11" i="1"/>
  <c r="K4" i="2"/>
  <c r="G124" i="2" l="1"/>
  <c r="H75" i="2"/>
  <c r="G131" i="2"/>
  <c r="I131" i="2"/>
  <c r="J131" i="2" s="1"/>
  <c r="G100" i="2"/>
  <c r="G48" i="2"/>
  <c r="H51" i="2"/>
  <c r="I88" i="2"/>
  <c r="J88" i="2" s="1"/>
  <c r="G88" i="2"/>
  <c r="H100" i="2"/>
  <c r="I36" i="2"/>
  <c r="J36" i="2" s="1"/>
  <c r="I128" i="2"/>
  <c r="J128" i="2" s="1"/>
  <c r="H128" i="2"/>
  <c r="H82" i="1"/>
  <c r="G23" i="1"/>
  <c r="H61" i="1"/>
  <c r="I86" i="1"/>
  <c r="J86" i="1" s="1"/>
  <c r="I34" i="1"/>
  <c r="J34" i="1" s="1"/>
  <c r="G68" i="1"/>
  <c r="H19" i="1"/>
  <c r="I10" i="1"/>
  <c r="J10" i="1" s="1"/>
  <c r="I98" i="1"/>
  <c r="J98" i="1" s="1"/>
  <c r="I50" i="1"/>
  <c r="J50" i="1" s="1"/>
  <c r="I17" i="1"/>
  <c r="J17" i="1" s="1"/>
  <c r="G29" i="1"/>
  <c r="I73" i="1"/>
  <c r="J73" i="1" s="1"/>
  <c r="G7" i="1"/>
  <c r="H50" i="1"/>
  <c r="G98" i="1"/>
  <c r="H43" i="1"/>
  <c r="H56" i="1"/>
  <c r="H7" i="1"/>
  <c r="I68" i="1"/>
  <c r="J68" i="1" s="1"/>
  <c r="I118" i="1"/>
  <c r="J118" i="1" s="1"/>
  <c r="G56" i="1"/>
  <c r="G68" i="2"/>
  <c r="I68" i="2"/>
  <c r="J68" i="2" s="1"/>
  <c r="G75" i="2"/>
  <c r="H36" i="2"/>
  <c r="S7" i="2"/>
  <c r="G108" i="2"/>
  <c r="H132" i="2"/>
  <c r="G70" i="2"/>
  <c r="I104" i="2"/>
  <c r="J104" i="2" s="1"/>
  <c r="H104" i="2"/>
  <c r="H70" i="2"/>
  <c r="G92" i="2"/>
  <c r="H92" i="2"/>
  <c r="I32" i="2"/>
  <c r="J32" i="2" s="1"/>
  <c r="H32" i="2"/>
  <c r="G32" i="2"/>
  <c r="I12" i="2"/>
  <c r="J12" i="2" s="1"/>
  <c r="H12" i="2"/>
  <c r="G12" i="2"/>
  <c r="I13" i="2"/>
  <c r="J13" i="2" s="1"/>
  <c r="H13" i="2"/>
  <c r="G13" i="2"/>
  <c r="I127" i="2"/>
  <c r="J127" i="2" s="1"/>
  <c r="H127" i="2"/>
  <c r="G127" i="2"/>
  <c r="I23" i="2"/>
  <c r="J23" i="2" s="1"/>
  <c r="H23" i="2"/>
  <c r="G23" i="2"/>
  <c r="I93" i="2"/>
  <c r="J93" i="2" s="1"/>
  <c r="H93" i="2"/>
  <c r="G93" i="2"/>
  <c r="G25" i="2"/>
  <c r="I25" i="2"/>
  <c r="J25" i="2" s="1"/>
  <c r="H25" i="2"/>
  <c r="I102" i="2"/>
  <c r="J102" i="2" s="1"/>
  <c r="H102" i="2"/>
  <c r="G102" i="2"/>
  <c r="I71" i="2"/>
  <c r="J71" i="2" s="1"/>
  <c r="H71" i="2"/>
  <c r="G71" i="2"/>
  <c r="H66" i="2"/>
  <c r="G66" i="2"/>
  <c r="I66" i="2"/>
  <c r="J66" i="2" s="1"/>
  <c r="G81" i="2"/>
  <c r="I81" i="2"/>
  <c r="J81" i="2" s="1"/>
  <c r="H81" i="2"/>
  <c r="I8" i="2"/>
  <c r="J8" i="2" s="1"/>
  <c r="H8" i="2"/>
  <c r="G8" i="2"/>
  <c r="I40" i="2"/>
  <c r="J40" i="2" s="1"/>
  <c r="H40" i="2"/>
  <c r="G40" i="2"/>
  <c r="I55" i="2"/>
  <c r="J55" i="2" s="1"/>
  <c r="H55" i="2"/>
  <c r="G55" i="2"/>
  <c r="G65" i="2"/>
  <c r="I65" i="2"/>
  <c r="J65" i="2" s="1"/>
  <c r="H65" i="2"/>
  <c r="H98" i="2"/>
  <c r="G98" i="2"/>
  <c r="I98" i="2"/>
  <c r="J98" i="2" s="1"/>
  <c r="I35" i="2"/>
  <c r="J35" i="2" s="1"/>
  <c r="H35" i="2"/>
  <c r="G35" i="2"/>
  <c r="I101" i="2"/>
  <c r="J101" i="2" s="1"/>
  <c r="H101" i="2"/>
  <c r="G101" i="2"/>
  <c r="I110" i="2"/>
  <c r="J110" i="2" s="1"/>
  <c r="H110" i="2"/>
  <c r="G110" i="2"/>
  <c r="I79" i="2"/>
  <c r="J79" i="2" s="1"/>
  <c r="H79" i="2"/>
  <c r="G79" i="2"/>
  <c r="I19" i="2"/>
  <c r="J19" i="2" s="1"/>
  <c r="H19" i="2"/>
  <c r="G19" i="2"/>
  <c r="G89" i="2"/>
  <c r="I89" i="2"/>
  <c r="J89" i="2" s="1"/>
  <c r="H89" i="2"/>
  <c r="H42" i="2"/>
  <c r="G42" i="2"/>
  <c r="I42" i="2"/>
  <c r="J42" i="2" s="1"/>
  <c r="H90" i="2"/>
  <c r="G90" i="2"/>
  <c r="I90" i="2"/>
  <c r="J90" i="2" s="1"/>
  <c r="H130" i="2"/>
  <c r="G130" i="2"/>
  <c r="I130" i="2"/>
  <c r="J130" i="2" s="1"/>
  <c r="I45" i="2"/>
  <c r="J45" i="2" s="1"/>
  <c r="H45" i="2"/>
  <c r="G45" i="2"/>
  <c r="I109" i="2"/>
  <c r="J109" i="2" s="1"/>
  <c r="H109" i="2"/>
  <c r="G109" i="2"/>
  <c r="I118" i="2"/>
  <c r="J118" i="2" s="1"/>
  <c r="H118" i="2"/>
  <c r="G118" i="2"/>
  <c r="I87" i="2"/>
  <c r="J87" i="2" s="1"/>
  <c r="H87" i="2"/>
  <c r="G87" i="2"/>
  <c r="G33" i="2"/>
  <c r="I33" i="2"/>
  <c r="J33" i="2" s="1"/>
  <c r="H33" i="2"/>
  <c r="I29" i="2"/>
  <c r="J29" i="2" s="1"/>
  <c r="H29" i="2"/>
  <c r="G29" i="2"/>
  <c r="G97" i="2"/>
  <c r="I97" i="2"/>
  <c r="J97" i="2" s="1"/>
  <c r="H97" i="2"/>
  <c r="I16" i="2"/>
  <c r="J16" i="2" s="1"/>
  <c r="H16" i="2"/>
  <c r="G16" i="2"/>
  <c r="H82" i="2"/>
  <c r="G82" i="2"/>
  <c r="I82" i="2"/>
  <c r="J82" i="2" s="1"/>
  <c r="I119" i="2"/>
  <c r="J119" i="2" s="1"/>
  <c r="H119" i="2"/>
  <c r="G119" i="2"/>
  <c r="G129" i="2"/>
  <c r="I129" i="2"/>
  <c r="J129" i="2" s="1"/>
  <c r="H129" i="2"/>
  <c r="I85" i="2"/>
  <c r="J85" i="2" s="1"/>
  <c r="H85" i="2"/>
  <c r="G85" i="2"/>
  <c r="H26" i="2"/>
  <c r="G26" i="2"/>
  <c r="I26" i="2"/>
  <c r="J26" i="2" s="1"/>
  <c r="I63" i="2"/>
  <c r="J63" i="2" s="1"/>
  <c r="H63" i="2"/>
  <c r="G63" i="2"/>
  <c r="I38" i="2"/>
  <c r="J38" i="2" s="1"/>
  <c r="H38" i="2"/>
  <c r="G38" i="2"/>
  <c r="G73" i="2"/>
  <c r="I73" i="2"/>
  <c r="J73" i="2" s="1"/>
  <c r="H73" i="2"/>
  <c r="H34" i="2"/>
  <c r="G34" i="2"/>
  <c r="I34" i="2"/>
  <c r="J34" i="2" s="1"/>
  <c r="I53" i="2"/>
  <c r="J53" i="2" s="1"/>
  <c r="H53" i="2"/>
  <c r="G53" i="2"/>
  <c r="I117" i="2"/>
  <c r="J117" i="2" s="1"/>
  <c r="H117" i="2"/>
  <c r="G117" i="2"/>
  <c r="I126" i="2"/>
  <c r="J126" i="2" s="1"/>
  <c r="H126" i="2"/>
  <c r="G126" i="2"/>
  <c r="I15" i="2"/>
  <c r="J15" i="2" s="1"/>
  <c r="H15" i="2"/>
  <c r="G15" i="2"/>
  <c r="I95" i="2"/>
  <c r="J95" i="2" s="1"/>
  <c r="H95" i="2"/>
  <c r="G95" i="2"/>
  <c r="H18" i="2"/>
  <c r="G18" i="2"/>
  <c r="I18" i="2"/>
  <c r="J18" i="2" s="1"/>
  <c r="H106" i="2"/>
  <c r="G106" i="2"/>
  <c r="I106" i="2"/>
  <c r="J106" i="2" s="1"/>
  <c r="I39" i="2"/>
  <c r="J39" i="2" s="1"/>
  <c r="H39" i="2"/>
  <c r="G39" i="2"/>
  <c r="G105" i="2"/>
  <c r="I105" i="2"/>
  <c r="J105" i="2" s="1"/>
  <c r="H105" i="2"/>
  <c r="G17" i="2"/>
  <c r="I17" i="2"/>
  <c r="J17" i="2" s="1"/>
  <c r="H17" i="2"/>
  <c r="I61" i="2"/>
  <c r="J61" i="2" s="1"/>
  <c r="H61" i="2"/>
  <c r="G61" i="2"/>
  <c r="I125" i="2"/>
  <c r="J125" i="2" s="1"/>
  <c r="H125" i="2"/>
  <c r="G125" i="2"/>
  <c r="I37" i="2"/>
  <c r="J37" i="2" s="1"/>
  <c r="H37" i="2"/>
  <c r="G37" i="2"/>
  <c r="I103" i="2"/>
  <c r="J103" i="2" s="1"/>
  <c r="H103" i="2"/>
  <c r="G103" i="2"/>
  <c r="G49" i="2"/>
  <c r="I49" i="2"/>
  <c r="J49" i="2" s="1"/>
  <c r="H49" i="2"/>
  <c r="G113" i="2"/>
  <c r="I113" i="2"/>
  <c r="J113" i="2" s="1"/>
  <c r="H113" i="2"/>
  <c r="I24" i="2"/>
  <c r="J24" i="2" s="1"/>
  <c r="H24" i="2"/>
  <c r="G24" i="2"/>
  <c r="G9" i="2"/>
  <c r="I9" i="2"/>
  <c r="J9" i="2" s="1"/>
  <c r="H9" i="2"/>
  <c r="I77" i="2"/>
  <c r="J77" i="2" s="1"/>
  <c r="H77" i="2"/>
  <c r="G77" i="2"/>
  <c r="I69" i="2"/>
  <c r="J69" i="2" s="1"/>
  <c r="H69" i="2"/>
  <c r="G69" i="2"/>
  <c r="I133" i="2"/>
  <c r="J133" i="2" s="1"/>
  <c r="H133" i="2"/>
  <c r="G133" i="2"/>
  <c r="I47" i="2"/>
  <c r="J47" i="2" s="1"/>
  <c r="H47" i="2"/>
  <c r="G47" i="2"/>
  <c r="I111" i="2"/>
  <c r="J111" i="2" s="1"/>
  <c r="H111" i="2"/>
  <c r="G111" i="2"/>
  <c r="G41" i="2"/>
  <c r="I41" i="2"/>
  <c r="J41" i="2" s="1"/>
  <c r="H41" i="2"/>
  <c r="G57" i="2"/>
  <c r="I57" i="2"/>
  <c r="J57" i="2" s="1"/>
  <c r="H57" i="2"/>
  <c r="G121" i="2"/>
  <c r="H121" i="2"/>
  <c r="I121" i="2"/>
  <c r="J121" i="2" s="1"/>
  <c r="J4" i="2"/>
  <c r="H17" i="1"/>
  <c r="G31" i="1"/>
  <c r="I46" i="1"/>
  <c r="J46" i="1" s="1"/>
  <c r="G49" i="1"/>
  <c r="H38" i="1"/>
  <c r="I5" i="1"/>
  <c r="J5" i="1" s="1"/>
  <c r="G118" i="1"/>
  <c r="G82" i="1"/>
  <c r="H128" i="1"/>
  <c r="I29" i="1"/>
  <c r="J29" i="1" s="1"/>
  <c r="I31" i="1"/>
  <c r="J31" i="1" s="1"/>
  <c r="I49" i="1"/>
  <c r="J49" i="1" s="1"/>
  <c r="I38" i="1"/>
  <c r="J38" i="1" s="1"/>
  <c r="H5" i="1"/>
  <c r="G58" i="1"/>
  <c r="G128" i="1"/>
  <c r="G70" i="1"/>
  <c r="H127" i="1"/>
  <c r="H58" i="1"/>
  <c r="G79" i="1"/>
  <c r="H70" i="1"/>
  <c r="G127" i="1"/>
  <c r="H110" i="1"/>
  <c r="G74" i="1"/>
  <c r="H104" i="1"/>
  <c r="I104" i="1"/>
  <c r="J104" i="1" s="1"/>
  <c r="G62" i="1"/>
  <c r="H62" i="1"/>
  <c r="H24" i="1"/>
  <c r="H74" i="1"/>
  <c r="G44" i="1"/>
  <c r="I24" i="1"/>
  <c r="J24" i="1" s="1"/>
  <c r="I43" i="1"/>
  <c r="J43" i="1" s="1"/>
  <c r="G91" i="1"/>
  <c r="I44" i="1"/>
  <c r="J44" i="1" s="1"/>
  <c r="I133" i="1"/>
  <c r="J133" i="1" s="1"/>
  <c r="H34" i="1"/>
  <c r="H106" i="1"/>
  <c r="H13" i="1"/>
  <c r="I13" i="1"/>
  <c r="J13" i="1" s="1"/>
  <c r="G13" i="1"/>
  <c r="H18" i="1"/>
  <c r="G18" i="1"/>
  <c r="I18" i="1"/>
  <c r="J18" i="1" s="1"/>
  <c r="H35" i="1"/>
  <c r="I35" i="1"/>
  <c r="J35" i="1" s="1"/>
  <c r="G35" i="1"/>
  <c r="I111" i="1"/>
  <c r="J111" i="1" s="1"/>
  <c r="H111" i="1"/>
  <c r="G111" i="1"/>
  <c r="H65" i="1"/>
  <c r="I65" i="1"/>
  <c r="J65" i="1" s="1"/>
  <c r="G65" i="1"/>
  <c r="H78" i="1"/>
  <c r="G78" i="1"/>
  <c r="I78" i="1"/>
  <c r="J78" i="1" s="1"/>
  <c r="H107" i="1"/>
  <c r="I107" i="1"/>
  <c r="J107" i="1" s="1"/>
  <c r="G107" i="1"/>
  <c r="I21" i="1"/>
  <c r="J21" i="1" s="1"/>
  <c r="H21" i="1"/>
  <c r="G21" i="1"/>
  <c r="I129" i="1"/>
  <c r="J129" i="1" s="1"/>
  <c r="H129" i="1"/>
  <c r="G129" i="1"/>
  <c r="H48" i="1"/>
  <c r="I48" i="1"/>
  <c r="J48" i="1" s="1"/>
  <c r="G48" i="1"/>
  <c r="I84" i="1"/>
  <c r="J84" i="1" s="1"/>
  <c r="H84" i="1"/>
  <c r="G84" i="1"/>
  <c r="G114" i="1"/>
  <c r="I114" i="1"/>
  <c r="J114" i="1" s="1"/>
  <c r="H114" i="1"/>
  <c r="H41" i="1"/>
  <c r="I41" i="1"/>
  <c r="J41" i="1" s="1"/>
  <c r="G41" i="1"/>
  <c r="H77" i="1"/>
  <c r="I77" i="1"/>
  <c r="J77" i="1" s="1"/>
  <c r="G77" i="1"/>
  <c r="H113" i="1"/>
  <c r="I113" i="1"/>
  <c r="J113" i="1" s="1"/>
  <c r="G113" i="1"/>
  <c r="I9" i="1"/>
  <c r="J9" i="1" s="1"/>
  <c r="H9" i="1"/>
  <c r="G9" i="1"/>
  <c r="I75" i="1"/>
  <c r="J75" i="1" s="1"/>
  <c r="H75" i="1"/>
  <c r="G75" i="1"/>
  <c r="H88" i="1"/>
  <c r="I88" i="1"/>
  <c r="J88" i="1" s="1"/>
  <c r="G88" i="1"/>
  <c r="H54" i="1"/>
  <c r="G54" i="1"/>
  <c r="I54" i="1"/>
  <c r="J54" i="1" s="1"/>
  <c r="I64" i="1"/>
  <c r="J64" i="1" s="1"/>
  <c r="H64" i="1"/>
  <c r="G64" i="1"/>
  <c r="I57" i="1"/>
  <c r="J57" i="1" s="1"/>
  <c r="H57" i="1"/>
  <c r="G57" i="1"/>
  <c r="H11" i="1"/>
  <c r="I11" i="1"/>
  <c r="J11" i="1" s="1"/>
  <c r="G11" i="1"/>
  <c r="H119" i="1"/>
  <c r="I119" i="1"/>
  <c r="J119" i="1" s="1"/>
  <c r="G119" i="1"/>
  <c r="I27" i="1"/>
  <c r="J27" i="1" s="1"/>
  <c r="H27" i="1"/>
  <c r="G27" i="1"/>
  <c r="I45" i="1"/>
  <c r="J45" i="1" s="1"/>
  <c r="H45" i="1"/>
  <c r="G45" i="1"/>
  <c r="I63" i="1"/>
  <c r="J63" i="1" s="1"/>
  <c r="H63" i="1"/>
  <c r="G63" i="1"/>
  <c r="I22" i="1"/>
  <c r="J22" i="1" s="1"/>
  <c r="G22" i="1"/>
  <c r="H22" i="1"/>
  <c r="I30" i="1"/>
  <c r="J30" i="1" s="1"/>
  <c r="G30" i="1"/>
  <c r="H30" i="1"/>
  <c r="H36" i="1"/>
  <c r="G36" i="1"/>
  <c r="I36" i="1"/>
  <c r="J36" i="1" s="1"/>
  <c r="H90" i="1"/>
  <c r="G90" i="1"/>
  <c r="I90" i="1"/>
  <c r="J90" i="1" s="1"/>
  <c r="G126" i="1"/>
  <c r="I126" i="1"/>
  <c r="J126" i="1" s="1"/>
  <c r="H126" i="1"/>
  <c r="I16" i="1"/>
  <c r="J16" i="1" s="1"/>
  <c r="H16" i="1"/>
  <c r="G16" i="1"/>
  <c r="I100" i="1"/>
  <c r="J100" i="1" s="1"/>
  <c r="H100" i="1"/>
  <c r="G100" i="1"/>
  <c r="H96" i="1"/>
  <c r="G96" i="1"/>
  <c r="I96" i="1"/>
  <c r="J96" i="1" s="1"/>
  <c r="I132" i="1"/>
  <c r="J132" i="1" s="1"/>
  <c r="H132" i="1"/>
  <c r="G132" i="1"/>
  <c r="I81" i="1"/>
  <c r="J81" i="1" s="1"/>
  <c r="H81" i="1"/>
  <c r="G81" i="1"/>
  <c r="H101" i="1"/>
  <c r="I101" i="1"/>
  <c r="J101" i="1" s="1"/>
  <c r="G101" i="1"/>
  <c r="I117" i="1"/>
  <c r="J117" i="1" s="1"/>
  <c r="H117" i="1"/>
  <c r="G117" i="1"/>
  <c r="I120" i="1"/>
  <c r="J120" i="1" s="1"/>
  <c r="H120" i="1"/>
  <c r="G120" i="1"/>
  <c r="H71" i="1"/>
  <c r="I71" i="1"/>
  <c r="J71" i="1" s="1"/>
  <c r="G71" i="1"/>
  <c r="I39" i="1"/>
  <c r="J39" i="1" s="1"/>
  <c r="H39" i="1"/>
  <c r="G39" i="1"/>
  <c r="H47" i="1"/>
  <c r="I47" i="1"/>
  <c r="J47" i="1" s="1"/>
  <c r="G47" i="1"/>
  <c r="H53" i="1"/>
  <c r="I53" i="1"/>
  <c r="J53" i="1" s="1"/>
  <c r="G53" i="1"/>
  <c r="I14" i="1"/>
  <c r="J14" i="1" s="1"/>
  <c r="H14" i="1"/>
  <c r="G14" i="1"/>
  <c r="I12" i="1"/>
  <c r="J12" i="1" s="1"/>
  <c r="G12" i="1"/>
  <c r="H12" i="1"/>
  <c r="I60" i="1"/>
  <c r="J60" i="1" s="1"/>
  <c r="H60" i="1"/>
  <c r="G60" i="1"/>
  <c r="I99" i="1"/>
  <c r="J99" i="1" s="1"/>
  <c r="H99" i="1"/>
  <c r="G99" i="1"/>
  <c r="I40" i="1"/>
  <c r="J40" i="1" s="1"/>
  <c r="G40" i="1"/>
  <c r="H40" i="1"/>
  <c r="I112" i="1"/>
  <c r="J112" i="1" s="1"/>
  <c r="G112" i="1"/>
  <c r="H112" i="1"/>
  <c r="I66" i="1"/>
  <c r="J66" i="1" s="1"/>
  <c r="G66" i="1"/>
  <c r="H66" i="1"/>
  <c r="H108" i="1"/>
  <c r="G108" i="1"/>
  <c r="I108" i="1"/>
  <c r="J108" i="1" s="1"/>
  <c r="I76" i="1"/>
  <c r="J76" i="1" s="1"/>
  <c r="G76" i="1"/>
  <c r="H76" i="1"/>
  <c r="H83" i="1"/>
  <c r="I83" i="1"/>
  <c r="J83" i="1" s="1"/>
  <c r="G83" i="1"/>
  <c r="H25" i="1"/>
  <c r="G25" i="1"/>
  <c r="I25" i="1"/>
  <c r="J25" i="1" s="1"/>
  <c r="H89" i="1"/>
  <c r="I89" i="1"/>
  <c r="J89" i="1" s="1"/>
  <c r="G89" i="1"/>
  <c r="I125" i="1"/>
  <c r="J125" i="1" s="1"/>
  <c r="H125" i="1"/>
  <c r="G125" i="1"/>
  <c r="I32" i="1"/>
  <c r="J32" i="1" s="1"/>
  <c r="H32" i="1"/>
  <c r="G32" i="1"/>
  <c r="H59" i="1"/>
  <c r="I59" i="1"/>
  <c r="J59" i="1" s="1"/>
  <c r="G59" i="1"/>
  <c r="H95" i="1"/>
  <c r="I95" i="1"/>
  <c r="J95" i="1" s="1"/>
  <c r="G95" i="1"/>
  <c r="I131" i="1"/>
  <c r="J131" i="1" s="1"/>
  <c r="H131" i="1"/>
  <c r="G131" i="1"/>
  <c r="I28" i="1"/>
  <c r="J28" i="1" s="1"/>
  <c r="G28" i="1"/>
  <c r="H28" i="1"/>
  <c r="H42" i="1"/>
  <c r="G42" i="1"/>
  <c r="I42" i="1"/>
  <c r="J42" i="1" s="1"/>
  <c r="H72" i="1"/>
  <c r="I72" i="1"/>
  <c r="J72" i="1" s="1"/>
  <c r="G72" i="1"/>
  <c r="H102" i="1"/>
  <c r="I102" i="1"/>
  <c r="J102" i="1" s="1"/>
  <c r="G102" i="1"/>
  <c r="I52" i="1"/>
  <c r="J52" i="1" s="1"/>
  <c r="H52" i="1"/>
  <c r="G52" i="1"/>
  <c r="I124" i="1"/>
  <c r="J124" i="1" s="1"/>
  <c r="H124" i="1"/>
  <c r="G124" i="1"/>
  <c r="I93" i="1"/>
  <c r="J93" i="1" s="1"/>
  <c r="G93" i="1"/>
  <c r="H93" i="1"/>
  <c r="L3" i="1"/>
  <c r="K3" i="1"/>
  <c r="E3" i="1"/>
  <c r="F3" i="1" s="1"/>
  <c r="I3" i="1" s="1"/>
  <c r="S4" i="2" l="1"/>
  <c r="S3" i="2"/>
  <c r="S5" i="2"/>
  <c r="S6" i="2"/>
  <c r="J3" i="1"/>
  <c r="H3" i="1"/>
  <c r="G3" i="1"/>
</calcChain>
</file>

<file path=xl/sharedStrings.xml><?xml version="1.0" encoding="utf-8"?>
<sst xmlns="http://schemas.openxmlformats.org/spreadsheetml/2006/main" count="120" uniqueCount="27">
  <si>
    <t>Year</t>
  </si>
  <si>
    <t>Month</t>
  </si>
  <si>
    <t>Optical</t>
  </si>
  <si>
    <t xml:space="preserve">Naïve Forecast </t>
    <phoneticPr fontId="0" type="noConversion"/>
  </si>
  <si>
    <t>Error</t>
    <phoneticPr fontId="0" type="noConversion"/>
  </si>
  <si>
    <t>| Error |</t>
    <phoneticPr fontId="0" type="noConversion"/>
  </si>
  <si>
    <t>Error^2</t>
    <phoneticPr fontId="0" type="noConversion"/>
  </si>
  <si>
    <t xml:space="preserve">Percentage Error </t>
    <phoneticPr fontId="0" type="noConversion"/>
  </si>
  <si>
    <t>|Percentage Error |</t>
    <phoneticPr fontId="0" type="noConversion"/>
  </si>
  <si>
    <r>
      <t>((Predicted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</si>
  <si>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r>
      <t>((Actual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</si>
  <si>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t>Ft</t>
  </si>
  <si>
    <t xml:space="preserve">Error </t>
  </si>
  <si>
    <t>| Error |</t>
  </si>
  <si>
    <t>Error^2</t>
  </si>
  <si>
    <t>Error</t>
  </si>
  <si>
    <t>|Error|</t>
  </si>
  <si>
    <t>|Percentage Error|</t>
  </si>
  <si>
    <t>SSE</t>
    <phoneticPr fontId="6" type="noConversion"/>
  </si>
  <si>
    <t>MSE</t>
    <phoneticPr fontId="6" type="noConversion"/>
  </si>
  <si>
    <t>MPE</t>
    <phoneticPr fontId="6" type="noConversion"/>
  </si>
  <si>
    <t>MAPE</t>
    <phoneticPr fontId="6" type="noConversion"/>
  </si>
  <si>
    <t>U</t>
    <phoneticPr fontId="6" type="noConversion"/>
  </si>
  <si>
    <t xml:space="preserve">Period </t>
  </si>
  <si>
    <t xml:space="preserve">In-sample </t>
    <phoneticPr fontId="6" type="noConversion"/>
  </si>
  <si>
    <t>Out-sample</t>
    <phoneticPr fontId="6" type="noConversion"/>
  </si>
  <si>
    <t>In-sample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</si>
</sst>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8" x14ac:knownFonts="1">
    <font>
      <sz val="11"/>
      <color theme="1"/>
      <name val="新細明體"/>
      <family val="2"/>
      <charset val="136"/>
      <scheme val="minor"/>
    </font>
    <font>
      <b/>
      <sz val="10"/>
      <name val="新細明體"/>
      <family val="1"/>
      <charset val="136"/>
    </font>
    <font>
      <b/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2" borderId="0" xfId="0" applyFill="1" applyAlignment="1">
      <alignment vertical="center"/>
    </xf>
    <xf numFmtId="0" fontId="0" fillId="2" borderId="0" xfId="0" applyFill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naive'!$C$1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naive'!$C$2:$C$181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9E6-85C2-C302878EDEBD}"/>
            </c:ext>
          </c:extLst>
        </c:ser>
        <c:ser>
          <c:idx val="1"/>
          <c:order val="1"/>
          <c:tx>
            <c:strRef>
              <c:f>'simple naive'!$E$1</c:f>
              <c:strCache>
                <c:ptCount val="1"/>
                <c:pt idx="0">
                  <c:v>Naïve Forecast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naive'!$E$2:$E$181</c:f>
              <c:numCache>
                <c:formatCode>General</c:formatCode>
                <c:ptCount val="180"/>
                <c:pt idx="1">
                  <c:v>141</c:v>
                </c:pt>
                <c:pt idx="2">
                  <c:v>126</c:v>
                </c:pt>
                <c:pt idx="3">
                  <c:v>144</c:v>
                </c:pt>
                <c:pt idx="4">
                  <c:v>160</c:v>
                </c:pt>
                <c:pt idx="5">
                  <c:v>155</c:v>
                </c:pt>
                <c:pt idx="6">
                  <c:v>131</c:v>
                </c:pt>
                <c:pt idx="7">
                  <c:v>145</c:v>
                </c:pt>
                <c:pt idx="8">
                  <c:v>145</c:v>
                </c:pt>
                <c:pt idx="9">
                  <c:v>115</c:v>
                </c:pt>
                <c:pt idx="10">
                  <c:v>110</c:v>
                </c:pt>
                <c:pt idx="11">
                  <c:v>94</c:v>
                </c:pt>
                <c:pt idx="12">
                  <c:v>113</c:v>
                </c:pt>
                <c:pt idx="13">
                  <c:v>140</c:v>
                </c:pt>
                <c:pt idx="14">
                  <c:v>140</c:v>
                </c:pt>
                <c:pt idx="15">
                  <c:v>142</c:v>
                </c:pt>
                <c:pt idx="16">
                  <c:v>158</c:v>
                </c:pt>
                <c:pt idx="17">
                  <c:v>155</c:v>
                </c:pt>
                <c:pt idx="18">
                  <c:v>134</c:v>
                </c:pt>
                <c:pt idx="19">
                  <c:v>145</c:v>
                </c:pt>
                <c:pt idx="20">
                  <c:v>151</c:v>
                </c:pt>
                <c:pt idx="21">
                  <c:v>122</c:v>
                </c:pt>
                <c:pt idx="22">
                  <c:v>114</c:v>
                </c:pt>
                <c:pt idx="23">
                  <c:v>104</c:v>
                </c:pt>
                <c:pt idx="24">
                  <c:v>125</c:v>
                </c:pt>
                <c:pt idx="25">
                  <c:v>152</c:v>
                </c:pt>
                <c:pt idx="26">
                  <c:v>192</c:v>
                </c:pt>
                <c:pt idx="27">
                  <c:v>169</c:v>
                </c:pt>
                <c:pt idx="28">
                  <c:v>177</c:v>
                </c:pt>
                <c:pt idx="29">
                  <c:v>186</c:v>
                </c:pt>
                <c:pt idx="30">
                  <c:v>182</c:v>
                </c:pt>
                <c:pt idx="31">
                  <c:v>181</c:v>
                </c:pt>
                <c:pt idx="32">
                  <c:v>170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161</c:v>
                </c:pt>
                <c:pt idx="37">
                  <c:v>180</c:v>
                </c:pt>
                <c:pt idx="38">
                  <c:v>198</c:v>
                </c:pt>
                <c:pt idx="39">
                  <c:v>196</c:v>
                </c:pt>
                <c:pt idx="40">
                  <c:v>199</c:v>
                </c:pt>
                <c:pt idx="41">
                  <c:v>197</c:v>
                </c:pt>
                <c:pt idx="42">
                  <c:v>172</c:v>
                </c:pt>
                <c:pt idx="43">
                  <c:v>172</c:v>
                </c:pt>
                <c:pt idx="44">
                  <c:v>174</c:v>
                </c:pt>
                <c:pt idx="45">
                  <c:v>142</c:v>
                </c:pt>
                <c:pt idx="46">
                  <c:v>127</c:v>
                </c:pt>
                <c:pt idx="47">
                  <c:v>132</c:v>
                </c:pt>
                <c:pt idx="48">
                  <c:v>159</c:v>
                </c:pt>
                <c:pt idx="49">
                  <c:v>165</c:v>
                </c:pt>
                <c:pt idx="50">
                  <c:v>193</c:v>
                </c:pt>
                <c:pt idx="51">
                  <c:v>161</c:v>
                </c:pt>
                <c:pt idx="52">
                  <c:v>180</c:v>
                </c:pt>
                <c:pt idx="53">
                  <c:v>178</c:v>
                </c:pt>
                <c:pt idx="54">
                  <c:v>160</c:v>
                </c:pt>
                <c:pt idx="55">
                  <c:v>171</c:v>
                </c:pt>
                <c:pt idx="56">
                  <c:v>174</c:v>
                </c:pt>
                <c:pt idx="57">
                  <c:v>136</c:v>
                </c:pt>
                <c:pt idx="58">
                  <c:v>135</c:v>
                </c:pt>
                <c:pt idx="59">
                  <c:v>136</c:v>
                </c:pt>
                <c:pt idx="60">
                  <c:v>169</c:v>
                </c:pt>
                <c:pt idx="61">
                  <c:v>175</c:v>
                </c:pt>
                <c:pt idx="62">
                  <c:v>206</c:v>
                </c:pt>
                <c:pt idx="63">
                  <c:v>180</c:v>
                </c:pt>
                <c:pt idx="64">
                  <c:v>194</c:v>
                </c:pt>
                <c:pt idx="65">
                  <c:v>197</c:v>
                </c:pt>
                <c:pt idx="66">
                  <c:v>175</c:v>
                </c:pt>
                <c:pt idx="67">
                  <c:v>198</c:v>
                </c:pt>
                <c:pt idx="68">
                  <c:v>189</c:v>
                </c:pt>
                <c:pt idx="69">
                  <c:v>145</c:v>
                </c:pt>
                <c:pt idx="70">
                  <c:v>146</c:v>
                </c:pt>
                <c:pt idx="71">
                  <c:v>149</c:v>
                </c:pt>
                <c:pt idx="72">
                  <c:v>183</c:v>
                </c:pt>
                <c:pt idx="73">
                  <c:v>199</c:v>
                </c:pt>
                <c:pt idx="74">
                  <c:v>218</c:v>
                </c:pt>
                <c:pt idx="75">
                  <c:v>190</c:v>
                </c:pt>
                <c:pt idx="76">
                  <c:v>232</c:v>
                </c:pt>
                <c:pt idx="77">
                  <c:v>232</c:v>
                </c:pt>
                <c:pt idx="78">
                  <c:v>216</c:v>
                </c:pt>
                <c:pt idx="79">
                  <c:v>242</c:v>
                </c:pt>
                <c:pt idx="80">
                  <c:v>224</c:v>
                </c:pt>
                <c:pt idx="81">
                  <c:v>167</c:v>
                </c:pt>
                <c:pt idx="82">
                  <c:v>166</c:v>
                </c:pt>
                <c:pt idx="83">
                  <c:v>171</c:v>
                </c:pt>
                <c:pt idx="84">
                  <c:v>212</c:v>
                </c:pt>
                <c:pt idx="85">
                  <c:v>220</c:v>
                </c:pt>
                <c:pt idx="86">
                  <c:v>250</c:v>
                </c:pt>
                <c:pt idx="87">
                  <c:v>230</c:v>
                </c:pt>
                <c:pt idx="88">
                  <c:v>261</c:v>
                </c:pt>
                <c:pt idx="89">
                  <c:v>252</c:v>
                </c:pt>
                <c:pt idx="90">
                  <c:v>228</c:v>
                </c:pt>
                <c:pt idx="91">
                  <c:v>263</c:v>
                </c:pt>
                <c:pt idx="92">
                  <c:v>247</c:v>
                </c:pt>
                <c:pt idx="93">
                  <c:v>194</c:v>
                </c:pt>
                <c:pt idx="94">
                  <c:v>192</c:v>
                </c:pt>
                <c:pt idx="95">
                  <c:v>196</c:v>
                </c:pt>
                <c:pt idx="96">
                  <c:v>231</c:v>
                </c:pt>
                <c:pt idx="97">
                  <c:v>246</c:v>
                </c:pt>
                <c:pt idx="98">
                  <c:v>298</c:v>
                </c:pt>
                <c:pt idx="99">
                  <c:v>269</c:v>
                </c:pt>
                <c:pt idx="100">
                  <c:v>284</c:v>
                </c:pt>
                <c:pt idx="101">
                  <c:v>279</c:v>
                </c:pt>
                <c:pt idx="102">
                  <c:v>288</c:v>
                </c:pt>
                <c:pt idx="103">
                  <c:v>302</c:v>
                </c:pt>
                <c:pt idx="104">
                  <c:v>286</c:v>
                </c:pt>
                <c:pt idx="105">
                  <c:v>211</c:v>
                </c:pt>
                <c:pt idx="106">
                  <c:v>216</c:v>
                </c:pt>
                <c:pt idx="107">
                  <c:v>219</c:v>
                </c:pt>
                <c:pt idx="108">
                  <c:v>258</c:v>
                </c:pt>
                <c:pt idx="109">
                  <c:v>286</c:v>
                </c:pt>
                <c:pt idx="110">
                  <c:v>327</c:v>
                </c:pt>
                <c:pt idx="111">
                  <c:v>287</c:v>
                </c:pt>
                <c:pt idx="112">
                  <c:v>327</c:v>
                </c:pt>
                <c:pt idx="113">
                  <c:v>322</c:v>
                </c:pt>
                <c:pt idx="114">
                  <c:v>303</c:v>
                </c:pt>
                <c:pt idx="115">
                  <c:v>328</c:v>
                </c:pt>
                <c:pt idx="116">
                  <c:v>321</c:v>
                </c:pt>
                <c:pt idx="117">
                  <c:v>226</c:v>
                </c:pt>
                <c:pt idx="118">
                  <c:v>218</c:v>
                </c:pt>
                <c:pt idx="119">
                  <c:v>224</c:v>
                </c:pt>
                <c:pt idx="120">
                  <c:v>253</c:v>
                </c:pt>
                <c:pt idx="121">
                  <c:v>270</c:v>
                </c:pt>
                <c:pt idx="122">
                  <c:v>335</c:v>
                </c:pt>
                <c:pt idx="123">
                  <c:v>272</c:v>
                </c:pt>
                <c:pt idx="124">
                  <c:v>325</c:v>
                </c:pt>
                <c:pt idx="125">
                  <c:v>317</c:v>
                </c:pt>
                <c:pt idx="126">
                  <c:v>304</c:v>
                </c:pt>
                <c:pt idx="127">
                  <c:v>308</c:v>
                </c:pt>
                <c:pt idx="128">
                  <c:v>293</c:v>
                </c:pt>
                <c:pt idx="129">
                  <c:v>210</c:v>
                </c:pt>
                <c:pt idx="130">
                  <c:v>213</c:v>
                </c:pt>
                <c:pt idx="131">
                  <c:v>210</c:v>
                </c:pt>
                <c:pt idx="132">
                  <c:v>243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243</c:v>
                </c:pt>
                <c:pt idx="137">
                  <c:v>243</c:v>
                </c:pt>
                <c:pt idx="138">
                  <c:v>243</c:v>
                </c:pt>
                <c:pt idx="139">
                  <c:v>243</c:v>
                </c:pt>
                <c:pt idx="140">
                  <c:v>243</c:v>
                </c:pt>
                <c:pt idx="141">
                  <c:v>243</c:v>
                </c:pt>
                <c:pt idx="142">
                  <c:v>243</c:v>
                </c:pt>
                <c:pt idx="143">
                  <c:v>243</c:v>
                </c:pt>
                <c:pt idx="144">
                  <c:v>243</c:v>
                </c:pt>
                <c:pt idx="145">
                  <c:v>243</c:v>
                </c:pt>
                <c:pt idx="146">
                  <c:v>243</c:v>
                </c:pt>
                <c:pt idx="147">
                  <c:v>243</c:v>
                </c:pt>
                <c:pt idx="148">
                  <c:v>243</c:v>
                </c:pt>
                <c:pt idx="149">
                  <c:v>243</c:v>
                </c:pt>
                <c:pt idx="150">
                  <c:v>243</c:v>
                </c:pt>
                <c:pt idx="151">
                  <c:v>243</c:v>
                </c:pt>
                <c:pt idx="152">
                  <c:v>243</c:v>
                </c:pt>
                <c:pt idx="153">
                  <c:v>243</c:v>
                </c:pt>
                <c:pt idx="154">
                  <c:v>243</c:v>
                </c:pt>
                <c:pt idx="155">
                  <c:v>243</c:v>
                </c:pt>
                <c:pt idx="156">
                  <c:v>267</c:v>
                </c:pt>
                <c:pt idx="157">
                  <c:v>267</c:v>
                </c:pt>
                <c:pt idx="158">
                  <c:v>267</c:v>
                </c:pt>
                <c:pt idx="159">
                  <c:v>267</c:v>
                </c:pt>
                <c:pt idx="160">
                  <c:v>267</c:v>
                </c:pt>
                <c:pt idx="161">
                  <c:v>267</c:v>
                </c:pt>
                <c:pt idx="162">
                  <c:v>267</c:v>
                </c:pt>
                <c:pt idx="163">
                  <c:v>267</c:v>
                </c:pt>
                <c:pt idx="164">
                  <c:v>267</c:v>
                </c:pt>
                <c:pt idx="165">
                  <c:v>267</c:v>
                </c:pt>
                <c:pt idx="166">
                  <c:v>267</c:v>
                </c:pt>
                <c:pt idx="167">
                  <c:v>267</c:v>
                </c:pt>
                <c:pt idx="168">
                  <c:v>267</c:v>
                </c:pt>
                <c:pt idx="169">
                  <c:v>267</c:v>
                </c:pt>
                <c:pt idx="170">
                  <c:v>267</c:v>
                </c:pt>
                <c:pt idx="171">
                  <c:v>267</c:v>
                </c:pt>
                <c:pt idx="172">
                  <c:v>267</c:v>
                </c:pt>
                <c:pt idx="173">
                  <c:v>267</c:v>
                </c:pt>
                <c:pt idx="174">
                  <c:v>267</c:v>
                </c:pt>
                <c:pt idx="175">
                  <c:v>267</c:v>
                </c:pt>
                <c:pt idx="176">
                  <c:v>267</c:v>
                </c:pt>
                <c:pt idx="177">
                  <c:v>267</c:v>
                </c:pt>
                <c:pt idx="178">
                  <c:v>267</c:v>
                </c:pt>
                <c:pt idx="17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4-49E6-85C2-C302878E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29535"/>
        <c:axId val="1053538271"/>
      </c:lineChart>
      <c:catAx>
        <c:axId val="105352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538271"/>
        <c:crosses val="autoZero"/>
        <c:auto val="1"/>
        <c:lblAlgn val="ctr"/>
        <c:lblOffset val="100"/>
        <c:noMultiLvlLbl val="0"/>
      </c:catAx>
      <c:valAx>
        <c:axId val="10535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5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trend'!$C$1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trend'!$C$2:$C$181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2-4B47-BB3F-B32AA6BC01F3}"/>
            </c:ext>
          </c:extLst>
        </c:ser>
        <c:ser>
          <c:idx val="1"/>
          <c:order val="1"/>
          <c:tx>
            <c:strRef>
              <c:f>'naive trend'!$E$1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trend'!$E$2:$E$181</c:f>
              <c:numCache>
                <c:formatCode>General</c:formatCode>
                <c:ptCount val="180"/>
                <c:pt idx="2">
                  <c:v>111</c:v>
                </c:pt>
                <c:pt idx="3">
                  <c:v>162</c:v>
                </c:pt>
                <c:pt idx="4">
                  <c:v>176</c:v>
                </c:pt>
                <c:pt idx="5">
                  <c:v>150</c:v>
                </c:pt>
                <c:pt idx="6">
                  <c:v>107</c:v>
                </c:pt>
                <c:pt idx="7">
                  <c:v>159</c:v>
                </c:pt>
                <c:pt idx="8">
                  <c:v>145</c:v>
                </c:pt>
                <c:pt idx="9">
                  <c:v>85</c:v>
                </c:pt>
                <c:pt idx="10">
                  <c:v>105</c:v>
                </c:pt>
                <c:pt idx="11">
                  <c:v>78</c:v>
                </c:pt>
                <c:pt idx="12">
                  <c:v>132</c:v>
                </c:pt>
                <c:pt idx="13">
                  <c:v>167</c:v>
                </c:pt>
                <c:pt idx="14">
                  <c:v>140</c:v>
                </c:pt>
                <c:pt idx="15">
                  <c:v>144</c:v>
                </c:pt>
                <c:pt idx="16">
                  <c:v>174</c:v>
                </c:pt>
                <c:pt idx="17">
                  <c:v>152</c:v>
                </c:pt>
                <c:pt idx="18">
                  <c:v>113</c:v>
                </c:pt>
                <c:pt idx="19">
                  <c:v>156</c:v>
                </c:pt>
                <c:pt idx="20">
                  <c:v>157</c:v>
                </c:pt>
                <c:pt idx="21">
                  <c:v>93</c:v>
                </c:pt>
                <c:pt idx="22">
                  <c:v>106</c:v>
                </c:pt>
                <c:pt idx="23">
                  <c:v>94</c:v>
                </c:pt>
                <c:pt idx="24">
                  <c:v>146</c:v>
                </c:pt>
                <c:pt idx="25">
                  <c:v>179</c:v>
                </c:pt>
                <c:pt idx="26">
                  <c:v>232</c:v>
                </c:pt>
                <c:pt idx="27">
                  <c:v>146</c:v>
                </c:pt>
                <c:pt idx="28">
                  <c:v>185</c:v>
                </c:pt>
                <c:pt idx="29">
                  <c:v>195</c:v>
                </c:pt>
                <c:pt idx="30">
                  <c:v>178</c:v>
                </c:pt>
                <c:pt idx="31">
                  <c:v>180</c:v>
                </c:pt>
                <c:pt idx="32">
                  <c:v>159</c:v>
                </c:pt>
                <c:pt idx="33">
                  <c:v>104</c:v>
                </c:pt>
                <c:pt idx="34">
                  <c:v>137</c:v>
                </c:pt>
                <c:pt idx="35">
                  <c:v>139</c:v>
                </c:pt>
                <c:pt idx="36">
                  <c:v>184</c:v>
                </c:pt>
                <c:pt idx="37">
                  <c:v>199</c:v>
                </c:pt>
                <c:pt idx="38">
                  <c:v>216</c:v>
                </c:pt>
                <c:pt idx="39">
                  <c:v>194</c:v>
                </c:pt>
                <c:pt idx="40">
                  <c:v>202</c:v>
                </c:pt>
                <c:pt idx="41">
                  <c:v>195</c:v>
                </c:pt>
                <c:pt idx="42">
                  <c:v>147</c:v>
                </c:pt>
                <c:pt idx="43">
                  <c:v>172</c:v>
                </c:pt>
                <c:pt idx="44">
                  <c:v>176</c:v>
                </c:pt>
                <c:pt idx="45">
                  <c:v>110</c:v>
                </c:pt>
                <c:pt idx="46">
                  <c:v>112</c:v>
                </c:pt>
                <c:pt idx="47">
                  <c:v>137</c:v>
                </c:pt>
                <c:pt idx="48">
                  <c:v>186</c:v>
                </c:pt>
                <c:pt idx="49">
                  <c:v>171</c:v>
                </c:pt>
                <c:pt idx="50">
                  <c:v>221</c:v>
                </c:pt>
                <c:pt idx="51">
                  <c:v>129</c:v>
                </c:pt>
                <c:pt idx="52">
                  <c:v>199</c:v>
                </c:pt>
                <c:pt idx="53">
                  <c:v>176</c:v>
                </c:pt>
                <c:pt idx="54">
                  <c:v>142</c:v>
                </c:pt>
                <c:pt idx="55">
                  <c:v>182</c:v>
                </c:pt>
                <c:pt idx="56">
                  <c:v>177</c:v>
                </c:pt>
                <c:pt idx="57">
                  <c:v>98</c:v>
                </c:pt>
                <c:pt idx="58">
                  <c:v>134</c:v>
                </c:pt>
                <c:pt idx="59">
                  <c:v>137</c:v>
                </c:pt>
                <c:pt idx="60">
                  <c:v>202</c:v>
                </c:pt>
                <c:pt idx="61">
                  <c:v>181</c:v>
                </c:pt>
                <c:pt idx="62">
                  <c:v>237</c:v>
                </c:pt>
                <c:pt idx="63">
                  <c:v>154</c:v>
                </c:pt>
                <c:pt idx="64">
                  <c:v>208</c:v>
                </c:pt>
                <c:pt idx="65">
                  <c:v>200</c:v>
                </c:pt>
                <c:pt idx="66">
                  <c:v>153</c:v>
                </c:pt>
                <c:pt idx="67">
                  <c:v>221</c:v>
                </c:pt>
                <c:pt idx="68">
                  <c:v>180</c:v>
                </c:pt>
                <c:pt idx="69">
                  <c:v>101</c:v>
                </c:pt>
                <c:pt idx="70">
                  <c:v>147</c:v>
                </c:pt>
                <c:pt idx="71">
                  <c:v>152</c:v>
                </c:pt>
                <c:pt idx="72">
                  <c:v>217</c:v>
                </c:pt>
                <c:pt idx="73">
                  <c:v>215</c:v>
                </c:pt>
                <c:pt idx="74">
                  <c:v>237</c:v>
                </c:pt>
                <c:pt idx="75">
                  <c:v>162</c:v>
                </c:pt>
                <c:pt idx="76">
                  <c:v>274</c:v>
                </c:pt>
                <c:pt idx="77">
                  <c:v>232</c:v>
                </c:pt>
                <c:pt idx="78">
                  <c:v>200</c:v>
                </c:pt>
                <c:pt idx="79">
                  <c:v>268</c:v>
                </c:pt>
                <c:pt idx="80">
                  <c:v>206</c:v>
                </c:pt>
                <c:pt idx="81">
                  <c:v>110</c:v>
                </c:pt>
                <c:pt idx="82">
                  <c:v>165</c:v>
                </c:pt>
                <c:pt idx="83">
                  <c:v>176</c:v>
                </c:pt>
                <c:pt idx="84">
                  <c:v>253</c:v>
                </c:pt>
                <c:pt idx="85">
                  <c:v>228</c:v>
                </c:pt>
                <c:pt idx="86">
                  <c:v>280</c:v>
                </c:pt>
                <c:pt idx="87">
                  <c:v>210</c:v>
                </c:pt>
                <c:pt idx="88">
                  <c:v>292</c:v>
                </c:pt>
                <c:pt idx="89">
                  <c:v>243</c:v>
                </c:pt>
                <c:pt idx="90">
                  <c:v>204</c:v>
                </c:pt>
                <c:pt idx="91">
                  <c:v>298</c:v>
                </c:pt>
                <c:pt idx="92">
                  <c:v>231</c:v>
                </c:pt>
                <c:pt idx="93">
                  <c:v>141</c:v>
                </c:pt>
                <c:pt idx="94">
                  <c:v>190</c:v>
                </c:pt>
                <c:pt idx="95">
                  <c:v>200</c:v>
                </c:pt>
                <c:pt idx="96">
                  <c:v>266</c:v>
                </c:pt>
                <c:pt idx="97">
                  <c:v>261</c:v>
                </c:pt>
                <c:pt idx="98">
                  <c:v>350</c:v>
                </c:pt>
                <c:pt idx="99">
                  <c:v>240</c:v>
                </c:pt>
                <c:pt idx="100">
                  <c:v>299</c:v>
                </c:pt>
                <c:pt idx="101">
                  <c:v>274</c:v>
                </c:pt>
                <c:pt idx="102">
                  <c:v>297</c:v>
                </c:pt>
                <c:pt idx="103">
                  <c:v>316</c:v>
                </c:pt>
                <c:pt idx="104">
                  <c:v>270</c:v>
                </c:pt>
                <c:pt idx="105">
                  <c:v>136</c:v>
                </c:pt>
                <c:pt idx="106">
                  <c:v>221</c:v>
                </c:pt>
                <c:pt idx="107">
                  <c:v>222</c:v>
                </c:pt>
                <c:pt idx="108">
                  <c:v>297</c:v>
                </c:pt>
                <c:pt idx="109">
                  <c:v>314</c:v>
                </c:pt>
                <c:pt idx="110">
                  <c:v>368</c:v>
                </c:pt>
                <c:pt idx="111">
                  <c:v>247</c:v>
                </c:pt>
                <c:pt idx="112">
                  <c:v>367</c:v>
                </c:pt>
                <c:pt idx="113">
                  <c:v>317</c:v>
                </c:pt>
                <c:pt idx="114">
                  <c:v>284</c:v>
                </c:pt>
                <c:pt idx="115">
                  <c:v>353</c:v>
                </c:pt>
                <c:pt idx="116">
                  <c:v>314</c:v>
                </c:pt>
                <c:pt idx="117">
                  <c:v>131</c:v>
                </c:pt>
                <c:pt idx="118">
                  <c:v>210</c:v>
                </c:pt>
                <c:pt idx="119">
                  <c:v>230</c:v>
                </c:pt>
                <c:pt idx="120">
                  <c:v>282</c:v>
                </c:pt>
                <c:pt idx="121">
                  <c:v>287</c:v>
                </c:pt>
                <c:pt idx="122">
                  <c:v>400</c:v>
                </c:pt>
                <c:pt idx="123">
                  <c:v>209</c:v>
                </c:pt>
                <c:pt idx="124">
                  <c:v>378</c:v>
                </c:pt>
                <c:pt idx="125">
                  <c:v>309</c:v>
                </c:pt>
                <c:pt idx="126">
                  <c:v>291</c:v>
                </c:pt>
                <c:pt idx="127">
                  <c:v>312</c:v>
                </c:pt>
                <c:pt idx="128">
                  <c:v>278</c:v>
                </c:pt>
                <c:pt idx="129">
                  <c:v>127</c:v>
                </c:pt>
                <c:pt idx="130">
                  <c:v>216</c:v>
                </c:pt>
                <c:pt idx="131">
                  <c:v>207</c:v>
                </c:pt>
                <c:pt idx="132">
                  <c:v>276</c:v>
                </c:pt>
                <c:pt idx="133">
                  <c:v>309</c:v>
                </c:pt>
                <c:pt idx="134">
                  <c:v>342</c:v>
                </c:pt>
                <c:pt idx="135">
                  <c:v>375</c:v>
                </c:pt>
                <c:pt idx="136">
                  <c:v>408</c:v>
                </c:pt>
                <c:pt idx="137">
                  <c:v>441</c:v>
                </c:pt>
                <c:pt idx="138">
                  <c:v>474</c:v>
                </c:pt>
                <c:pt idx="139">
                  <c:v>507</c:v>
                </c:pt>
                <c:pt idx="140">
                  <c:v>540</c:v>
                </c:pt>
                <c:pt idx="141">
                  <c:v>573</c:v>
                </c:pt>
                <c:pt idx="142">
                  <c:v>606</c:v>
                </c:pt>
                <c:pt idx="143">
                  <c:v>639</c:v>
                </c:pt>
                <c:pt idx="144">
                  <c:v>672</c:v>
                </c:pt>
                <c:pt idx="145">
                  <c:v>705</c:v>
                </c:pt>
                <c:pt idx="146">
                  <c:v>738</c:v>
                </c:pt>
                <c:pt idx="147">
                  <c:v>771</c:v>
                </c:pt>
                <c:pt idx="148">
                  <c:v>804</c:v>
                </c:pt>
                <c:pt idx="149">
                  <c:v>837</c:v>
                </c:pt>
                <c:pt idx="150">
                  <c:v>870</c:v>
                </c:pt>
                <c:pt idx="151">
                  <c:v>903</c:v>
                </c:pt>
                <c:pt idx="152">
                  <c:v>936</c:v>
                </c:pt>
                <c:pt idx="153">
                  <c:v>969</c:v>
                </c:pt>
                <c:pt idx="154">
                  <c:v>1002</c:v>
                </c:pt>
                <c:pt idx="155">
                  <c:v>1035</c:v>
                </c:pt>
                <c:pt idx="156">
                  <c:v>315</c:v>
                </c:pt>
                <c:pt idx="157">
                  <c:v>363</c:v>
                </c:pt>
                <c:pt idx="158">
                  <c:v>411</c:v>
                </c:pt>
                <c:pt idx="159">
                  <c:v>459</c:v>
                </c:pt>
                <c:pt idx="160">
                  <c:v>507</c:v>
                </c:pt>
                <c:pt idx="161">
                  <c:v>555</c:v>
                </c:pt>
                <c:pt idx="162">
                  <c:v>603</c:v>
                </c:pt>
                <c:pt idx="163">
                  <c:v>651</c:v>
                </c:pt>
                <c:pt idx="164">
                  <c:v>699</c:v>
                </c:pt>
                <c:pt idx="165">
                  <c:v>747</c:v>
                </c:pt>
                <c:pt idx="166">
                  <c:v>795</c:v>
                </c:pt>
                <c:pt idx="167">
                  <c:v>843</c:v>
                </c:pt>
                <c:pt idx="168">
                  <c:v>891</c:v>
                </c:pt>
                <c:pt idx="169">
                  <c:v>939</c:v>
                </c:pt>
                <c:pt idx="170">
                  <c:v>987</c:v>
                </c:pt>
                <c:pt idx="171">
                  <c:v>1035</c:v>
                </c:pt>
                <c:pt idx="172">
                  <c:v>1083</c:v>
                </c:pt>
                <c:pt idx="173">
                  <c:v>1131</c:v>
                </c:pt>
                <c:pt idx="174">
                  <c:v>1179</c:v>
                </c:pt>
                <c:pt idx="175">
                  <c:v>1227</c:v>
                </c:pt>
                <c:pt idx="176">
                  <c:v>1275</c:v>
                </c:pt>
                <c:pt idx="177">
                  <c:v>1323</c:v>
                </c:pt>
                <c:pt idx="178">
                  <c:v>1371</c:v>
                </c:pt>
                <c:pt idx="179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2-4B47-BB3F-B32AA6BC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056207"/>
        <c:axId val="1053057455"/>
      </c:lineChart>
      <c:catAx>
        <c:axId val="105305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057455"/>
        <c:crosses val="autoZero"/>
        <c:auto val="1"/>
        <c:lblAlgn val="ctr"/>
        <c:lblOffset val="100"/>
        <c:noMultiLvlLbl val="0"/>
      </c:catAx>
      <c:valAx>
        <c:axId val="10530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0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seasonal'!$C$1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seasonal'!$C$2:$C$181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D31-BFFB-D22A3EC4C8D2}"/>
            </c:ext>
          </c:extLst>
        </c:ser>
        <c:ser>
          <c:idx val="1"/>
          <c:order val="1"/>
          <c:tx>
            <c:strRef>
              <c:f>'naive seasonal'!$E$1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seasonal'!$E$2:$E$181</c:f>
              <c:numCache>
                <c:formatCode>General</c:formatCode>
                <c:ptCount val="180"/>
                <c:pt idx="12">
                  <c:v>141</c:v>
                </c:pt>
                <c:pt idx="13">
                  <c:v>126</c:v>
                </c:pt>
                <c:pt idx="14">
                  <c:v>144</c:v>
                </c:pt>
                <c:pt idx="15">
                  <c:v>160</c:v>
                </c:pt>
                <c:pt idx="16">
                  <c:v>155</c:v>
                </c:pt>
                <c:pt idx="17">
                  <c:v>131</c:v>
                </c:pt>
                <c:pt idx="18">
                  <c:v>145</c:v>
                </c:pt>
                <c:pt idx="19">
                  <c:v>145</c:v>
                </c:pt>
                <c:pt idx="20">
                  <c:v>115</c:v>
                </c:pt>
                <c:pt idx="21">
                  <c:v>110</c:v>
                </c:pt>
                <c:pt idx="22">
                  <c:v>94</c:v>
                </c:pt>
                <c:pt idx="23">
                  <c:v>113</c:v>
                </c:pt>
                <c:pt idx="24">
                  <c:v>140</c:v>
                </c:pt>
                <c:pt idx="25">
                  <c:v>140</c:v>
                </c:pt>
                <c:pt idx="26">
                  <c:v>142</c:v>
                </c:pt>
                <c:pt idx="27">
                  <c:v>158</c:v>
                </c:pt>
                <c:pt idx="28">
                  <c:v>155</c:v>
                </c:pt>
                <c:pt idx="29">
                  <c:v>134</c:v>
                </c:pt>
                <c:pt idx="30">
                  <c:v>145</c:v>
                </c:pt>
                <c:pt idx="31">
                  <c:v>151</c:v>
                </c:pt>
                <c:pt idx="32">
                  <c:v>122</c:v>
                </c:pt>
                <c:pt idx="33">
                  <c:v>114</c:v>
                </c:pt>
                <c:pt idx="34">
                  <c:v>104</c:v>
                </c:pt>
                <c:pt idx="35">
                  <c:v>125</c:v>
                </c:pt>
                <c:pt idx="36">
                  <c:v>152</c:v>
                </c:pt>
                <c:pt idx="37">
                  <c:v>192</c:v>
                </c:pt>
                <c:pt idx="38">
                  <c:v>169</c:v>
                </c:pt>
                <c:pt idx="39">
                  <c:v>177</c:v>
                </c:pt>
                <c:pt idx="40">
                  <c:v>186</c:v>
                </c:pt>
                <c:pt idx="41">
                  <c:v>182</c:v>
                </c:pt>
                <c:pt idx="42">
                  <c:v>181</c:v>
                </c:pt>
                <c:pt idx="43">
                  <c:v>170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161</c:v>
                </c:pt>
                <c:pt idx="48">
                  <c:v>180</c:v>
                </c:pt>
                <c:pt idx="49">
                  <c:v>198</c:v>
                </c:pt>
                <c:pt idx="50">
                  <c:v>196</c:v>
                </c:pt>
                <c:pt idx="51">
                  <c:v>199</c:v>
                </c:pt>
                <c:pt idx="52">
                  <c:v>197</c:v>
                </c:pt>
                <c:pt idx="53">
                  <c:v>172</c:v>
                </c:pt>
                <c:pt idx="54">
                  <c:v>172</c:v>
                </c:pt>
                <c:pt idx="55">
                  <c:v>174</c:v>
                </c:pt>
                <c:pt idx="56">
                  <c:v>142</c:v>
                </c:pt>
                <c:pt idx="57">
                  <c:v>127</c:v>
                </c:pt>
                <c:pt idx="58">
                  <c:v>132</c:v>
                </c:pt>
                <c:pt idx="59">
                  <c:v>159</c:v>
                </c:pt>
                <c:pt idx="60">
                  <c:v>165</c:v>
                </c:pt>
                <c:pt idx="61">
                  <c:v>193</c:v>
                </c:pt>
                <c:pt idx="62">
                  <c:v>161</c:v>
                </c:pt>
                <c:pt idx="63">
                  <c:v>180</c:v>
                </c:pt>
                <c:pt idx="64">
                  <c:v>178</c:v>
                </c:pt>
                <c:pt idx="65">
                  <c:v>160</c:v>
                </c:pt>
                <c:pt idx="66">
                  <c:v>171</c:v>
                </c:pt>
                <c:pt idx="67">
                  <c:v>174</c:v>
                </c:pt>
                <c:pt idx="68">
                  <c:v>136</c:v>
                </c:pt>
                <c:pt idx="69">
                  <c:v>135</c:v>
                </c:pt>
                <c:pt idx="70">
                  <c:v>136</c:v>
                </c:pt>
                <c:pt idx="71">
                  <c:v>169</c:v>
                </c:pt>
                <c:pt idx="72">
                  <c:v>175</c:v>
                </c:pt>
                <c:pt idx="73">
                  <c:v>206</c:v>
                </c:pt>
                <c:pt idx="74">
                  <c:v>180</c:v>
                </c:pt>
                <c:pt idx="75">
                  <c:v>194</c:v>
                </c:pt>
                <c:pt idx="76">
                  <c:v>197</c:v>
                </c:pt>
                <c:pt idx="77">
                  <c:v>175</c:v>
                </c:pt>
                <c:pt idx="78">
                  <c:v>198</c:v>
                </c:pt>
                <c:pt idx="79">
                  <c:v>189</c:v>
                </c:pt>
                <c:pt idx="80">
                  <c:v>145</c:v>
                </c:pt>
                <c:pt idx="81">
                  <c:v>146</c:v>
                </c:pt>
                <c:pt idx="82">
                  <c:v>149</c:v>
                </c:pt>
                <c:pt idx="83">
                  <c:v>183</c:v>
                </c:pt>
                <c:pt idx="84">
                  <c:v>199</c:v>
                </c:pt>
                <c:pt idx="85">
                  <c:v>218</c:v>
                </c:pt>
                <c:pt idx="86">
                  <c:v>190</c:v>
                </c:pt>
                <c:pt idx="87">
                  <c:v>232</c:v>
                </c:pt>
                <c:pt idx="88">
                  <c:v>232</c:v>
                </c:pt>
                <c:pt idx="89">
                  <c:v>216</c:v>
                </c:pt>
                <c:pt idx="90">
                  <c:v>242</c:v>
                </c:pt>
                <c:pt idx="91">
                  <c:v>224</c:v>
                </c:pt>
                <c:pt idx="92">
                  <c:v>167</c:v>
                </c:pt>
                <c:pt idx="93">
                  <c:v>166</c:v>
                </c:pt>
                <c:pt idx="94">
                  <c:v>171</c:v>
                </c:pt>
                <c:pt idx="95">
                  <c:v>212</c:v>
                </c:pt>
                <c:pt idx="96">
                  <c:v>220</c:v>
                </c:pt>
                <c:pt idx="97">
                  <c:v>250</c:v>
                </c:pt>
                <c:pt idx="98">
                  <c:v>230</c:v>
                </c:pt>
                <c:pt idx="99">
                  <c:v>261</c:v>
                </c:pt>
                <c:pt idx="100">
                  <c:v>252</c:v>
                </c:pt>
                <c:pt idx="101">
                  <c:v>228</c:v>
                </c:pt>
                <c:pt idx="102">
                  <c:v>263</c:v>
                </c:pt>
                <c:pt idx="103">
                  <c:v>247</c:v>
                </c:pt>
                <c:pt idx="104">
                  <c:v>194</c:v>
                </c:pt>
                <c:pt idx="105">
                  <c:v>192</c:v>
                </c:pt>
                <c:pt idx="106">
                  <c:v>196</c:v>
                </c:pt>
                <c:pt idx="107">
                  <c:v>231</c:v>
                </c:pt>
                <c:pt idx="108">
                  <c:v>246</c:v>
                </c:pt>
                <c:pt idx="109">
                  <c:v>298</c:v>
                </c:pt>
                <c:pt idx="110">
                  <c:v>269</c:v>
                </c:pt>
                <c:pt idx="111">
                  <c:v>284</c:v>
                </c:pt>
                <c:pt idx="112">
                  <c:v>279</c:v>
                </c:pt>
                <c:pt idx="113">
                  <c:v>288</c:v>
                </c:pt>
                <c:pt idx="114">
                  <c:v>302</c:v>
                </c:pt>
                <c:pt idx="115">
                  <c:v>286</c:v>
                </c:pt>
                <c:pt idx="116">
                  <c:v>211</c:v>
                </c:pt>
                <c:pt idx="117">
                  <c:v>216</c:v>
                </c:pt>
                <c:pt idx="118">
                  <c:v>219</c:v>
                </c:pt>
                <c:pt idx="119">
                  <c:v>258</c:v>
                </c:pt>
                <c:pt idx="120">
                  <c:v>286</c:v>
                </c:pt>
                <c:pt idx="121">
                  <c:v>327</c:v>
                </c:pt>
                <c:pt idx="122">
                  <c:v>287</c:v>
                </c:pt>
                <c:pt idx="123">
                  <c:v>327</c:v>
                </c:pt>
                <c:pt idx="124">
                  <c:v>322</c:v>
                </c:pt>
                <c:pt idx="125">
                  <c:v>303</c:v>
                </c:pt>
                <c:pt idx="126">
                  <c:v>328</c:v>
                </c:pt>
                <c:pt idx="127">
                  <c:v>321</c:v>
                </c:pt>
                <c:pt idx="128">
                  <c:v>226</c:v>
                </c:pt>
                <c:pt idx="129">
                  <c:v>218</c:v>
                </c:pt>
                <c:pt idx="130">
                  <c:v>224</c:v>
                </c:pt>
                <c:pt idx="131">
                  <c:v>253</c:v>
                </c:pt>
                <c:pt idx="132">
                  <c:v>270</c:v>
                </c:pt>
                <c:pt idx="133">
                  <c:v>335</c:v>
                </c:pt>
                <c:pt idx="134">
                  <c:v>272</c:v>
                </c:pt>
                <c:pt idx="135">
                  <c:v>325</c:v>
                </c:pt>
                <c:pt idx="136">
                  <c:v>317</c:v>
                </c:pt>
                <c:pt idx="137">
                  <c:v>304</c:v>
                </c:pt>
                <c:pt idx="138">
                  <c:v>308</c:v>
                </c:pt>
                <c:pt idx="139">
                  <c:v>293</c:v>
                </c:pt>
                <c:pt idx="140">
                  <c:v>210</c:v>
                </c:pt>
                <c:pt idx="141">
                  <c:v>213</c:v>
                </c:pt>
                <c:pt idx="142">
                  <c:v>210</c:v>
                </c:pt>
                <c:pt idx="143">
                  <c:v>243</c:v>
                </c:pt>
                <c:pt idx="144">
                  <c:v>253</c:v>
                </c:pt>
                <c:pt idx="145">
                  <c:v>302</c:v>
                </c:pt>
                <c:pt idx="146">
                  <c:v>261</c:v>
                </c:pt>
                <c:pt idx="147">
                  <c:v>295</c:v>
                </c:pt>
                <c:pt idx="148">
                  <c:v>289</c:v>
                </c:pt>
                <c:pt idx="149">
                  <c:v>287</c:v>
                </c:pt>
                <c:pt idx="150">
                  <c:v>307</c:v>
                </c:pt>
                <c:pt idx="151">
                  <c:v>272</c:v>
                </c:pt>
                <c:pt idx="152">
                  <c:v>213</c:v>
                </c:pt>
                <c:pt idx="153">
                  <c:v>209</c:v>
                </c:pt>
                <c:pt idx="154">
                  <c:v>207</c:v>
                </c:pt>
                <c:pt idx="155">
                  <c:v>258</c:v>
                </c:pt>
                <c:pt idx="156">
                  <c:v>262</c:v>
                </c:pt>
                <c:pt idx="157">
                  <c:v>301</c:v>
                </c:pt>
                <c:pt idx="158">
                  <c:v>255</c:v>
                </c:pt>
                <c:pt idx="159">
                  <c:v>305</c:v>
                </c:pt>
                <c:pt idx="160">
                  <c:v>299</c:v>
                </c:pt>
                <c:pt idx="161">
                  <c:v>276</c:v>
                </c:pt>
                <c:pt idx="162">
                  <c:v>296</c:v>
                </c:pt>
                <c:pt idx="163">
                  <c:v>271</c:v>
                </c:pt>
                <c:pt idx="164">
                  <c:v>224</c:v>
                </c:pt>
                <c:pt idx="165">
                  <c:v>212</c:v>
                </c:pt>
                <c:pt idx="166">
                  <c:v>219</c:v>
                </c:pt>
                <c:pt idx="167">
                  <c:v>267</c:v>
                </c:pt>
                <c:pt idx="168">
                  <c:v>154</c:v>
                </c:pt>
                <c:pt idx="169">
                  <c:v>203</c:v>
                </c:pt>
                <c:pt idx="170">
                  <c:v>186</c:v>
                </c:pt>
                <c:pt idx="171">
                  <c:v>230</c:v>
                </c:pt>
                <c:pt idx="172">
                  <c:v>220</c:v>
                </c:pt>
                <c:pt idx="173">
                  <c:v>171</c:v>
                </c:pt>
                <c:pt idx="174">
                  <c:v>171</c:v>
                </c:pt>
                <c:pt idx="175">
                  <c:v>216</c:v>
                </c:pt>
                <c:pt idx="176">
                  <c:v>151</c:v>
                </c:pt>
                <c:pt idx="177">
                  <c:v>170</c:v>
                </c:pt>
                <c:pt idx="178">
                  <c:v>151</c:v>
                </c:pt>
                <c:pt idx="17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D31-BFFB-D22A3EC4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570895"/>
        <c:axId val="1122566735"/>
      </c:lineChart>
      <c:catAx>
        <c:axId val="112257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2566735"/>
        <c:crosses val="autoZero"/>
        <c:auto val="1"/>
        <c:lblAlgn val="ctr"/>
        <c:lblOffset val="100"/>
        <c:noMultiLvlLbl val="0"/>
      </c:catAx>
      <c:valAx>
        <c:axId val="11225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25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trend and seasonal'!$C$1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trend and seasonal'!$C$2:$C$181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4FC-820A-BE23AA7B8E15}"/>
            </c:ext>
          </c:extLst>
        </c:ser>
        <c:ser>
          <c:idx val="1"/>
          <c:order val="1"/>
          <c:tx>
            <c:strRef>
              <c:f>'naive trend and seasonal'!$E$1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trend and seasonal'!$E$2:$E$181</c:f>
              <c:numCache>
                <c:formatCode>General</c:formatCode>
                <c:ptCount val="180"/>
                <c:pt idx="13">
                  <c:v>142.91666666666666</c:v>
                </c:pt>
                <c:pt idx="14">
                  <c:v>159.66666666666666</c:v>
                </c:pt>
                <c:pt idx="15">
                  <c:v>153.33333333333334</c:v>
                </c:pt>
                <c:pt idx="16">
                  <c:v>129.91666666666666</c:v>
                </c:pt>
                <c:pt idx="17">
                  <c:v>147.25</c:v>
                </c:pt>
                <c:pt idx="18">
                  <c:v>145.83333333333334</c:v>
                </c:pt>
                <c:pt idx="19">
                  <c:v>114.08333333333333</c:v>
                </c:pt>
                <c:pt idx="20">
                  <c:v>112.5</c:v>
                </c:pt>
                <c:pt idx="21">
                  <c:v>97.416666666666671</c:v>
                </c:pt>
                <c:pt idx="22">
                  <c:v>115.33333333333333</c:v>
                </c:pt>
                <c:pt idx="23">
                  <c:v>140.08333333333334</c:v>
                </c:pt>
                <c:pt idx="24">
                  <c:v>137</c:v>
                </c:pt>
                <c:pt idx="25">
                  <c:v>140.75</c:v>
                </c:pt>
                <c:pt idx="26">
                  <c:v>158.83333333333334</c:v>
                </c:pt>
                <c:pt idx="27">
                  <c:v>157.83333333333334</c:v>
                </c:pt>
                <c:pt idx="28">
                  <c:v>135.16666666666666</c:v>
                </c:pt>
                <c:pt idx="29">
                  <c:v>148.58333333333334</c:v>
                </c:pt>
                <c:pt idx="30">
                  <c:v>154.41666666666666</c:v>
                </c:pt>
                <c:pt idx="31">
                  <c:v>124.58333333333333</c:v>
                </c:pt>
                <c:pt idx="32">
                  <c:v>118.91666666666667</c:v>
                </c:pt>
                <c:pt idx="33">
                  <c:v>108.66666666666667</c:v>
                </c:pt>
                <c:pt idx="34">
                  <c:v>127.75</c:v>
                </c:pt>
                <c:pt idx="35">
                  <c:v>153</c:v>
                </c:pt>
                <c:pt idx="36">
                  <c:v>190.83333333333334</c:v>
                </c:pt>
                <c:pt idx="37">
                  <c:v>166.41666666666666</c:v>
                </c:pt>
                <c:pt idx="38">
                  <c:v>177.91666666666666</c:v>
                </c:pt>
                <c:pt idx="39">
                  <c:v>187.75</c:v>
                </c:pt>
                <c:pt idx="40">
                  <c:v>182.83333333333334</c:v>
                </c:pt>
                <c:pt idx="41">
                  <c:v>182.41666666666666</c:v>
                </c:pt>
                <c:pt idx="42">
                  <c:v>171.33333333333334</c:v>
                </c:pt>
                <c:pt idx="43">
                  <c:v>137.16666666666666</c:v>
                </c:pt>
                <c:pt idx="44">
                  <c:v>139.91666666666666</c:v>
                </c:pt>
                <c:pt idx="45">
                  <c:v>141.08333333333334</c:v>
                </c:pt>
                <c:pt idx="46">
                  <c:v>161.33333333333334</c:v>
                </c:pt>
                <c:pt idx="47">
                  <c:v>177.16666666666666</c:v>
                </c:pt>
                <c:pt idx="48">
                  <c:v>194</c:v>
                </c:pt>
                <c:pt idx="49">
                  <c:v>192.75</c:v>
                </c:pt>
                <c:pt idx="50">
                  <c:v>196.41666666666666</c:v>
                </c:pt>
                <c:pt idx="51">
                  <c:v>196.5</c:v>
                </c:pt>
                <c:pt idx="52">
                  <c:v>169</c:v>
                </c:pt>
                <c:pt idx="53">
                  <c:v>172.66666666666666</c:v>
                </c:pt>
                <c:pt idx="54">
                  <c:v>174.5</c:v>
                </c:pt>
                <c:pt idx="55">
                  <c:v>140.83333333333334</c:v>
                </c:pt>
                <c:pt idx="56">
                  <c:v>129.41666666666666</c:v>
                </c:pt>
                <c:pt idx="57">
                  <c:v>135.91666666666666</c:v>
                </c:pt>
                <c:pt idx="58">
                  <c:v>159.33333333333334</c:v>
                </c:pt>
                <c:pt idx="59">
                  <c:v>163</c:v>
                </c:pt>
                <c:pt idx="60">
                  <c:v>190.58333333333334</c:v>
                </c:pt>
                <c:pt idx="61">
                  <c:v>159</c:v>
                </c:pt>
                <c:pt idx="62">
                  <c:v>181.16666666666666</c:v>
                </c:pt>
                <c:pt idx="63">
                  <c:v>180.16666666666666</c:v>
                </c:pt>
                <c:pt idx="64">
                  <c:v>160.16666666666666</c:v>
                </c:pt>
                <c:pt idx="65">
                  <c:v>173.83333333333334</c:v>
                </c:pt>
                <c:pt idx="66">
                  <c:v>176.16666666666666</c:v>
                </c:pt>
                <c:pt idx="67">
                  <c:v>136.08333333333334</c:v>
                </c:pt>
                <c:pt idx="68">
                  <c:v>140.16666666666666</c:v>
                </c:pt>
                <c:pt idx="69">
                  <c:v>140.5</c:v>
                </c:pt>
                <c:pt idx="70">
                  <c:v>169.75</c:v>
                </c:pt>
                <c:pt idx="71">
                  <c:v>173.08333333333334</c:v>
                </c:pt>
                <c:pt idx="72">
                  <c:v>203.83333333333334</c:v>
                </c:pt>
                <c:pt idx="73">
                  <c:v>178.08333333333334</c:v>
                </c:pt>
                <c:pt idx="74">
                  <c:v>195.58333333333334</c:v>
                </c:pt>
                <c:pt idx="75">
                  <c:v>199</c:v>
                </c:pt>
                <c:pt idx="76">
                  <c:v>174.41666666666666</c:v>
                </c:pt>
                <c:pt idx="77">
                  <c:v>202.75</c:v>
                </c:pt>
                <c:pt idx="78">
                  <c:v>191.83333333333334</c:v>
                </c:pt>
                <c:pt idx="79">
                  <c:v>147.25</c:v>
                </c:pt>
                <c:pt idx="80">
                  <c:v>154.08333333333334</c:v>
                </c:pt>
                <c:pt idx="81">
                  <c:v>155.5</c:v>
                </c:pt>
                <c:pt idx="82">
                  <c:v>184.5</c:v>
                </c:pt>
                <c:pt idx="83">
                  <c:v>197.58333333333334</c:v>
                </c:pt>
                <c:pt idx="84">
                  <c:v>215.66666666666666</c:v>
                </c:pt>
                <c:pt idx="85">
                  <c:v>189.5</c:v>
                </c:pt>
                <c:pt idx="86">
                  <c:v>234.5</c:v>
                </c:pt>
                <c:pt idx="87">
                  <c:v>233.5</c:v>
                </c:pt>
                <c:pt idx="88">
                  <c:v>215.83333333333334</c:v>
                </c:pt>
                <c:pt idx="89">
                  <c:v>245.75</c:v>
                </c:pt>
                <c:pt idx="90">
                  <c:v>224.83333333333334</c:v>
                </c:pt>
                <c:pt idx="91">
                  <c:v>167.33333333333334</c:v>
                </c:pt>
                <c:pt idx="92">
                  <c:v>174</c:v>
                </c:pt>
                <c:pt idx="93">
                  <c:v>177.75</c:v>
                </c:pt>
                <c:pt idx="94">
                  <c:v>213.91666666666666</c:v>
                </c:pt>
                <c:pt idx="95">
                  <c:v>218.33333333333334</c:v>
                </c:pt>
                <c:pt idx="96">
                  <c:v>248</c:v>
                </c:pt>
                <c:pt idx="97">
                  <c:v>228.41666666666666</c:v>
                </c:pt>
                <c:pt idx="98">
                  <c:v>262.33333333333331</c:v>
                </c:pt>
                <c:pt idx="99">
                  <c:v>255.08333333333334</c:v>
                </c:pt>
                <c:pt idx="100">
                  <c:v>229.41666666666666</c:v>
                </c:pt>
                <c:pt idx="101">
                  <c:v>267.66666666666669</c:v>
                </c:pt>
                <c:pt idx="102">
                  <c:v>248.33333333333334</c:v>
                </c:pt>
                <c:pt idx="103">
                  <c:v>197.41666666666666</c:v>
                </c:pt>
                <c:pt idx="104">
                  <c:v>201</c:v>
                </c:pt>
                <c:pt idx="105">
                  <c:v>203.83333333333334</c:v>
                </c:pt>
                <c:pt idx="106">
                  <c:v>232.25</c:v>
                </c:pt>
                <c:pt idx="107">
                  <c:v>244.75</c:v>
                </c:pt>
                <c:pt idx="108">
                  <c:v>295.75</c:v>
                </c:pt>
                <c:pt idx="109">
                  <c:v>265.66666666666669</c:v>
                </c:pt>
                <c:pt idx="110">
                  <c:v>285.41666666666669</c:v>
                </c:pt>
                <c:pt idx="111">
                  <c:v>282.58333333333331</c:v>
                </c:pt>
                <c:pt idx="112">
                  <c:v>288.66666666666669</c:v>
                </c:pt>
                <c:pt idx="113">
                  <c:v>305.25</c:v>
                </c:pt>
                <c:pt idx="114">
                  <c:v>287.66666666666669</c:v>
                </c:pt>
                <c:pt idx="115">
                  <c:v>212.41666666666666</c:v>
                </c:pt>
                <c:pt idx="116">
                  <c:v>225.75</c:v>
                </c:pt>
                <c:pt idx="117">
                  <c:v>227.75</c:v>
                </c:pt>
                <c:pt idx="118">
                  <c:v>258.58333333333331</c:v>
                </c:pt>
                <c:pt idx="119">
                  <c:v>282.66666666666669</c:v>
                </c:pt>
                <c:pt idx="120">
                  <c:v>321.83333333333331</c:v>
                </c:pt>
                <c:pt idx="121">
                  <c:v>280.83333333333331</c:v>
                </c:pt>
                <c:pt idx="122">
                  <c:v>325.58333333333331</c:v>
                </c:pt>
                <c:pt idx="123">
                  <c:v>322.66666666666669</c:v>
                </c:pt>
                <c:pt idx="124">
                  <c:v>298.83333333333331</c:v>
                </c:pt>
                <c:pt idx="125">
                  <c:v>329.83333333333331</c:v>
                </c:pt>
                <c:pt idx="126">
                  <c:v>320.08333333333331</c:v>
                </c:pt>
                <c:pt idx="127">
                  <c:v>224.58333333333334</c:v>
                </c:pt>
                <c:pt idx="128">
                  <c:v>224.83333333333334</c:v>
                </c:pt>
                <c:pt idx="129">
                  <c:v>230.25</c:v>
                </c:pt>
                <c:pt idx="130">
                  <c:v>251.83333333333334</c:v>
                </c:pt>
                <c:pt idx="131">
                  <c:v>266.66666666666669</c:v>
                </c:pt>
                <c:pt idx="132">
                  <c:v>330</c:v>
                </c:pt>
                <c:pt idx="133">
                  <c:v>264.33333333333331</c:v>
                </c:pt>
                <c:pt idx="134">
                  <c:v>323.41666666666669</c:v>
                </c:pt>
                <c:pt idx="135">
                  <c:v>315.08333333333331</c:v>
                </c:pt>
                <c:pt idx="136">
                  <c:v>299.33333333333331</c:v>
                </c:pt>
                <c:pt idx="137">
                  <c:v>307.25</c:v>
                </c:pt>
                <c:pt idx="138">
                  <c:v>291.41666666666669</c:v>
                </c:pt>
                <c:pt idx="139">
                  <c:v>209.5</c:v>
                </c:pt>
                <c:pt idx="140">
                  <c:v>221.08333333333334</c:v>
                </c:pt>
                <c:pt idx="141">
                  <c:v>214.91666666666666</c:v>
                </c:pt>
                <c:pt idx="142">
                  <c:v>243.25</c:v>
                </c:pt>
                <c:pt idx="143">
                  <c:v>250.16666666666666</c:v>
                </c:pt>
                <c:pt idx="144">
                  <c:v>298.16666666666669</c:v>
                </c:pt>
                <c:pt idx="145">
                  <c:v>257.33333333333331</c:v>
                </c:pt>
                <c:pt idx="146">
                  <c:v>295.08333333333331</c:v>
                </c:pt>
                <c:pt idx="147">
                  <c:v>289.5</c:v>
                </c:pt>
                <c:pt idx="148">
                  <c:v>284.16666666666669</c:v>
                </c:pt>
                <c:pt idx="149">
                  <c:v>308.5</c:v>
                </c:pt>
                <c:pt idx="150">
                  <c:v>271.33333333333331</c:v>
                </c:pt>
                <c:pt idx="151">
                  <c:v>213.33333333333334</c:v>
                </c:pt>
                <c:pt idx="152">
                  <c:v>215.91666666666666</c:v>
                </c:pt>
                <c:pt idx="153">
                  <c:v>212.16666666666666</c:v>
                </c:pt>
                <c:pt idx="154">
                  <c:v>259.41666666666669</c:v>
                </c:pt>
                <c:pt idx="155">
                  <c:v>258.16666666666669</c:v>
                </c:pt>
                <c:pt idx="156">
                  <c:v>262.75</c:v>
                </c:pt>
                <c:pt idx="157">
                  <c:v>301.0625</c:v>
                </c:pt>
                <c:pt idx="158">
                  <c:v>255.00520833333334</c:v>
                </c:pt>
                <c:pt idx="159">
                  <c:v>305.00043402777777</c:v>
                </c:pt>
                <c:pt idx="160">
                  <c:v>299.00003616898147</c:v>
                </c:pt>
                <c:pt idx="161">
                  <c:v>276.00000301408181</c:v>
                </c:pt>
                <c:pt idx="162">
                  <c:v>296.0000002511735</c:v>
                </c:pt>
                <c:pt idx="163">
                  <c:v>271.00000002093111</c:v>
                </c:pt>
                <c:pt idx="164">
                  <c:v>224.00000000174427</c:v>
                </c:pt>
                <c:pt idx="165">
                  <c:v>212.00000000014535</c:v>
                </c:pt>
                <c:pt idx="166">
                  <c:v>219.00000000001211</c:v>
                </c:pt>
                <c:pt idx="167">
                  <c:v>267.00000000000102</c:v>
                </c:pt>
                <c:pt idx="168">
                  <c:v>262.75000000000011</c:v>
                </c:pt>
                <c:pt idx="169">
                  <c:v>301.0625</c:v>
                </c:pt>
                <c:pt idx="170">
                  <c:v>255.00520833333334</c:v>
                </c:pt>
                <c:pt idx="171">
                  <c:v>305.00043402777777</c:v>
                </c:pt>
                <c:pt idx="172">
                  <c:v>299.00003616898147</c:v>
                </c:pt>
                <c:pt idx="173">
                  <c:v>276.00000301408181</c:v>
                </c:pt>
                <c:pt idx="174">
                  <c:v>296.0000002511735</c:v>
                </c:pt>
                <c:pt idx="175">
                  <c:v>271.00000002093111</c:v>
                </c:pt>
                <c:pt idx="176">
                  <c:v>224.00000000174427</c:v>
                </c:pt>
                <c:pt idx="177">
                  <c:v>212.00000000014535</c:v>
                </c:pt>
                <c:pt idx="178">
                  <c:v>219.00000000001211</c:v>
                </c:pt>
                <c:pt idx="179">
                  <c:v>267.00000000000102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0-44FC-820A-BE23AA7B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65567"/>
        <c:axId val="1123865983"/>
      </c:lineChart>
      <c:catAx>
        <c:axId val="1123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5983"/>
        <c:crosses val="autoZero"/>
        <c:auto val="1"/>
        <c:lblAlgn val="ctr"/>
        <c:lblOffset val="100"/>
        <c:noMultiLvlLbl val="0"/>
      </c:catAx>
      <c:valAx>
        <c:axId val="11238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66675</xdr:rowOff>
    </xdr:from>
    <xdr:to>
      <xdr:col>11</xdr:col>
      <xdr:colOff>47625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4B7AF-C4E2-F773-CEF9-849AF660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66675</xdr:rowOff>
    </xdr:from>
    <xdr:to>
      <xdr:col>12</xdr:col>
      <xdr:colOff>76200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BEEE-DC31-7C7A-5D0D-44537BBF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16</xdr:row>
      <xdr:rowOff>47625</xdr:rowOff>
    </xdr:from>
    <xdr:to>
      <xdr:col>12</xdr:col>
      <xdr:colOff>38100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8D2C-0A79-CB5C-7128-1B0846D3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11</xdr:row>
      <xdr:rowOff>157162</xdr:rowOff>
    </xdr:from>
    <xdr:to>
      <xdr:col>11</xdr:col>
      <xdr:colOff>171450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FC582-F52C-F2AE-5B87-264B31648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DE7B-0F86-4220-801B-A7C0FB9790E9}">
  <dimension ref="A1:R181"/>
  <sheetViews>
    <sheetView topLeftCell="B1" zoomScaleNormal="100" workbookViewId="0">
      <pane ySplit="1" topLeftCell="A2" activePane="bottomLeft" state="frozen"/>
      <selection pane="bottomLeft" activeCell="R8" sqref="R8"/>
    </sheetView>
  </sheetViews>
  <sheetFormatPr defaultRowHeight="15.75" x14ac:dyDescent="0.25"/>
  <cols>
    <col min="9" max="9" width="15.28515625" bestFit="1" customWidth="1"/>
    <col min="10" max="10" width="16.85546875" bestFit="1" customWidth="1"/>
    <col min="11" max="12" width="12" bestFit="1" customWidth="1"/>
  </cols>
  <sheetData>
    <row r="1" spans="1:18" ht="58.5" thickBot="1" x14ac:dyDescent="0.3">
      <c r="A1" s="16" t="s">
        <v>0</v>
      </c>
      <c r="B1" s="16" t="s">
        <v>1</v>
      </c>
      <c r="C1" s="16" t="s">
        <v>2</v>
      </c>
      <c r="D1" s="16" t="s">
        <v>23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17</v>
      </c>
      <c r="K1" s="4" t="s">
        <v>9</v>
      </c>
      <c r="L1" s="9" t="s">
        <v>10</v>
      </c>
    </row>
    <row r="2" spans="1:18" x14ac:dyDescent="0.25">
      <c r="A2" s="1">
        <v>2005</v>
      </c>
      <c r="B2" s="1">
        <v>1</v>
      </c>
      <c r="C2" s="1">
        <v>141</v>
      </c>
      <c r="D2" s="1">
        <v>1</v>
      </c>
      <c r="L2" s="10"/>
      <c r="N2" s="18" t="s">
        <v>24</v>
      </c>
      <c r="O2" s="18"/>
      <c r="Q2" s="18" t="s">
        <v>25</v>
      </c>
      <c r="R2" s="18"/>
    </row>
    <row r="3" spans="1:18" x14ac:dyDescent="0.25">
      <c r="A3" s="1">
        <v>2005</v>
      </c>
      <c r="B3" s="1">
        <v>2</v>
      </c>
      <c r="C3" s="1">
        <v>126</v>
      </c>
      <c r="D3" s="1">
        <v>2</v>
      </c>
      <c r="E3" s="1">
        <f>C2</f>
        <v>141</v>
      </c>
      <c r="F3" s="1">
        <f>C3-E3</f>
        <v>-15</v>
      </c>
      <c r="G3" s="1">
        <f>ABS(F3)</f>
        <v>15</v>
      </c>
      <c r="H3" s="1">
        <f>F3^2</f>
        <v>225</v>
      </c>
      <c r="I3" s="1">
        <f>F3/C3</f>
        <v>-0.11904761904761904</v>
      </c>
      <c r="J3" s="1">
        <f>ABS(I3)</f>
        <v>0.11904761904761904</v>
      </c>
      <c r="K3" s="7">
        <f>((E4-C4)/C3)^2</f>
        <v>2.0408163265306121E-2</v>
      </c>
      <c r="L3" s="11">
        <f>((C4-C3)/C3)^2</f>
        <v>2.0408163265306121E-2</v>
      </c>
      <c r="N3" t="s">
        <v>18</v>
      </c>
      <c r="O3">
        <f>SUM(H3:H133)</f>
        <v>91632</v>
      </c>
      <c r="Q3" t="s">
        <v>18</v>
      </c>
      <c r="R3">
        <f>SUM(F3:F157)</f>
        <v>610</v>
      </c>
    </row>
    <row r="4" spans="1:18" x14ac:dyDescent="0.25">
      <c r="A4" s="1">
        <v>2005</v>
      </c>
      <c r="B4" s="1">
        <v>3</v>
      </c>
      <c r="C4" s="1">
        <v>144</v>
      </c>
      <c r="D4" s="1">
        <v>3</v>
      </c>
      <c r="E4" s="1">
        <f t="shared" ref="E4:E67" si="0">C3</f>
        <v>126</v>
      </c>
      <c r="F4" s="1">
        <f t="shared" ref="F4:F67" si="1">C4-E4</f>
        <v>18</v>
      </c>
      <c r="G4" s="1">
        <f t="shared" ref="G4:G67" si="2">ABS(F4)</f>
        <v>18</v>
      </c>
      <c r="H4" s="1">
        <f t="shared" ref="H4:H67" si="3">F4^2</f>
        <v>324</v>
      </c>
      <c r="I4" s="1">
        <f t="shared" ref="I4:I67" si="4">F4/C4</f>
        <v>0.125</v>
      </c>
      <c r="J4" s="1">
        <f t="shared" ref="J4:J67" si="5">ABS(I4)</f>
        <v>0.125</v>
      </c>
      <c r="K4" s="7">
        <f t="shared" ref="K4:K67" si="6">((E5-C5)/C4)^2</f>
        <v>1.2345679012345678E-2</v>
      </c>
      <c r="L4" s="11">
        <f t="shared" ref="L4:L67" si="7">((C5-C4)/C4)^2</f>
        <v>1.2345679012345678E-2</v>
      </c>
      <c r="N4" t="s">
        <v>19</v>
      </c>
      <c r="O4">
        <f>AVERAGE(H3:H133)</f>
        <v>699.48091603053433</v>
      </c>
      <c r="Q4" t="s">
        <v>19</v>
      </c>
      <c r="R4">
        <f>AVERAGE(H3:H157)</f>
        <v>831.04516129032254</v>
      </c>
    </row>
    <row r="5" spans="1:18" x14ac:dyDescent="0.25">
      <c r="A5" s="1">
        <v>2005</v>
      </c>
      <c r="B5" s="1">
        <v>4</v>
      </c>
      <c r="C5" s="1">
        <v>160</v>
      </c>
      <c r="D5" s="1">
        <v>4</v>
      </c>
      <c r="E5" s="1">
        <f t="shared" si="0"/>
        <v>144</v>
      </c>
      <c r="F5" s="1">
        <f t="shared" si="1"/>
        <v>16</v>
      </c>
      <c r="G5" s="1">
        <f t="shared" si="2"/>
        <v>16</v>
      </c>
      <c r="H5" s="1">
        <f t="shared" si="3"/>
        <v>256</v>
      </c>
      <c r="I5" s="1">
        <f t="shared" si="4"/>
        <v>0.1</v>
      </c>
      <c r="J5" s="1">
        <f t="shared" si="5"/>
        <v>0.1</v>
      </c>
      <c r="K5" s="7">
        <f t="shared" si="6"/>
        <v>9.765625E-4</v>
      </c>
      <c r="L5" s="11">
        <f t="shared" si="7"/>
        <v>9.765625E-4</v>
      </c>
      <c r="N5" t="s">
        <v>20</v>
      </c>
      <c r="O5">
        <f>AVERAGE(I3:I133)</f>
        <v>-4.1707614577867957E-3</v>
      </c>
      <c r="Q5" t="s">
        <v>20</v>
      </c>
      <c r="R5">
        <f>AVERAGE(I3:I157)</f>
        <v>6.4261605888436824E-3</v>
      </c>
    </row>
    <row r="6" spans="1:18" x14ac:dyDescent="0.25">
      <c r="A6" s="1">
        <v>2005</v>
      </c>
      <c r="B6" s="1">
        <v>5</v>
      </c>
      <c r="C6" s="1">
        <v>155</v>
      </c>
      <c r="D6" s="1">
        <v>5</v>
      </c>
      <c r="E6" s="1">
        <f t="shared" si="0"/>
        <v>160</v>
      </c>
      <c r="F6" s="1">
        <f t="shared" si="1"/>
        <v>-5</v>
      </c>
      <c r="G6" s="1">
        <f t="shared" si="2"/>
        <v>5</v>
      </c>
      <c r="H6" s="1">
        <f t="shared" si="3"/>
        <v>25</v>
      </c>
      <c r="I6" s="1">
        <f t="shared" si="4"/>
        <v>-3.2258064516129031E-2</v>
      </c>
      <c r="J6" s="1">
        <f t="shared" si="5"/>
        <v>3.2258064516129031E-2</v>
      </c>
      <c r="K6" s="7">
        <f t="shared" si="6"/>
        <v>2.3975026014568159E-2</v>
      </c>
      <c r="L6" s="11">
        <f t="shared" si="7"/>
        <v>2.3975026014568159E-2</v>
      </c>
      <c r="N6" t="s">
        <v>21</v>
      </c>
      <c r="O6">
        <f>AVERAGE(J3:J133)</f>
        <v>9.9942641858749987E-2</v>
      </c>
      <c r="Q6" t="s">
        <v>21</v>
      </c>
      <c r="R6">
        <f>AVERAGE(J3:J157)</f>
        <v>0.10497457790152671</v>
      </c>
    </row>
    <row r="7" spans="1:18" x14ac:dyDescent="0.25">
      <c r="A7" s="1">
        <v>2005</v>
      </c>
      <c r="B7" s="1">
        <v>6</v>
      </c>
      <c r="C7" s="1">
        <v>131</v>
      </c>
      <c r="D7" s="1">
        <v>6</v>
      </c>
      <c r="E7" s="1">
        <f t="shared" si="0"/>
        <v>155</v>
      </c>
      <c r="F7" s="1">
        <f t="shared" si="1"/>
        <v>-24</v>
      </c>
      <c r="G7" s="1">
        <f t="shared" si="2"/>
        <v>24</v>
      </c>
      <c r="H7" s="1">
        <f t="shared" si="3"/>
        <v>576</v>
      </c>
      <c r="I7" s="1">
        <f t="shared" si="4"/>
        <v>-0.18320610687022901</v>
      </c>
      <c r="J7" s="1">
        <f t="shared" si="5"/>
        <v>0.18320610687022901</v>
      </c>
      <c r="K7" s="7">
        <f t="shared" si="6"/>
        <v>1.1421245848144046E-2</v>
      </c>
      <c r="L7" s="11">
        <f t="shared" si="7"/>
        <v>1.1421245848144046E-2</v>
      </c>
      <c r="N7" t="s">
        <v>22</v>
      </c>
      <c r="O7">
        <f>SQRT(SUM(K3:K132)/SUM(L3:L132))</f>
        <v>1</v>
      </c>
      <c r="Q7" t="s">
        <v>22</v>
      </c>
      <c r="R7">
        <f>SQRT(SUM(K3:K156)/SUM(L3:L156))</f>
        <v>1.0295873898257502</v>
      </c>
    </row>
    <row r="8" spans="1:18" x14ac:dyDescent="0.25">
      <c r="A8" s="1">
        <v>2005</v>
      </c>
      <c r="B8" s="1">
        <v>7</v>
      </c>
      <c r="C8" s="1">
        <v>145</v>
      </c>
      <c r="D8" s="1">
        <v>7</v>
      </c>
      <c r="E8" s="1">
        <f t="shared" si="0"/>
        <v>131</v>
      </c>
      <c r="F8" s="1">
        <f t="shared" si="1"/>
        <v>14</v>
      </c>
      <c r="G8" s="1">
        <f t="shared" si="2"/>
        <v>14</v>
      </c>
      <c r="H8" s="1">
        <f t="shared" si="3"/>
        <v>196</v>
      </c>
      <c r="I8" s="1">
        <f t="shared" si="4"/>
        <v>9.6551724137931033E-2</v>
      </c>
      <c r="J8" s="1">
        <f t="shared" si="5"/>
        <v>9.6551724137931033E-2</v>
      </c>
      <c r="K8" s="7">
        <f t="shared" si="6"/>
        <v>0</v>
      </c>
      <c r="L8" s="11">
        <f t="shared" si="7"/>
        <v>0</v>
      </c>
    </row>
    <row r="9" spans="1:18" x14ac:dyDescent="0.25">
      <c r="A9" s="1">
        <v>2005</v>
      </c>
      <c r="B9" s="1">
        <v>8</v>
      </c>
      <c r="C9" s="1">
        <v>145</v>
      </c>
      <c r="D9" s="1">
        <v>8</v>
      </c>
      <c r="E9" s="1">
        <f t="shared" si="0"/>
        <v>145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f t="shared" si="5"/>
        <v>0</v>
      </c>
      <c r="K9" s="7">
        <f t="shared" si="6"/>
        <v>4.2806183115338882E-2</v>
      </c>
      <c r="L9" s="11">
        <f t="shared" si="7"/>
        <v>4.2806183115338882E-2</v>
      </c>
    </row>
    <row r="10" spans="1:18" x14ac:dyDescent="0.25">
      <c r="A10" s="1">
        <v>2005</v>
      </c>
      <c r="B10" s="1">
        <v>9</v>
      </c>
      <c r="C10" s="1">
        <v>115</v>
      </c>
      <c r="D10" s="1">
        <v>9</v>
      </c>
      <c r="E10" s="1">
        <f t="shared" si="0"/>
        <v>145</v>
      </c>
      <c r="F10" s="1">
        <f t="shared" si="1"/>
        <v>-30</v>
      </c>
      <c r="G10" s="1">
        <f t="shared" si="2"/>
        <v>30</v>
      </c>
      <c r="H10" s="1">
        <f t="shared" si="3"/>
        <v>900</v>
      </c>
      <c r="I10" s="1">
        <f t="shared" si="4"/>
        <v>-0.2608695652173913</v>
      </c>
      <c r="J10" s="1">
        <f t="shared" si="5"/>
        <v>0.2608695652173913</v>
      </c>
      <c r="K10" s="7">
        <f t="shared" si="6"/>
        <v>1.8903591682419658E-3</v>
      </c>
      <c r="L10" s="11">
        <f t="shared" si="7"/>
        <v>1.8903591682419658E-3</v>
      </c>
    </row>
    <row r="11" spans="1:18" x14ac:dyDescent="0.25">
      <c r="A11" s="1">
        <v>2005</v>
      </c>
      <c r="B11" s="1">
        <v>10</v>
      </c>
      <c r="C11" s="1">
        <v>110</v>
      </c>
      <c r="D11" s="1">
        <v>10</v>
      </c>
      <c r="E11" s="1">
        <f t="shared" si="0"/>
        <v>115</v>
      </c>
      <c r="F11" s="1">
        <f t="shared" si="1"/>
        <v>-5</v>
      </c>
      <c r="G11" s="1">
        <f t="shared" si="2"/>
        <v>5</v>
      </c>
      <c r="H11" s="1">
        <f t="shared" si="3"/>
        <v>25</v>
      </c>
      <c r="I11" s="1">
        <f t="shared" si="4"/>
        <v>-4.5454545454545456E-2</v>
      </c>
      <c r="J11" s="1">
        <f t="shared" si="5"/>
        <v>4.5454545454545456E-2</v>
      </c>
      <c r="K11" s="7">
        <f t="shared" si="6"/>
        <v>2.1157024793388428E-2</v>
      </c>
      <c r="L11" s="11">
        <f t="shared" si="7"/>
        <v>2.1157024793388428E-2</v>
      </c>
    </row>
    <row r="12" spans="1:18" x14ac:dyDescent="0.25">
      <c r="A12" s="1">
        <v>2005</v>
      </c>
      <c r="B12" s="1">
        <v>11</v>
      </c>
      <c r="C12" s="1">
        <v>94</v>
      </c>
      <c r="D12" s="1">
        <v>11</v>
      </c>
      <c r="E12" s="1">
        <f t="shared" si="0"/>
        <v>110</v>
      </c>
      <c r="F12" s="1">
        <f t="shared" si="1"/>
        <v>-16</v>
      </c>
      <c r="G12" s="1">
        <f t="shared" si="2"/>
        <v>16</v>
      </c>
      <c r="H12" s="1">
        <f t="shared" si="3"/>
        <v>256</v>
      </c>
      <c r="I12" s="1">
        <f t="shared" si="4"/>
        <v>-0.1702127659574468</v>
      </c>
      <c r="J12" s="1">
        <f t="shared" si="5"/>
        <v>0.1702127659574468</v>
      </c>
      <c r="K12" s="7">
        <f t="shared" si="6"/>
        <v>4.0855590765052054E-2</v>
      </c>
      <c r="L12" s="11">
        <f t="shared" si="7"/>
        <v>4.0855590765052054E-2</v>
      </c>
    </row>
    <row r="13" spans="1:18" x14ac:dyDescent="0.25">
      <c r="A13" s="1">
        <v>2005</v>
      </c>
      <c r="B13" s="1">
        <v>12</v>
      </c>
      <c r="C13" s="1">
        <v>113</v>
      </c>
      <c r="D13" s="1">
        <v>12</v>
      </c>
      <c r="E13" s="1">
        <f t="shared" si="0"/>
        <v>94</v>
      </c>
      <c r="F13" s="1">
        <f t="shared" si="1"/>
        <v>19</v>
      </c>
      <c r="G13" s="1">
        <f t="shared" si="2"/>
        <v>19</v>
      </c>
      <c r="H13" s="1">
        <f t="shared" si="3"/>
        <v>361</v>
      </c>
      <c r="I13" s="1">
        <f t="shared" si="4"/>
        <v>0.16814159292035399</v>
      </c>
      <c r="J13" s="1">
        <f t="shared" si="5"/>
        <v>0.16814159292035399</v>
      </c>
      <c r="K13" s="7">
        <f t="shared" si="6"/>
        <v>5.7091393217949725E-2</v>
      </c>
      <c r="L13" s="11">
        <f t="shared" si="7"/>
        <v>5.7091393217949725E-2</v>
      </c>
    </row>
    <row r="14" spans="1:18" x14ac:dyDescent="0.25">
      <c r="A14" s="1">
        <v>2006</v>
      </c>
      <c r="B14" s="1">
        <v>1</v>
      </c>
      <c r="C14" s="1">
        <v>140</v>
      </c>
      <c r="D14" s="1">
        <v>13</v>
      </c>
      <c r="E14" s="1">
        <f t="shared" si="0"/>
        <v>113</v>
      </c>
      <c r="F14" s="1">
        <f t="shared" si="1"/>
        <v>27</v>
      </c>
      <c r="G14" s="1">
        <f t="shared" si="2"/>
        <v>27</v>
      </c>
      <c r="H14" s="1">
        <f t="shared" si="3"/>
        <v>729</v>
      </c>
      <c r="I14" s="1">
        <f t="shared" si="4"/>
        <v>0.19285714285714287</v>
      </c>
      <c r="J14" s="1">
        <f t="shared" si="5"/>
        <v>0.19285714285714287</v>
      </c>
      <c r="K14" s="7">
        <f t="shared" si="6"/>
        <v>0</v>
      </c>
      <c r="L14" s="11">
        <f t="shared" si="7"/>
        <v>0</v>
      </c>
    </row>
    <row r="15" spans="1:18" x14ac:dyDescent="0.25">
      <c r="A15" s="1">
        <v>2006</v>
      </c>
      <c r="B15" s="1">
        <v>2</v>
      </c>
      <c r="C15" s="1">
        <v>140</v>
      </c>
      <c r="D15" s="1">
        <v>14</v>
      </c>
      <c r="E15" s="1">
        <f t="shared" si="0"/>
        <v>140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0</v>
      </c>
      <c r="K15" s="7">
        <f t="shared" si="6"/>
        <v>2.040816326530612E-4</v>
      </c>
      <c r="L15" s="11">
        <f t="shared" si="7"/>
        <v>2.040816326530612E-4</v>
      </c>
    </row>
    <row r="16" spans="1:18" x14ac:dyDescent="0.25">
      <c r="A16" s="1">
        <v>2006</v>
      </c>
      <c r="B16" s="1">
        <v>3</v>
      </c>
      <c r="C16" s="1">
        <v>142</v>
      </c>
      <c r="D16" s="1">
        <v>15</v>
      </c>
      <c r="E16" s="1">
        <f t="shared" si="0"/>
        <v>140</v>
      </c>
      <c r="F16" s="1">
        <f t="shared" si="1"/>
        <v>2</v>
      </c>
      <c r="G16" s="1">
        <f t="shared" si="2"/>
        <v>2</v>
      </c>
      <c r="H16" s="1">
        <f t="shared" si="3"/>
        <v>4</v>
      </c>
      <c r="I16" s="1">
        <f t="shared" si="4"/>
        <v>1.4084507042253521E-2</v>
      </c>
      <c r="J16" s="1">
        <f t="shared" si="5"/>
        <v>1.4084507042253521E-2</v>
      </c>
      <c r="K16" s="7">
        <f t="shared" si="6"/>
        <v>1.2695893671890498E-2</v>
      </c>
      <c r="L16" s="11">
        <f t="shared" si="7"/>
        <v>1.2695893671890498E-2</v>
      </c>
    </row>
    <row r="17" spans="1:12" x14ac:dyDescent="0.25">
      <c r="A17" s="1">
        <v>2006</v>
      </c>
      <c r="B17" s="1">
        <v>4</v>
      </c>
      <c r="C17" s="1">
        <v>158</v>
      </c>
      <c r="D17" s="1">
        <v>16</v>
      </c>
      <c r="E17" s="1">
        <f t="shared" si="0"/>
        <v>142</v>
      </c>
      <c r="F17" s="1">
        <f t="shared" si="1"/>
        <v>16</v>
      </c>
      <c r="G17" s="1">
        <f t="shared" si="2"/>
        <v>16</v>
      </c>
      <c r="H17" s="1">
        <f t="shared" si="3"/>
        <v>256</v>
      </c>
      <c r="I17" s="1">
        <f t="shared" si="4"/>
        <v>0.10126582278481013</v>
      </c>
      <c r="J17" s="1">
        <f t="shared" si="5"/>
        <v>0.10126582278481013</v>
      </c>
      <c r="K17" s="7">
        <f t="shared" si="6"/>
        <v>3.6051914757250441E-4</v>
      </c>
      <c r="L17" s="11">
        <f t="shared" si="7"/>
        <v>3.6051914757250441E-4</v>
      </c>
    </row>
    <row r="18" spans="1:12" x14ac:dyDescent="0.25">
      <c r="A18" s="1">
        <v>2006</v>
      </c>
      <c r="B18" s="1">
        <v>5</v>
      </c>
      <c r="C18" s="1">
        <v>155</v>
      </c>
      <c r="D18" s="1">
        <v>17</v>
      </c>
      <c r="E18" s="1">
        <f t="shared" si="0"/>
        <v>158</v>
      </c>
      <c r="F18" s="1">
        <f t="shared" si="1"/>
        <v>-3</v>
      </c>
      <c r="G18" s="1">
        <f t="shared" si="2"/>
        <v>3</v>
      </c>
      <c r="H18" s="1">
        <f t="shared" si="3"/>
        <v>9</v>
      </c>
      <c r="I18" s="1">
        <f t="shared" si="4"/>
        <v>-1.935483870967742E-2</v>
      </c>
      <c r="J18" s="1">
        <f t="shared" si="5"/>
        <v>1.935483870967742E-2</v>
      </c>
      <c r="K18" s="7">
        <f t="shared" si="6"/>
        <v>1.8355879292403749E-2</v>
      </c>
      <c r="L18" s="11">
        <f t="shared" si="7"/>
        <v>1.8355879292403749E-2</v>
      </c>
    </row>
    <row r="19" spans="1:12" x14ac:dyDescent="0.25">
      <c r="A19" s="1">
        <v>2006</v>
      </c>
      <c r="B19" s="1">
        <v>6</v>
      </c>
      <c r="C19" s="1">
        <v>134</v>
      </c>
      <c r="D19" s="1">
        <v>18</v>
      </c>
      <c r="E19" s="1">
        <f t="shared" si="0"/>
        <v>155</v>
      </c>
      <c r="F19" s="1">
        <f t="shared" si="1"/>
        <v>-21</v>
      </c>
      <c r="G19" s="1">
        <f t="shared" si="2"/>
        <v>21</v>
      </c>
      <c r="H19" s="1">
        <f t="shared" si="3"/>
        <v>441</v>
      </c>
      <c r="I19" s="1">
        <f t="shared" si="4"/>
        <v>-0.15671641791044777</v>
      </c>
      <c r="J19" s="1">
        <f t="shared" si="5"/>
        <v>0.15671641791044777</v>
      </c>
      <c r="K19" s="7">
        <f t="shared" si="6"/>
        <v>6.7386945867676544E-3</v>
      </c>
      <c r="L19" s="11">
        <f t="shared" si="7"/>
        <v>6.7386945867676544E-3</v>
      </c>
    </row>
    <row r="20" spans="1:12" x14ac:dyDescent="0.25">
      <c r="A20" s="1">
        <v>2006</v>
      </c>
      <c r="B20" s="1">
        <v>7</v>
      </c>
      <c r="C20" s="1">
        <v>145</v>
      </c>
      <c r="D20" s="1">
        <v>19</v>
      </c>
      <c r="E20" s="1">
        <f t="shared" si="0"/>
        <v>134</v>
      </c>
      <c r="F20" s="1">
        <f t="shared" si="1"/>
        <v>11</v>
      </c>
      <c r="G20" s="1">
        <f t="shared" si="2"/>
        <v>11</v>
      </c>
      <c r="H20" s="1">
        <f t="shared" si="3"/>
        <v>121</v>
      </c>
      <c r="I20" s="1">
        <f t="shared" si="4"/>
        <v>7.586206896551724E-2</v>
      </c>
      <c r="J20" s="1">
        <f t="shared" si="5"/>
        <v>7.586206896551724E-2</v>
      </c>
      <c r="K20" s="7">
        <f t="shared" si="6"/>
        <v>1.7122473246135553E-3</v>
      </c>
      <c r="L20" s="11">
        <f t="shared" si="7"/>
        <v>1.7122473246135553E-3</v>
      </c>
    </row>
    <row r="21" spans="1:12" x14ac:dyDescent="0.25">
      <c r="A21" s="1">
        <v>2006</v>
      </c>
      <c r="B21" s="1">
        <v>8</v>
      </c>
      <c r="C21" s="1">
        <v>151</v>
      </c>
      <c r="D21" s="1">
        <v>20</v>
      </c>
      <c r="E21" s="1">
        <f t="shared" si="0"/>
        <v>145</v>
      </c>
      <c r="F21" s="1">
        <f t="shared" si="1"/>
        <v>6</v>
      </c>
      <c r="G21" s="1">
        <f t="shared" si="2"/>
        <v>6</v>
      </c>
      <c r="H21" s="1">
        <f t="shared" si="3"/>
        <v>36</v>
      </c>
      <c r="I21" s="1">
        <f t="shared" si="4"/>
        <v>3.9735099337748346E-2</v>
      </c>
      <c r="J21" s="1">
        <f t="shared" si="5"/>
        <v>3.9735099337748346E-2</v>
      </c>
      <c r="K21" s="7">
        <f t="shared" si="6"/>
        <v>3.6884347177755364E-2</v>
      </c>
      <c r="L21" s="11">
        <f t="shared" si="7"/>
        <v>3.6884347177755364E-2</v>
      </c>
    </row>
    <row r="22" spans="1:12" x14ac:dyDescent="0.25">
      <c r="A22" s="1">
        <v>2006</v>
      </c>
      <c r="B22" s="1">
        <v>9</v>
      </c>
      <c r="C22" s="1">
        <v>122</v>
      </c>
      <c r="D22" s="1">
        <v>21</v>
      </c>
      <c r="E22" s="1">
        <f t="shared" si="0"/>
        <v>151</v>
      </c>
      <c r="F22" s="1">
        <f t="shared" si="1"/>
        <v>-29</v>
      </c>
      <c r="G22" s="1">
        <f t="shared" si="2"/>
        <v>29</v>
      </c>
      <c r="H22" s="1">
        <f t="shared" si="3"/>
        <v>841</v>
      </c>
      <c r="I22" s="1">
        <f t="shared" si="4"/>
        <v>-0.23770491803278687</v>
      </c>
      <c r="J22" s="1">
        <f t="shared" si="5"/>
        <v>0.23770491803278687</v>
      </c>
      <c r="K22" s="7">
        <f t="shared" si="6"/>
        <v>4.2999193765116909E-3</v>
      </c>
      <c r="L22" s="11">
        <f t="shared" si="7"/>
        <v>4.2999193765116909E-3</v>
      </c>
    </row>
    <row r="23" spans="1:12" x14ac:dyDescent="0.25">
      <c r="A23" s="1">
        <v>2006</v>
      </c>
      <c r="B23" s="1">
        <v>10</v>
      </c>
      <c r="C23" s="1">
        <v>114</v>
      </c>
      <c r="D23" s="1">
        <v>22</v>
      </c>
      <c r="E23" s="1">
        <f t="shared" si="0"/>
        <v>122</v>
      </c>
      <c r="F23" s="1">
        <f t="shared" si="1"/>
        <v>-8</v>
      </c>
      <c r="G23" s="1">
        <f t="shared" si="2"/>
        <v>8</v>
      </c>
      <c r="H23" s="1">
        <f t="shared" si="3"/>
        <v>64</v>
      </c>
      <c r="I23" s="1">
        <f t="shared" si="4"/>
        <v>-7.0175438596491224E-2</v>
      </c>
      <c r="J23" s="1">
        <f t="shared" si="5"/>
        <v>7.0175438596491224E-2</v>
      </c>
      <c r="K23" s="7">
        <f t="shared" si="6"/>
        <v>7.6946752847029849E-3</v>
      </c>
      <c r="L23" s="11">
        <f t="shared" si="7"/>
        <v>7.6946752847029849E-3</v>
      </c>
    </row>
    <row r="24" spans="1:12" x14ac:dyDescent="0.25">
      <c r="A24" s="1">
        <v>2006</v>
      </c>
      <c r="B24" s="1">
        <v>11</v>
      </c>
      <c r="C24" s="1">
        <v>104</v>
      </c>
      <c r="D24" s="1">
        <v>23</v>
      </c>
      <c r="E24" s="1">
        <f t="shared" si="0"/>
        <v>114</v>
      </c>
      <c r="F24" s="1">
        <f t="shared" si="1"/>
        <v>-10</v>
      </c>
      <c r="G24" s="1">
        <f t="shared" si="2"/>
        <v>10</v>
      </c>
      <c r="H24" s="1">
        <f t="shared" si="3"/>
        <v>100</v>
      </c>
      <c r="I24" s="1">
        <f t="shared" si="4"/>
        <v>-9.6153846153846159E-2</v>
      </c>
      <c r="J24" s="1">
        <f t="shared" si="5"/>
        <v>9.6153846153846159E-2</v>
      </c>
      <c r="K24" s="7">
        <f t="shared" si="6"/>
        <v>4.0772928994082844E-2</v>
      </c>
      <c r="L24" s="11">
        <f t="shared" si="7"/>
        <v>4.0772928994082844E-2</v>
      </c>
    </row>
    <row r="25" spans="1:12" x14ac:dyDescent="0.25">
      <c r="A25" s="1">
        <v>2006</v>
      </c>
      <c r="B25" s="1">
        <v>12</v>
      </c>
      <c r="C25" s="1">
        <v>125</v>
      </c>
      <c r="D25" s="1">
        <v>24</v>
      </c>
      <c r="E25" s="1">
        <f t="shared" si="0"/>
        <v>104</v>
      </c>
      <c r="F25" s="1">
        <f t="shared" si="1"/>
        <v>21</v>
      </c>
      <c r="G25" s="1">
        <f t="shared" si="2"/>
        <v>21</v>
      </c>
      <c r="H25" s="1">
        <f t="shared" si="3"/>
        <v>441</v>
      </c>
      <c r="I25" s="1">
        <f t="shared" si="4"/>
        <v>0.16800000000000001</v>
      </c>
      <c r="J25" s="1">
        <f t="shared" si="5"/>
        <v>0.16800000000000001</v>
      </c>
      <c r="K25" s="7">
        <f t="shared" si="6"/>
        <v>4.6655999999999996E-2</v>
      </c>
      <c r="L25" s="11">
        <f t="shared" si="7"/>
        <v>4.6655999999999996E-2</v>
      </c>
    </row>
    <row r="26" spans="1:12" x14ac:dyDescent="0.25">
      <c r="A26" s="1">
        <v>2007</v>
      </c>
      <c r="B26" s="1">
        <v>1</v>
      </c>
      <c r="C26" s="1">
        <v>152</v>
      </c>
      <c r="D26" s="1">
        <v>25</v>
      </c>
      <c r="E26" s="1">
        <f t="shared" si="0"/>
        <v>125</v>
      </c>
      <c r="F26" s="1">
        <f t="shared" si="1"/>
        <v>27</v>
      </c>
      <c r="G26" s="1">
        <f t="shared" si="2"/>
        <v>27</v>
      </c>
      <c r="H26" s="1">
        <f t="shared" si="3"/>
        <v>729</v>
      </c>
      <c r="I26" s="1">
        <f t="shared" si="4"/>
        <v>0.17763157894736842</v>
      </c>
      <c r="J26" s="1">
        <f t="shared" si="5"/>
        <v>0.17763157894736842</v>
      </c>
      <c r="K26" s="7">
        <f t="shared" si="6"/>
        <v>6.9252077562326861E-2</v>
      </c>
      <c r="L26" s="11">
        <f t="shared" si="7"/>
        <v>6.9252077562326861E-2</v>
      </c>
    </row>
    <row r="27" spans="1:12" x14ac:dyDescent="0.25">
      <c r="A27" s="1">
        <v>2007</v>
      </c>
      <c r="B27" s="1">
        <v>2</v>
      </c>
      <c r="C27" s="1">
        <v>192</v>
      </c>
      <c r="D27" s="1">
        <v>26</v>
      </c>
      <c r="E27" s="1">
        <f t="shared" si="0"/>
        <v>152</v>
      </c>
      <c r="F27" s="1">
        <f t="shared" si="1"/>
        <v>40</v>
      </c>
      <c r="G27" s="1">
        <f t="shared" si="2"/>
        <v>40</v>
      </c>
      <c r="H27" s="1">
        <f t="shared" si="3"/>
        <v>1600</v>
      </c>
      <c r="I27" s="1">
        <f t="shared" si="4"/>
        <v>0.20833333333333334</v>
      </c>
      <c r="J27" s="1">
        <f t="shared" si="5"/>
        <v>0.20833333333333334</v>
      </c>
      <c r="K27" s="7">
        <f t="shared" si="6"/>
        <v>1.435004340277778E-2</v>
      </c>
      <c r="L27" s="11">
        <f t="shared" si="7"/>
        <v>1.435004340277778E-2</v>
      </c>
    </row>
    <row r="28" spans="1:12" x14ac:dyDescent="0.25">
      <c r="A28" s="1">
        <v>2007</v>
      </c>
      <c r="B28" s="1">
        <v>3</v>
      </c>
      <c r="C28" s="1">
        <v>169</v>
      </c>
      <c r="D28" s="1">
        <v>27</v>
      </c>
      <c r="E28" s="1">
        <f t="shared" si="0"/>
        <v>192</v>
      </c>
      <c r="F28" s="1">
        <f t="shared" si="1"/>
        <v>-23</v>
      </c>
      <c r="G28" s="1">
        <f t="shared" si="2"/>
        <v>23</v>
      </c>
      <c r="H28" s="1">
        <f t="shared" si="3"/>
        <v>529</v>
      </c>
      <c r="I28" s="1">
        <f t="shared" si="4"/>
        <v>-0.13609467455621302</v>
      </c>
      <c r="J28" s="1">
        <f t="shared" si="5"/>
        <v>0.13609467455621302</v>
      </c>
      <c r="K28" s="7">
        <f t="shared" si="6"/>
        <v>2.2408178985329646E-3</v>
      </c>
      <c r="L28" s="11">
        <f t="shared" si="7"/>
        <v>2.2408178985329646E-3</v>
      </c>
    </row>
    <row r="29" spans="1:12" x14ac:dyDescent="0.25">
      <c r="A29" s="1">
        <v>2007</v>
      </c>
      <c r="B29" s="1">
        <v>4</v>
      </c>
      <c r="C29" s="1">
        <v>177</v>
      </c>
      <c r="D29" s="1">
        <v>28</v>
      </c>
      <c r="E29" s="1">
        <f t="shared" si="0"/>
        <v>169</v>
      </c>
      <c r="F29" s="1">
        <f t="shared" si="1"/>
        <v>8</v>
      </c>
      <c r="G29" s="1">
        <f t="shared" si="2"/>
        <v>8</v>
      </c>
      <c r="H29" s="1">
        <f t="shared" si="3"/>
        <v>64</v>
      </c>
      <c r="I29" s="1">
        <f t="shared" si="4"/>
        <v>4.519774011299435E-2</v>
      </c>
      <c r="J29" s="1">
        <f t="shared" si="5"/>
        <v>4.519774011299435E-2</v>
      </c>
      <c r="K29" s="7">
        <f t="shared" si="6"/>
        <v>2.5854639471416265E-3</v>
      </c>
      <c r="L29" s="11">
        <f t="shared" si="7"/>
        <v>2.5854639471416265E-3</v>
      </c>
    </row>
    <row r="30" spans="1:12" x14ac:dyDescent="0.25">
      <c r="A30" s="1">
        <v>2007</v>
      </c>
      <c r="B30" s="1">
        <v>5</v>
      </c>
      <c r="C30" s="1">
        <v>186</v>
      </c>
      <c r="D30" s="1">
        <v>29</v>
      </c>
      <c r="E30" s="1">
        <f t="shared" si="0"/>
        <v>177</v>
      </c>
      <c r="F30" s="1">
        <f t="shared" si="1"/>
        <v>9</v>
      </c>
      <c r="G30" s="1">
        <f t="shared" si="2"/>
        <v>9</v>
      </c>
      <c r="H30" s="1">
        <f t="shared" si="3"/>
        <v>81</v>
      </c>
      <c r="I30" s="1">
        <f t="shared" si="4"/>
        <v>4.8387096774193547E-2</v>
      </c>
      <c r="J30" s="1">
        <f t="shared" si="5"/>
        <v>4.8387096774193547E-2</v>
      </c>
      <c r="K30" s="7">
        <f t="shared" si="6"/>
        <v>4.6248121170077474E-4</v>
      </c>
      <c r="L30" s="11">
        <f t="shared" si="7"/>
        <v>4.6248121170077474E-4</v>
      </c>
    </row>
    <row r="31" spans="1:12" x14ac:dyDescent="0.25">
      <c r="A31" s="1">
        <v>2007</v>
      </c>
      <c r="B31" s="1">
        <v>6</v>
      </c>
      <c r="C31" s="1">
        <v>182</v>
      </c>
      <c r="D31" s="1">
        <v>30</v>
      </c>
      <c r="E31" s="1">
        <f t="shared" si="0"/>
        <v>186</v>
      </c>
      <c r="F31" s="1">
        <f t="shared" si="1"/>
        <v>-4</v>
      </c>
      <c r="G31" s="1">
        <f t="shared" si="2"/>
        <v>4</v>
      </c>
      <c r="H31" s="1">
        <f t="shared" si="3"/>
        <v>16</v>
      </c>
      <c r="I31" s="1">
        <f t="shared" si="4"/>
        <v>-2.197802197802198E-2</v>
      </c>
      <c r="J31" s="1">
        <f t="shared" si="5"/>
        <v>2.197802197802198E-2</v>
      </c>
      <c r="K31" s="7">
        <f t="shared" si="6"/>
        <v>3.0189590629151075E-5</v>
      </c>
      <c r="L31" s="11">
        <f t="shared" si="7"/>
        <v>3.0189590629151075E-5</v>
      </c>
    </row>
    <row r="32" spans="1:12" x14ac:dyDescent="0.25">
      <c r="A32" s="1">
        <v>2007</v>
      </c>
      <c r="B32" s="1">
        <v>7</v>
      </c>
      <c r="C32" s="1">
        <v>181</v>
      </c>
      <c r="D32" s="1">
        <v>31</v>
      </c>
      <c r="E32" s="1">
        <f t="shared" si="0"/>
        <v>182</v>
      </c>
      <c r="F32" s="1">
        <f t="shared" si="1"/>
        <v>-1</v>
      </c>
      <c r="G32" s="1">
        <f t="shared" si="2"/>
        <v>1</v>
      </c>
      <c r="H32" s="1">
        <f t="shared" si="3"/>
        <v>1</v>
      </c>
      <c r="I32" s="1">
        <f t="shared" si="4"/>
        <v>-5.5248618784530384E-3</v>
      </c>
      <c r="J32" s="1">
        <f t="shared" si="5"/>
        <v>5.5248618784530384E-3</v>
      </c>
      <c r="K32" s="7">
        <f t="shared" si="6"/>
        <v>3.69341595189402E-3</v>
      </c>
      <c r="L32" s="11">
        <f t="shared" si="7"/>
        <v>3.69341595189402E-3</v>
      </c>
    </row>
    <row r="33" spans="1:12" x14ac:dyDescent="0.25">
      <c r="A33" s="1">
        <v>2007</v>
      </c>
      <c r="B33" s="1">
        <v>8</v>
      </c>
      <c r="C33" s="1">
        <v>170</v>
      </c>
      <c r="D33" s="1">
        <v>32</v>
      </c>
      <c r="E33" s="1">
        <f t="shared" si="0"/>
        <v>181</v>
      </c>
      <c r="F33" s="1">
        <f t="shared" si="1"/>
        <v>-11</v>
      </c>
      <c r="G33" s="1">
        <f t="shared" si="2"/>
        <v>11</v>
      </c>
      <c r="H33" s="1">
        <f t="shared" si="3"/>
        <v>121</v>
      </c>
      <c r="I33" s="1">
        <f t="shared" si="4"/>
        <v>-6.4705882352941183E-2</v>
      </c>
      <c r="J33" s="1">
        <f t="shared" si="5"/>
        <v>6.4705882352941183E-2</v>
      </c>
      <c r="K33" s="7">
        <f t="shared" si="6"/>
        <v>3.7681660899653982E-2</v>
      </c>
      <c r="L33" s="11">
        <f t="shared" si="7"/>
        <v>3.7681660899653982E-2</v>
      </c>
    </row>
    <row r="34" spans="1:12" x14ac:dyDescent="0.25">
      <c r="A34" s="1">
        <v>2007</v>
      </c>
      <c r="B34" s="1">
        <v>9</v>
      </c>
      <c r="C34" s="1">
        <v>137</v>
      </c>
      <c r="D34" s="1">
        <v>33</v>
      </c>
      <c r="E34" s="1">
        <f t="shared" si="0"/>
        <v>170</v>
      </c>
      <c r="F34" s="1">
        <f t="shared" si="1"/>
        <v>-33</v>
      </c>
      <c r="G34" s="1">
        <f t="shared" si="2"/>
        <v>33</v>
      </c>
      <c r="H34" s="1">
        <f t="shared" si="3"/>
        <v>1089</v>
      </c>
      <c r="I34" s="1">
        <f t="shared" si="4"/>
        <v>-0.24087591240875914</v>
      </c>
      <c r="J34" s="1">
        <f t="shared" si="5"/>
        <v>0.24087591240875914</v>
      </c>
      <c r="K34" s="7">
        <f t="shared" si="6"/>
        <v>0</v>
      </c>
      <c r="L34" s="11">
        <f t="shared" si="7"/>
        <v>0</v>
      </c>
    </row>
    <row r="35" spans="1:12" x14ac:dyDescent="0.25">
      <c r="A35" s="1">
        <v>2007</v>
      </c>
      <c r="B35" s="1">
        <v>10</v>
      </c>
      <c r="C35" s="1">
        <v>137</v>
      </c>
      <c r="D35" s="1">
        <v>34</v>
      </c>
      <c r="E35" s="1">
        <f t="shared" si="0"/>
        <v>137</v>
      </c>
      <c r="F35" s="1">
        <f t="shared" si="1"/>
        <v>0</v>
      </c>
      <c r="G35" s="1">
        <f t="shared" si="2"/>
        <v>0</v>
      </c>
      <c r="H35" s="1">
        <f t="shared" si="3"/>
        <v>0</v>
      </c>
      <c r="I35" s="1">
        <f t="shared" si="4"/>
        <v>0</v>
      </c>
      <c r="J35" s="1">
        <f t="shared" si="5"/>
        <v>0</v>
      </c>
      <c r="K35" s="7">
        <f t="shared" si="6"/>
        <v>5.3279343598486864E-5</v>
      </c>
      <c r="L35" s="11">
        <f t="shared" si="7"/>
        <v>5.3279343598486864E-5</v>
      </c>
    </row>
    <row r="36" spans="1:12" x14ac:dyDescent="0.25">
      <c r="A36" s="1">
        <v>2007</v>
      </c>
      <c r="B36" s="1">
        <v>11</v>
      </c>
      <c r="C36" s="1">
        <v>138</v>
      </c>
      <c r="D36" s="1">
        <v>35</v>
      </c>
      <c r="E36" s="1">
        <f t="shared" si="0"/>
        <v>137</v>
      </c>
      <c r="F36" s="1">
        <f t="shared" si="1"/>
        <v>1</v>
      </c>
      <c r="G36" s="1">
        <f t="shared" si="2"/>
        <v>1</v>
      </c>
      <c r="H36" s="1">
        <f t="shared" si="3"/>
        <v>1</v>
      </c>
      <c r="I36" s="1">
        <f t="shared" si="4"/>
        <v>7.246376811594203E-3</v>
      </c>
      <c r="J36" s="1">
        <f t="shared" si="5"/>
        <v>7.246376811594203E-3</v>
      </c>
      <c r="K36" s="7">
        <f t="shared" si="6"/>
        <v>2.7777777777777776E-2</v>
      </c>
      <c r="L36" s="11">
        <f t="shared" si="7"/>
        <v>2.7777777777777776E-2</v>
      </c>
    </row>
    <row r="37" spans="1:12" x14ac:dyDescent="0.25">
      <c r="A37" s="1">
        <v>2007</v>
      </c>
      <c r="B37" s="1">
        <v>12</v>
      </c>
      <c r="C37" s="1">
        <v>161</v>
      </c>
      <c r="D37" s="1">
        <v>36</v>
      </c>
      <c r="E37" s="1">
        <f t="shared" si="0"/>
        <v>138</v>
      </c>
      <c r="F37" s="1">
        <f t="shared" si="1"/>
        <v>23</v>
      </c>
      <c r="G37" s="1">
        <f t="shared" si="2"/>
        <v>23</v>
      </c>
      <c r="H37" s="1">
        <f t="shared" si="3"/>
        <v>529</v>
      </c>
      <c r="I37" s="1">
        <f t="shared" si="4"/>
        <v>0.14285714285714285</v>
      </c>
      <c r="J37" s="1">
        <f t="shared" si="5"/>
        <v>0.14285714285714285</v>
      </c>
      <c r="K37" s="7">
        <f t="shared" si="6"/>
        <v>1.3926931831333669E-2</v>
      </c>
      <c r="L37" s="11">
        <f t="shared" si="7"/>
        <v>1.3926931831333669E-2</v>
      </c>
    </row>
    <row r="38" spans="1:12" x14ac:dyDescent="0.25">
      <c r="A38" s="1">
        <v>2008</v>
      </c>
      <c r="B38" s="1">
        <v>1</v>
      </c>
      <c r="C38" s="1">
        <v>180</v>
      </c>
      <c r="D38" s="1">
        <v>37</v>
      </c>
      <c r="E38" s="1">
        <f t="shared" si="0"/>
        <v>161</v>
      </c>
      <c r="F38" s="1">
        <f t="shared" si="1"/>
        <v>19</v>
      </c>
      <c r="G38" s="1">
        <f t="shared" si="2"/>
        <v>19</v>
      </c>
      <c r="H38" s="1">
        <f t="shared" si="3"/>
        <v>361</v>
      </c>
      <c r="I38" s="1">
        <f t="shared" si="4"/>
        <v>0.10555555555555556</v>
      </c>
      <c r="J38" s="1">
        <f t="shared" si="5"/>
        <v>0.10555555555555556</v>
      </c>
      <c r="K38" s="7">
        <f t="shared" si="6"/>
        <v>1.0000000000000002E-2</v>
      </c>
      <c r="L38" s="11">
        <f t="shared" si="7"/>
        <v>1.0000000000000002E-2</v>
      </c>
    </row>
    <row r="39" spans="1:12" x14ac:dyDescent="0.25">
      <c r="A39" s="1">
        <v>2008</v>
      </c>
      <c r="B39" s="1">
        <v>2</v>
      </c>
      <c r="C39" s="1">
        <v>198</v>
      </c>
      <c r="D39" s="1">
        <v>38</v>
      </c>
      <c r="E39" s="1">
        <f t="shared" si="0"/>
        <v>180</v>
      </c>
      <c r="F39" s="1">
        <f t="shared" si="1"/>
        <v>18</v>
      </c>
      <c r="G39" s="1">
        <f t="shared" si="2"/>
        <v>18</v>
      </c>
      <c r="H39" s="1">
        <f t="shared" si="3"/>
        <v>324</v>
      </c>
      <c r="I39" s="1">
        <f t="shared" si="4"/>
        <v>9.0909090909090912E-2</v>
      </c>
      <c r="J39" s="1">
        <f t="shared" si="5"/>
        <v>9.0909090909090912E-2</v>
      </c>
      <c r="K39" s="7">
        <f t="shared" si="6"/>
        <v>1.020304050607081E-4</v>
      </c>
      <c r="L39" s="11">
        <f t="shared" si="7"/>
        <v>1.020304050607081E-4</v>
      </c>
    </row>
    <row r="40" spans="1:12" x14ac:dyDescent="0.25">
      <c r="A40" s="1">
        <v>2008</v>
      </c>
      <c r="B40" s="1">
        <v>3</v>
      </c>
      <c r="C40" s="1">
        <v>196</v>
      </c>
      <c r="D40" s="1">
        <v>39</v>
      </c>
      <c r="E40" s="1">
        <f t="shared" si="0"/>
        <v>198</v>
      </c>
      <c r="F40" s="1">
        <f t="shared" si="1"/>
        <v>-2</v>
      </c>
      <c r="G40" s="1">
        <f t="shared" si="2"/>
        <v>2</v>
      </c>
      <c r="H40" s="1">
        <f t="shared" si="3"/>
        <v>4</v>
      </c>
      <c r="I40" s="1">
        <f t="shared" si="4"/>
        <v>-1.020408163265306E-2</v>
      </c>
      <c r="J40" s="1">
        <f t="shared" si="5"/>
        <v>1.020408163265306E-2</v>
      </c>
      <c r="K40" s="7">
        <f t="shared" si="6"/>
        <v>2.3427738442315701E-4</v>
      </c>
      <c r="L40" s="11">
        <f t="shared" si="7"/>
        <v>2.3427738442315701E-4</v>
      </c>
    </row>
    <row r="41" spans="1:12" x14ac:dyDescent="0.25">
      <c r="A41" s="1">
        <v>2008</v>
      </c>
      <c r="B41" s="1">
        <v>4</v>
      </c>
      <c r="C41" s="1">
        <v>199</v>
      </c>
      <c r="D41" s="1">
        <v>40</v>
      </c>
      <c r="E41" s="1">
        <f t="shared" si="0"/>
        <v>196</v>
      </c>
      <c r="F41" s="1">
        <f t="shared" si="1"/>
        <v>3</v>
      </c>
      <c r="G41" s="1">
        <f t="shared" si="2"/>
        <v>3</v>
      </c>
      <c r="H41" s="1">
        <f t="shared" si="3"/>
        <v>9</v>
      </c>
      <c r="I41" s="1">
        <f t="shared" si="4"/>
        <v>1.507537688442211E-2</v>
      </c>
      <c r="J41" s="1">
        <f t="shared" si="5"/>
        <v>1.507537688442211E-2</v>
      </c>
      <c r="K41" s="7">
        <f t="shared" si="6"/>
        <v>1.01007550314386E-4</v>
      </c>
      <c r="L41" s="11">
        <f t="shared" si="7"/>
        <v>1.01007550314386E-4</v>
      </c>
    </row>
    <row r="42" spans="1:12" x14ac:dyDescent="0.25">
      <c r="A42" s="1">
        <v>2008</v>
      </c>
      <c r="B42" s="1">
        <v>5</v>
      </c>
      <c r="C42" s="1">
        <v>197</v>
      </c>
      <c r="D42" s="1">
        <v>41</v>
      </c>
      <c r="E42" s="1">
        <f t="shared" si="0"/>
        <v>199</v>
      </c>
      <c r="F42" s="1">
        <f t="shared" si="1"/>
        <v>-2</v>
      </c>
      <c r="G42" s="1">
        <f t="shared" si="2"/>
        <v>2</v>
      </c>
      <c r="H42" s="1">
        <f t="shared" si="3"/>
        <v>4</v>
      </c>
      <c r="I42" s="1">
        <f t="shared" si="4"/>
        <v>-1.015228426395939E-2</v>
      </c>
      <c r="J42" s="1">
        <f t="shared" si="5"/>
        <v>1.015228426395939E-2</v>
      </c>
      <c r="K42" s="7">
        <f t="shared" si="6"/>
        <v>1.6104511840037104E-2</v>
      </c>
      <c r="L42" s="11">
        <f t="shared" si="7"/>
        <v>1.6104511840037104E-2</v>
      </c>
    </row>
    <row r="43" spans="1:12" x14ac:dyDescent="0.25">
      <c r="A43" s="1">
        <v>2008</v>
      </c>
      <c r="B43" s="1">
        <v>6</v>
      </c>
      <c r="C43" s="1">
        <v>172</v>
      </c>
      <c r="D43" s="1">
        <v>42</v>
      </c>
      <c r="E43" s="1">
        <f t="shared" si="0"/>
        <v>197</v>
      </c>
      <c r="F43" s="1">
        <f t="shared" si="1"/>
        <v>-25</v>
      </c>
      <c r="G43" s="1">
        <f t="shared" si="2"/>
        <v>25</v>
      </c>
      <c r="H43" s="1">
        <f t="shared" si="3"/>
        <v>625</v>
      </c>
      <c r="I43" s="1">
        <f t="shared" si="4"/>
        <v>-0.14534883720930233</v>
      </c>
      <c r="J43" s="1">
        <f t="shared" si="5"/>
        <v>0.14534883720930233</v>
      </c>
      <c r="K43" s="7">
        <f t="shared" si="6"/>
        <v>0</v>
      </c>
      <c r="L43" s="11">
        <f t="shared" si="7"/>
        <v>0</v>
      </c>
    </row>
    <row r="44" spans="1:12" x14ac:dyDescent="0.25">
      <c r="A44" s="1">
        <v>2008</v>
      </c>
      <c r="B44" s="1">
        <v>7</v>
      </c>
      <c r="C44" s="1">
        <v>172</v>
      </c>
      <c r="D44" s="1">
        <v>43</v>
      </c>
      <c r="E44" s="1">
        <f t="shared" si="0"/>
        <v>172</v>
      </c>
      <c r="F44" s="1">
        <f t="shared" si="1"/>
        <v>0</v>
      </c>
      <c r="G44" s="1">
        <f t="shared" si="2"/>
        <v>0</v>
      </c>
      <c r="H44" s="1">
        <f t="shared" si="3"/>
        <v>0</v>
      </c>
      <c r="I44" s="1">
        <f t="shared" si="4"/>
        <v>0</v>
      </c>
      <c r="J44" s="1">
        <f t="shared" si="5"/>
        <v>0</v>
      </c>
      <c r="K44" s="7">
        <f t="shared" si="6"/>
        <v>1.352082206598161E-4</v>
      </c>
      <c r="L44" s="11">
        <f t="shared" si="7"/>
        <v>1.352082206598161E-4</v>
      </c>
    </row>
    <row r="45" spans="1:12" x14ac:dyDescent="0.25">
      <c r="A45" s="1">
        <v>2008</v>
      </c>
      <c r="B45" s="1">
        <v>8</v>
      </c>
      <c r="C45" s="1">
        <v>174</v>
      </c>
      <c r="D45" s="1">
        <v>44</v>
      </c>
      <c r="E45" s="1">
        <f t="shared" si="0"/>
        <v>172</v>
      </c>
      <c r="F45" s="1">
        <f t="shared" si="1"/>
        <v>2</v>
      </c>
      <c r="G45" s="1">
        <f t="shared" si="2"/>
        <v>2</v>
      </c>
      <c r="H45" s="1">
        <f t="shared" si="3"/>
        <v>4</v>
      </c>
      <c r="I45" s="1">
        <f t="shared" si="4"/>
        <v>1.1494252873563218E-2</v>
      </c>
      <c r="J45" s="1">
        <f t="shared" si="5"/>
        <v>1.1494252873563218E-2</v>
      </c>
      <c r="K45" s="7">
        <f t="shared" si="6"/>
        <v>3.3822169375082575E-2</v>
      </c>
      <c r="L45" s="11">
        <f t="shared" si="7"/>
        <v>3.3822169375082575E-2</v>
      </c>
    </row>
    <row r="46" spans="1:12" x14ac:dyDescent="0.25">
      <c r="A46" s="1">
        <v>2008</v>
      </c>
      <c r="B46" s="1">
        <v>9</v>
      </c>
      <c r="C46" s="1">
        <v>142</v>
      </c>
      <c r="D46" s="1">
        <v>45</v>
      </c>
      <c r="E46" s="1">
        <f t="shared" si="0"/>
        <v>174</v>
      </c>
      <c r="F46" s="1">
        <f t="shared" si="1"/>
        <v>-32</v>
      </c>
      <c r="G46" s="1">
        <f t="shared" si="2"/>
        <v>32</v>
      </c>
      <c r="H46" s="1">
        <f t="shared" si="3"/>
        <v>1024</v>
      </c>
      <c r="I46" s="1">
        <f t="shared" si="4"/>
        <v>-0.22535211267605634</v>
      </c>
      <c r="J46" s="1">
        <f t="shared" si="5"/>
        <v>0.22535211267605634</v>
      </c>
      <c r="K46" s="7">
        <f t="shared" si="6"/>
        <v>1.1158500297560008E-2</v>
      </c>
      <c r="L46" s="11">
        <f t="shared" si="7"/>
        <v>1.1158500297560008E-2</v>
      </c>
    </row>
    <row r="47" spans="1:12" x14ac:dyDescent="0.25">
      <c r="A47" s="1">
        <v>2008</v>
      </c>
      <c r="B47" s="1">
        <v>10</v>
      </c>
      <c r="C47" s="1">
        <v>127</v>
      </c>
      <c r="D47" s="1">
        <v>46</v>
      </c>
      <c r="E47" s="1">
        <f t="shared" si="0"/>
        <v>142</v>
      </c>
      <c r="F47" s="1">
        <f t="shared" si="1"/>
        <v>-15</v>
      </c>
      <c r="G47" s="1">
        <f t="shared" si="2"/>
        <v>15</v>
      </c>
      <c r="H47" s="1">
        <f t="shared" si="3"/>
        <v>225</v>
      </c>
      <c r="I47" s="1">
        <f t="shared" si="4"/>
        <v>-0.11811023622047244</v>
      </c>
      <c r="J47" s="1">
        <f t="shared" si="5"/>
        <v>0.11811023622047244</v>
      </c>
      <c r="K47" s="7">
        <f t="shared" si="6"/>
        <v>1.5500031000062E-3</v>
      </c>
      <c r="L47" s="11">
        <f t="shared" si="7"/>
        <v>1.5500031000062E-3</v>
      </c>
    </row>
    <row r="48" spans="1:12" x14ac:dyDescent="0.25">
      <c r="A48" s="1">
        <v>2008</v>
      </c>
      <c r="B48" s="1">
        <v>11</v>
      </c>
      <c r="C48" s="1">
        <v>132</v>
      </c>
      <c r="D48" s="1">
        <v>47</v>
      </c>
      <c r="E48" s="1">
        <f t="shared" si="0"/>
        <v>127</v>
      </c>
      <c r="F48" s="1">
        <f t="shared" si="1"/>
        <v>5</v>
      </c>
      <c r="G48" s="1">
        <f t="shared" si="2"/>
        <v>5</v>
      </c>
      <c r="H48" s="1">
        <f t="shared" si="3"/>
        <v>25</v>
      </c>
      <c r="I48" s="1">
        <f t="shared" si="4"/>
        <v>3.787878787878788E-2</v>
      </c>
      <c r="J48" s="1">
        <f t="shared" si="5"/>
        <v>3.787878787878788E-2</v>
      </c>
      <c r="K48" s="7">
        <f t="shared" si="6"/>
        <v>4.1838842975206618E-2</v>
      </c>
      <c r="L48" s="11">
        <f t="shared" si="7"/>
        <v>4.1838842975206618E-2</v>
      </c>
    </row>
    <row r="49" spans="1:12" x14ac:dyDescent="0.25">
      <c r="A49" s="1">
        <v>2008</v>
      </c>
      <c r="B49" s="1">
        <v>12</v>
      </c>
      <c r="C49" s="1">
        <v>159</v>
      </c>
      <c r="D49" s="1">
        <v>48</v>
      </c>
      <c r="E49" s="1">
        <f t="shared" si="0"/>
        <v>132</v>
      </c>
      <c r="F49" s="1">
        <f t="shared" si="1"/>
        <v>27</v>
      </c>
      <c r="G49" s="1">
        <f t="shared" si="2"/>
        <v>27</v>
      </c>
      <c r="H49" s="1">
        <f t="shared" si="3"/>
        <v>729</v>
      </c>
      <c r="I49" s="1">
        <f t="shared" si="4"/>
        <v>0.16981132075471697</v>
      </c>
      <c r="J49" s="1">
        <f t="shared" si="5"/>
        <v>0.16981132075471697</v>
      </c>
      <c r="K49" s="7">
        <f t="shared" si="6"/>
        <v>1.4239943040227838E-3</v>
      </c>
      <c r="L49" s="11">
        <f t="shared" si="7"/>
        <v>1.4239943040227838E-3</v>
      </c>
    </row>
    <row r="50" spans="1:12" x14ac:dyDescent="0.25">
      <c r="A50" s="1">
        <v>2009</v>
      </c>
      <c r="B50" s="1">
        <v>1</v>
      </c>
      <c r="C50" s="1">
        <v>165</v>
      </c>
      <c r="D50" s="1">
        <v>49</v>
      </c>
      <c r="E50" s="1">
        <f t="shared" si="0"/>
        <v>159</v>
      </c>
      <c r="F50" s="1">
        <f t="shared" si="1"/>
        <v>6</v>
      </c>
      <c r="G50" s="1">
        <f t="shared" si="2"/>
        <v>6</v>
      </c>
      <c r="H50" s="1">
        <f t="shared" si="3"/>
        <v>36</v>
      </c>
      <c r="I50" s="1">
        <f t="shared" si="4"/>
        <v>3.6363636363636362E-2</v>
      </c>
      <c r="J50" s="1">
        <f t="shared" si="5"/>
        <v>3.6363636363636362E-2</v>
      </c>
      <c r="K50" s="7">
        <f t="shared" si="6"/>
        <v>2.8797061524334255E-2</v>
      </c>
      <c r="L50" s="11">
        <f t="shared" si="7"/>
        <v>2.8797061524334255E-2</v>
      </c>
    </row>
    <row r="51" spans="1:12" x14ac:dyDescent="0.25">
      <c r="A51" s="1">
        <v>2009</v>
      </c>
      <c r="B51" s="1">
        <v>2</v>
      </c>
      <c r="C51" s="1">
        <v>193</v>
      </c>
      <c r="D51" s="1">
        <v>50</v>
      </c>
      <c r="E51" s="1">
        <f t="shared" si="0"/>
        <v>165</v>
      </c>
      <c r="F51" s="1">
        <f t="shared" si="1"/>
        <v>28</v>
      </c>
      <c r="G51" s="1">
        <f t="shared" si="2"/>
        <v>28</v>
      </c>
      <c r="H51" s="1">
        <f t="shared" si="3"/>
        <v>784</v>
      </c>
      <c r="I51" s="1">
        <f t="shared" si="4"/>
        <v>0.14507772020725387</v>
      </c>
      <c r="J51" s="1">
        <f t="shared" si="5"/>
        <v>0.14507772020725387</v>
      </c>
      <c r="K51" s="7">
        <f t="shared" si="6"/>
        <v>2.7490670890493705E-2</v>
      </c>
      <c r="L51" s="11">
        <f t="shared" si="7"/>
        <v>2.7490670890493705E-2</v>
      </c>
    </row>
    <row r="52" spans="1:12" x14ac:dyDescent="0.25">
      <c r="A52" s="1">
        <v>2009</v>
      </c>
      <c r="B52" s="1">
        <v>3</v>
      </c>
      <c r="C52" s="1">
        <v>161</v>
      </c>
      <c r="D52" s="1">
        <v>51</v>
      </c>
      <c r="E52" s="1">
        <f t="shared" si="0"/>
        <v>193</v>
      </c>
      <c r="F52" s="1">
        <f t="shared" si="1"/>
        <v>-32</v>
      </c>
      <c r="G52" s="1">
        <f t="shared" si="2"/>
        <v>32</v>
      </c>
      <c r="H52" s="1">
        <f t="shared" si="3"/>
        <v>1024</v>
      </c>
      <c r="I52" s="1">
        <f t="shared" si="4"/>
        <v>-0.19875776397515527</v>
      </c>
      <c r="J52" s="1">
        <f t="shared" si="5"/>
        <v>0.19875776397515527</v>
      </c>
      <c r="K52" s="7">
        <f t="shared" si="6"/>
        <v>1.3926931831333669E-2</v>
      </c>
      <c r="L52" s="11">
        <f t="shared" si="7"/>
        <v>1.3926931831333669E-2</v>
      </c>
    </row>
    <row r="53" spans="1:12" x14ac:dyDescent="0.25">
      <c r="A53" s="1">
        <v>2009</v>
      </c>
      <c r="B53" s="1">
        <v>4</v>
      </c>
      <c r="C53" s="1">
        <v>180</v>
      </c>
      <c r="D53" s="1">
        <v>52</v>
      </c>
      <c r="E53" s="1">
        <f t="shared" si="0"/>
        <v>161</v>
      </c>
      <c r="F53" s="1">
        <f t="shared" si="1"/>
        <v>19</v>
      </c>
      <c r="G53" s="1">
        <f t="shared" si="2"/>
        <v>19</v>
      </c>
      <c r="H53" s="1">
        <f t="shared" si="3"/>
        <v>361</v>
      </c>
      <c r="I53" s="1">
        <f t="shared" si="4"/>
        <v>0.10555555555555556</v>
      </c>
      <c r="J53" s="1">
        <f t="shared" si="5"/>
        <v>0.10555555555555556</v>
      </c>
      <c r="K53" s="7">
        <f t="shared" si="6"/>
        <v>1.2345679012345679E-4</v>
      </c>
      <c r="L53" s="11">
        <f t="shared" si="7"/>
        <v>1.2345679012345679E-4</v>
      </c>
    </row>
    <row r="54" spans="1:12" x14ac:dyDescent="0.25">
      <c r="A54" s="1">
        <v>2009</v>
      </c>
      <c r="B54" s="1">
        <v>5</v>
      </c>
      <c r="C54" s="1">
        <v>178</v>
      </c>
      <c r="D54" s="1">
        <v>53</v>
      </c>
      <c r="E54" s="1">
        <f t="shared" si="0"/>
        <v>180</v>
      </c>
      <c r="F54" s="1">
        <f t="shared" si="1"/>
        <v>-2</v>
      </c>
      <c r="G54" s="1">
        <f t="shared" si="2"/>
        <v>2</v>
      </c>
      <c r="H54" s="1">
        <f t="shared" si="3"/>
        <v>4</v>
      </c>
      <c r="I54" s="1">
        <f t="shared" si="4"/>
        <v>-1.1235955056179775E-2</v>
      </c>
      <c r="J54" s="1">
        <f t="shared" si="5"/>
        <v>1.1235955056179775E-2</v>
      </c>
      <c r="K54" s="7">
        <f t="shared" si="6"/>
        <v>1.0225981567983839E-2</v>
      </c>
      <c r="L54" s="11">
        <f t="shared" si="7"/>
        <v>1.0225981567983839E-2</v>
      </c>
    </row>
    <row r="55" spans="1:12" x14ac:dyDescent="0.25">
      <c r="A55" s="1">
        <v>2009</v>
      </c>
      <c r="B55" s="1">
        <v>6</v>
      </c>
      <c r="C55" s="1">
        <v>160</v>
      </c>
      <c r="D55" s="1">
        <v>54</v>
      </c>
      <c r="E55" s="1">
        <f t="shared" si="0"/>
        <v>178</v>
      </c>
      <c r="F55" s="1">
        <f t="shared" si="1"/>
        <v>-18</v>
      </c>
      <c r="G55" s="1">
        <f t="shared" si="2"/>
        <v>18</v>
      </c>
      <c r="H55" s="1">
        <f t="shared" si="3"/>
        <v>324</v>
      </c>
      <c r="I55" s="1">
        <f t="shared" si="4"/>
        <v>-0.1125</v>
      </c>
      <c r="J55" s="1">
        <f t="shared" si="5"/>
        <v>0.1125</v>
      </c>
      <c r="K55" s="7">
        <f t="shared" si="6"/>
        <v>4.7265625000000007E-3</v>
      </c>
      <c r="L55" s="11">
        <f t="shared" si="7"/>
        <v>4.7265625000000007E-3</v>
      </c>
    </row>
    <row r="56" spans="1:12" x14ac:dyDescent="0.25">
      <c r="A56" s="1">
        <v>2009</v>
      </c>
      <c r="B56" s="1">
        <v>7</v>
      </c>
      <c r="C56" s="1">
        <v>171</v>
      </c>
      <c r="D56" s="1">
        <v>55</v>
      </c>
      <c r="E56" s="1">
        <f t="shared" si="0"/>
        <v>160</v>
      </c>
      <c r="F56" s="1">
        <f t="shared" si="1"/>
        <v>11</v>
      </c>
      <c r="G56" s="1">
        <f t="shared" si="2"/>
        <v>11</v>
      </c>
      <c r="H56" s="1">
        <f t="shared" si="3"/>
        <v>121</v>
      </c>
      <c r="I56" s="1">
        <f t="shared" si="4"/>
        <v>6.4327485380116955E-2</v>
      </c>
      <c r="J56" s="1">
        <f t="shared" si="5"/>
        <v>6.4327485380116955E-2</v>
      </c>
      <c r="K56" s="7">
        <f t="shared" si="6"/>
        <v>3.0778701138811941E-4</v>
      </c>
      <c r="L56" s="11">
        <f t="shared" si="7"/>
        <v>3.0778701138811941E-4</v>
      </c>
    </row>
    <row r="57" spans="1:12" x14ac:dyDescent="0.25">
      <c r="A57" s="1">
        <v>2009</v>
      </c>
      <c r="B57" s="1">
        <v>8</v>
      </c>
      <c r="C57" s="1">
        <v>174</v>
      </c>
      <c r="D57" s="1">
        <v>56</v>
      </c>
      <c r="E57" s="1">
        <f t="shared" si="0"/>
        <v>171</v>
      </c>
      <c r="F57" s="1">
        <f t="shared" si="1"/>
        <v>3</v>
      </c>
      <c r="G57" s="1">
        <f t="shared" si="2"/>
        <v>3</v>
      </c>
      <c r="H57" s="1">
        <f t="shared" si="3"/>
        <v>9</v>
      </c>
      <c r="I57" s="1">
        <f t="shared" si="4"/>
        <v>1.7241379310344827E-2</v>
      </c>
      <c r="J57" s="1">
        <f t="shared" si="5"/>
        <v>1.7241379310344827E-2</v>
      </c>
      <c r="K57" s="7">
        <f t="shared" si="6"/>
        <v>4.7694543532831292E-2</v>
      </c>
      <c r="L57" s="11">
        <f t="shared" si="7"/>
        <v>4.7694543532831292E-2</v>
      </c>
    </row>
    <row r="58" spans="1:12" x14ac:dyDescent="0.25">
      <c r="A58" s="1">
        <v>2009</v>
      </c>
      <c r="B58" s="1">
        <v>9</v>
      </c>
      <c r="C58" s="1">
        <v>136</v>
      </c>
      <c r="D58" s="1">
        <v>57</v>
      </c>
      <c r="E58" s="1">
        <f t="shared" si="0"/>
        <v>174</v>
      </c>
      <c r="F58" s="1">
        <f t="shared" si="1"/>
        <v>-38</v>
      </c>
      <c r="G58" s="1">
        <f t="shared" si="2"/>
        <v>38</v>
      </c>
      <c r="H58" s="1">
        <f t="shared" si="3"/>
        <v>1444</v>
      </c>
      <c r="I58" s="1">
        <f t="shared" si="4"/>
        <v>-0.27941176470588236</v>
      </c>
      <c r="J58" s="1">
        <f t="shared" si="5"/>
        <v>0.27941176470588236</v>
      </c>
      <c r="K58" s="7">
        <f t="shared" si="6"/>
        <v>5.406574394463668E-5</v>
      </c>
      <c r="L58" s="11">
        <f t="shared" si="7"/>
        <v>5.406574394463668E-5</v>
      </c>
    </row>
    <row r="59" spans="1:12" x14ac:dyDescent="0.25">
      <c r="A59" s="1">
        <v>2009</v>
      </c>
      <c r="B59" s="1">
        <v>10</v>
      </c>
      <c r="C59" s="1">
        <v>135</v>
      </c>
      <c r="D59" s="1">
        <v>58</v>
      </c>
      <c r="E59" s="1">
        <f t="shared" si="0"/>
        <v>136</v>
      </c>
      <c r="F59" s="1">
        <f t="shared" si="1"/>
        <v>-1</v>
      </c>
      <c r="G59" s="1">
        <f t="shared" si="2"/>
        <v>1</v>
      </c>
      <c r="H59" s="1">
        <f t="shared" si="3"/>
        <v>1</v>
      </c>
      <c r="I59" s="1">
        <f t="shared" si="4"/>
        <v>-7.4074074074074077E-3</v>
      </c>
      <c r="J59" s="1">
        <f t="shared" si="5"/>
        <v>7.4074074074074077E-3</v>
      </c>
      <c r="K59" s="7">
        <f t="shared" si="6"/>
        <v>5.4869684499314136E-5</v>
      </c>
      <c r="L59" s="11">
        <f t="shared" si="7"/>
        <v>5.4869684499314136E-5</v>
      </c>
    </row>
    <row r="60" spans="1:12" x14ac:dyDescent="0.25">
      <c r="A60" s="1">
        <v>2009</v>
      </c>
      <c r="B60" s="1">
        <v>11</v>
      </c>
      <c r="C60" s="1">
        <v>136</v>
      </c>
      <c r="D60" s="1">
        <v>59</v>
      </c>
      <c r="E60" s="1">
        <f t="shared" si="0"/>
        <v>135</v>
      </c>
      <c r="F60" s="1">
        <f t="shared" si="1"/>
        <v>1</v>
      </c>
      <c r="G60" s="1">
        <f t="shared" si="2"/>
        <v>1</v>
      </c>
      <c r="H60" s="1">
        <f t="shared" si="3"/>
        <v>1</v>
      </c>
      <c r="I60" s="1">
        <f t="shared" si="4"/>
        <v>7.3529411764705881E-3</v>
      </c>
      <c r="J60" s="1">
        <f t="shared" si="5"/>
        <v>7.3529411764705881E-3</v>
      </c>
      <c r="K60" s="7">
        <f t="shared" si="6"/>
        <v>5.8877595155709339E-2</v>
      </c>
      <c r="L60" s="11">
        <f t="shared" si="7"/>
        <v>5.8877595155709339E-2</v>
      </c>
    </row>
    <row r="61" spans="1:12" x14ac:dyDescent="0.25">
      <c r="A61" s="1">
        <v>2009</v>
      </c>
      <c r="B61" s="1">
        <v>12</v>
      </c>
      <c r="C61" s="1">
        <v>169</v>
      </c>
      <c r="D61" s="1">
        <v>60</v>
      </c>
      <c r="E61" s="1">
        <f t="shared" si="0"/>
        <v>136</v>
      </c>
      <c r="F61" s="1">
        <f t="shared" si="1"/>
        <v>33</v>
      </c>
      <c r="G61" s="1">
        <f t="shared" si="2"/>
        <v>33</v>
      </c>
      <c r="H61" s="1">
        <f t="shared" si="3"/>
        <v>1089</v>
      </c>
      <c r="I61" s="1">
        <f t="shared" si="4"/>
        <v>0.19526627218934911</v>
      </c>
      <c r="J61" s="1">
        <f t="shared" si="5"/>
        <v>0.19526627218934911</v>
      </c>
      <c r="K61" s="7">
        <f t="shared" si="6"/>
        <v>1.2604600679247927E-3</v>
      </c>
      <c r="L61" s="11">
        <f t="shared" si="7"/>
        <v>1.2604600679247927E-3</v>
      </c>
    </row>
    <row r="62" spans="1:12" x14ac:dyDescent="0.25">
      <c r="A62" s="1">
        <v>2010</v>
      </c>
      <c r="B62" s="1">
        <v>1</v>
      </c>
      <c r="C62" s="1">
        <v>175</v>
      </c>
      <c r="D62" s="1">
        <v>61</v>
      </c>
      <c r="E62" s="1">
        <f t="shared" si="0"/>
        <v>169</v>
      </c>
      <c r="F62" s="1">
        <f t="shared" si="1"/>
        <v>6</v>
      </c>
      <c r="G62" s="1">
        <f t="shared" si="2"/>
        <v>6</v>
      </c>
      <c r="H62" s="1">
        <f t="shared" si="3"/>
        <v>36</v>
      </c>
      <c r="I62" s="1">
        <f t="shared" si="4"/>
        <v>3.4285714285714287E-2</v>
      </c>
      <c r="J62" s="1">
        <f t="shared" si="5"/>
        <v>3.4285714285714287E-2</v>
      </c>
      <c r="K62" s="7">
        <f t="shared" si="6"/>
        <v>3.1379591836734687E-2</v>
      </c>
      <c r="L62" s="11">
        <f t="shared" si="7"/>
        <v>3.1379591836734687E-2</v>
      </c>
    </row>
    <row r="63" spans="1:12" x14ac:dyDescent="0.25">
      <c r="A63" s="1">
        <v>2010</v>
      </c>
      <c r="B63" s="1">
        <v>2</v>
      </c>
      <c r="C63" s="1">
        <v>206</v>
      </c>
      <c r="D63" s="1">
        <v>62</v>
      </c>
      <c r="E63" s="1">
        <f t="shared" si="0"/>
        <v>175</v>
      </c>
      <c r="F63" s="1">
        <f t="shared" si="1"/>
        <v>31</v>
      </c>
      <c r="G63" s="1">
        <f t="shared" si="2"/>
        <v>31</v>
      </c>
      <c r="H63" s="1">
        <f t="shared" si="3"/>
        <v>961</v>
      </c>
      <c r="I63" s="1">
        <f t="shared" si="4"/>
        <v>0.15048543689320387</v>
      </c>
      <c r="J63" s="1">
        <f t="shared" si="5"/>
        <v>0.15048543689320387</v>
      </c>
      <c r="K63" s="7">
        <f t="shared" si="6"/>
        <v>1.592987086436045E-2</v>
      </c>
      <c r="L63" s="11">
        <f t="shared" si="7"/>
        <v>1.592987086436045E-2</v>
      </c>
    </row>
    <row r="64" spans="1:12" x14ac:dyDescent="0.25">
      <c r="A64" s="1">
        <v>2010</v>
      </c>
      <c r="B64" s="1">
        <v>3</v>
      </c>
      <c r="C64" s="1">
        <v>180</v>
      </c>
      <c r="D64" s="1">
        <v>63</v>
      </c>
      <c r="E64" s="1">
        <f t="shared" si="0"/>
        <v>206</v>
      </c>
      <c r="F64" s="1">
        <f t="shared" si="1"/>
        <v>-26</v>
      </c>
      <c r="G64" s="1">
        <f t="shared" si="2"/>
        <v>26</v>
      </c>
      <c r="H64" s="1">
        <f t="shared" si="3"/>
        <v>676</v>
      </c>
      <c r="I64" s="1">
        <f t="shared" si="4"/>
        <v>-0.14444444444444443</v>
      </c>
      <c r="J64" s="1">
        <f t="shared" si="5"/>
        <v>0.14444444444444443</v>
      </c>
      <c r="K64" s="7">
        <f t="shared" si="6"/>
        <v>6.0493827160493828E-3</v>
      </c>
      <c r="L64" s="11">
        <f t="shared" si="7"/>
        <v>6.0493827160493828E-3</v>
      </c>
    </row>
    <row r="65" spans="1:12" x14ac:dyDescent="0.25">
      <c r="A65" s="1">
        <v>2010</v>
      </c>
      <c r="B65" s="1">
        <v>4</v>
      </c>
      <c r="C65" s="1">
        <v>194</v>
      </c>
      <c r="D65" s="1">
        <v>64</v>
      </c>
      <c r="E65" s="1">
        <f t="shared" si="0"/>
        <v>180</v>
      </c>
      <c r="F65" s="1">
        <f t="shared" si="1"/>
        <v>14</v>
      </c>
      <c r="G65" s="1">
        <f t="shared" si="2"/>
        <v>14</v>
      </c>
      <c r="H65" s="1">
        <f t="shared" si="3"/>
        <v>196</v>
      </c>
      <c r="I65" s="1">
        <f t="shared" si="4"/>
        <v>7.2164948453608241E-2</v>
      </c>
      <c r="J65" s="1">
        <f t="shared" si="5"/>
        <v>7.2164948453608241E-2</v>
      </c>
      <c r="K65" s="7">
        <f t="shared" si="6"/>
        <v>2.3913274524391541E-4</v>
      </c>
      <c r="L65" s="11">
        <f t="shared" si="7"/>
        <v>2.3913274524391541E-4</v>
      </c>
    </row>
    <row r="66" spans="1:12" x14ac:dyDescent="0.25">
      <c r="A66" s="1">
        <v>2010</v>
      </c>
      <c r="B66" s="1">
        <v>5</v>
      </c>
      <c r="C66" s="1">
        <v>197</v>
      </c>
      <c r="D66" s="1">
        <v>65</v>
      </c>
      <c r="E66" s="1">
        <f t="shared" si="0"/>
        <v>194</v>
      </c>
      <c r="F66" s="1">
        <f t="shared" si="1"/>
        <v>3</v>
      </c>
      <c r="G66" s="1">
        <f t="shared" si="2"/>
        <v>3</v>
      </c>
      <c r="H66" s="1">
        <f t="shared" si="3"/>
        <v>9</v>
      </c>
      <c r="I66" s="1">
        <f t="shared" si="4"/>
        <v>1.5228426395939087E-2</v>
      </c>
      <c r="J66" s="1">
        <f t="shared" si="5"/>
        <v>1.5228426395939087E-2</v>
      </c>
      <c r="K66" s="7">
        <f t="shared" si="6"/>
        <v>1.2471333968924735E-2</v>
      </c>
      <c r="L66" s="11">
        <f t="shared" si="7"/>
        <v>1.2471333968924735E-2</v>
      </c>
    </row>
    <row r="67" spans="1:12" x14ac:dyDescent="0.25">
      <c r="A67" s="1">
        <v>2010</v>
      </c>
      <c r="B67" s="1">
        <v>6</v>
      </c>
      <c r="C67" s="1">
        <v>175</v>
      </c>
      <c r="D67" s="1">
        <v>66</v>
      </c>
      <c r="E67" s="1">
        <f t="shared" si="0"/>
        <v>197</v>
      </c>
      <c r="F67" s="1">
        <f t="shared" si="1"/>
        <v>-22</v>
      </c>
      <c r="G67" s="1">
        <f t="shared" si="2"/>
        <v>22</v>
      </c>
      <c r="H67" s="1">
        <f t="shared" si="3"/>
        <v>484</v>
      </c>
      <c r="I67" s="1">
        <f t="shared" si="4"/>
        <v>-0.12571428571428572</v>
      </c>
      <c r="J67" s="1">
        <f t="shared" si="5"/>
        <v>0.12571428571428572</v>
      </c>
      <c r="K67" s="7">
        <f t="shared" si="6"/>
        <v>1.7273469387755102E-2</v>
      </c>
      <c r="L67" s="11">
        <f t="shared" si="7"/>
        <v>1.7273469387755102E-2</v>
      </c>
    </row>
    <row r="68" spans="1:12" x14ac:dyDescent="0.25">
      <c r="A68" s="1">
        <v>2010</v>
      </c>
      <c r="B68" s="1">
        <v>7</v>
      </c>
      <c r="C68" s="1">
        <v>198</v>
      </c>
      <c r="D68" s="1">
        <v>67</v>
      </c>
      <c r="E68" s="1">
        <f t="shared" ref="E68:E131" si="8">C67</f>
        <v>175</v>
      </c>
      <c r="F68" s="1">
        <f t="shared" ref="F68:F131" si="9">C68-E68</f>
        <v>23</v>
      </c>
      <c r="G68" s="1">
        <f t="shared" ref="G68:G131" si="10">ABS(F68)</f>
        <v>23</v>
      </c>
      <c r="H68" s="1">
        <f t="shared" ref="H68:H131" si="11">F68^2</f>
        <v>529</v>
      </c>
      <c r="I68" s="1">
        <f t="shared" ref="I68:I131" si="12">F68/C68</f>
        <v>0.11616161616161616</v>
      </c>
      <c r="J68" s="1">
        <f t="shared" ref="J68:J131" si="13">ABS(I68)</f>
        <v>0.11616161616161616</v>
      </c>
      <c r="K68" s="7">
        <f t="shared" ref="K68:K131" si="14">((E69-C69)/C68)^2</f>
        <v>2.0661157024793389E-3</v>
      </c>
      <c r="L68" s="11">
        <f t="shared" ref="L68:L131" si="15">((C69-C68)/C68)^2</f>
        <v>2.0661157024793389E-3</v>
      </c>
    </row>
    <row r="69" spans="1:12" x14ac:dyDescent="0.25">
      <c r="A69" s="1">
        <v>2010</v>
      </c>
      <c r="B69" s="1">
        <v>8</v>
      </c>
      <c r="C69" s="1">
        <v>189</v>
      </c>
      <c r="D69" s="1">
        <v>68</v>
      </c>
      <c r="E69" s="1">
        <f t="shared" si="8"/>
        <v>198</v>
      </c>
      <c r="F69" s="1">
        <f t="shared" si="9"/>
        <v>-9</v>
      </c>
      <c r="G69" s="1">
        <f t="shared" si="10"/>
        <v>9</v>
      </c>
      <c r="H69" s="1">
        <f t="shared" si="11"/>
        <v>81</v>
      </c>
      <c r="I69" s="1">
        <f t="shared" si="12"/>
        <v>-4.7619047619047616E-2</v>
      </c>
      <c r="J69" s="1">
        <f t="shared" si="13"/>
        <v>4.7619047619047616E-2</v>
      </c>
      <c r="K69" s="7">
        <f t="shared" si="14"/>
        <v>5.4197810811567416E-2</v>
      </c>
      <c r="L69" s="11">
        <f t="shared" si="15"/>
        <v>5.4197810811567416E-2</v>
      </c>
    </row>
    <row r="70" spans="1:12" x14ac:dyDescent="0.25">
      <c r="A70" s="1">
        <v>2010</v>
      </c>
      <c r="B70" s="1">
        <v>9</v>
      </c>
      <c r="C70" s="1">
        <v>145</v>
      </c>
      <c r="D70" s="1">
        <v>69</v>
      </c>
      <c r="E70" s="1">
        <f t="shared" si="8"/>
        <v>189</v>
      </c>
      <c r="F70" s="1">
        <f t="shared" si="9"/>
        <v>-44</v>
      </c>
      <c r="G70" s="1">
        <f t="shared" si="10"/>
        <v>44</v>
      </c>
      <c r="H70" s="1">
        <f t="shared" si="11"/>
        <v>1936</v>
      </c>
      <c r="I70" s="1">
        <f t="shared" si="12"/>
        <v>-0.30344827586206896</v>
      </c>
      <c r="J70" s="1">
        <f t="shared" si="13"/>
        <v>0.30344827586206896</v>
      </c>
      <c r="K70" s="7">
        <f t="shared" si="14"/>
        <v>4.7562425683709869E-5</v>
      </c>
      <c r="L70" s="11">
        <f t="shared" si="15"/>
        <v>4.7562425683709869E-5</v>
      </c>
    </row>
    <row r="71" spans="1:12" x14ac:dyDescent="0.25">
      <c r="A71" s="1">
        <v>2010</v>
      </c>
      <c r="B71" s="1">
        <v>10</v>
      </c>
      <c r="C71" s="1">
        <v>146</v>
      </c>
      <c r="D71" s="1">
        <v>70</v>
      </c>
      <c r="E71" s="1">
        <f t="shared" si="8"/>
        <v>145</v>
      </c>
      <c r="F71" s="1">
        <f t="shared" si="9"/>
        <v>1</v>
      </c>
      <c r="G71" s="1">
        <f t="shared" si="10"/>
        <v>1</v>
      </c>
      <c r="H71" s="1">
        <f t="shared" si="11"/>
        <v>1</v>
      </c>
      <c r="I71" s="1">
        <f t="shared" si="12"/>
        <v>6.8493150684931503E-3</v>
      </c>
      <c r="J71" s="1">
        <f t="shared" si="13"/>
        <v>6.8493150684931503E-3</v>
      </c>
      <c r="K71" s="7">
        <f t="shared" si="14"/>
        <v>4.2221805216738595E-4</v>
      </c>
      <c r="L71" s="11">
        <f t="shared" si="15"/>
        <v>4.2221805216738595E-4</v>
      </c>
    </row>
    <row r="72" spans="1:12" x14ac:dyDescent="0.25">
      <c r="A72" s="1">
        <v>2010</v>
      </c>
      <c r="B72" s="1">
        <v>11</v>
      </c>
      <c r="C72" s="1">
        <v>149</v>
      </c>
      <c r="D72" s="1">
        <v>71</v>
      </c>
      <c r="E72" s="1">
        <f t="shared" si="8"/>
        <v>146</v>
      </c>
      <c r="F72" s="1">
        <f t="shared" si="9"/>
        <v>3</v>
      </c>
      <c r="G72" s="1">
        <f t="shared" si="10"/>
        <v>3</v>
      </c>
      <c r="H72" s="1">
        <f t="shared" si="11"/>
        <v>9</v>
      </c>
      <c r="I72" s="1">
        <f t="shared" si="12"/>
        <v>2.0134228187919462E-2</v>
      </c>
      <c r="J72" s="1">
        <f t="shared" si="13"/>
        <v>2.0134228187919462E-2</v>
      </c>
      <c r="K72" s="7">
        <f t="shared" si="14"/>
        <v>5.2069726588892397E-2</v>
      </c>
      <c r="L72" s="11">
        <f t="shared" si="15"/>
        <v>5.2069726588892397E-2</v>
      </c>
    </row>
    <row r="73" spans="1:12" x14ac:dyDescent="0.25">
      <c r="A73" s="1">
        <v>2010</v>
      </c>
      <c r="B73" s="1">
        <v>12</v>
      </c>
      <c r="C73" s="1">
        <v>183</v>
      </c>
      <c r="D73" s="1">
        <v>72</v>
      </c>
      <c r="E73" s="1">
        <f t="shared" si="8"/>
        <v>149</v>
      </c>
      <c r="F73" s="1">
        <f t="shared" si="9"/>
        <v>34</v>
      </c>
      <c r="G73" s="1">
        <f t="shared" si="10"/>
        <v>34</v>
      </c>
      <c r="H73" s="1">
        <f t="shared" si="11"/>
        <v>1156</v>
      </c>
      <c r="I73" s="1">
        <f t="shared" si="12"/>
        <v>0.18579234972677597</v>
      </c>
      <c r="J73" s="1">
        <f t="shared" si="13"/>
        <v>0.18579234972677597</v>
      </c>
      <c r="K73" s="7">
        <f t="shared" si="14"/>
        <v>7.6443011137985609E-3</v>
      </c>
      <c r="L73" s="11">
        <f t="shared" si="15"/>
        <v>7.6443011137985609E-3</v>
      </c>
    </row>
    <row r="74" spans="1:12" x14ac:dyDescent="0.25">
      <c r="A74" s="1">
        <v>2011</v>
      </c>
      <c r="B74" s="1">
        <v>1</v>
      </c>
      <c r="C74" s="1">
        <v>199</v>
      </c>
      <c r="D74" s="1">
        <v>73</v>
      </c>
      <c r="E74" s="1">
        <f t="shared" si="8"/>
        <v>183</v>
      </c>
      <c r="F74" s="1">
        <f t="shared" si="9"/>
        <v>16</v>
      </c>
      <c r="G74" s="1">
        <f t="shared" si="10"/>
        <v>16</v>
      </c>
      <c r="H74" s="1">
        <f t="shared" si="11"/>
        <v>256</v>
      </c>
      <c r="I74" s="1">
        <f t="shared" si="12"/>
        <v>8.0402010050251257E-2</v>
      </c>
      <c r="J74" s="1">
        <f t="shared" si="13"/>
        <v>8.0402010050251257E-2</v>
      </c>
      <c r="K74" s="7">
        <f t="shared" si="14"/>
        <v>9.1159314158733365E-3</v>
      </c>
      <c r="L74" s="11">
        <f t="shared" si="15"/>
        <v>9.1159314158733365E-3</v>
      </c>
    </row>
    <row r="75" spans="1:12" x14ac:dyDescent="0.25">
      <c r="A75" s="1">
        <v>2011</v>
      </c>
      <c r="B75" s="1">
        <v>2</v>
      </c>
      <c r="C75" s="1">
        <v>218</v>
      </c>
      <c r="D75" s="1">
        <v>74</v>
      </c>
      <c r="E75" s="1">
        <f t="shared" si="8"/>
        <v>199</v>
      </c>
      <c r="F75" s="1">
        <f t="shared" si="9"/>
        <v>19</v>
      </c>
      <c r="G75" s="1">
        <f t="shared" si="10"/>
        <v>19</v>
      </c>
      <c r="H75" s="1">
        <f t="shared" si="11"/>
        <v>361</v>
      </c>
      <c r="I75" s="1">
        <f t="shared" si="12"/>
        <v>8.7155963302752298E-2</v>
      </c>
      <c r="J75" s="1">
        <f t="shared" si="13"/>
        <v>8.7155963302752298E-2</v>
      </c>
      <c r="K75" s="7">
        <f t="shared" si="14"/>
        <v>1.6496927868024577E-2</v>
      </c>
      <c r="L75" s="11">
        <f t="shared" si="15"/>
        <v>1.6496927868024577E-2</v>
      </c>
    </row>
    <row r="76" spans="1:12" x14ac:dyDescent="0.25">
      <c r="A76" s="1">
        <v>2011</v>
      </c>
      <c r="B76" s="1">
        <v>3</v>
      </c>
      <c r="C76" s="1">
        <v>190</v>
      </c>
      <c r="D76" s="1">
        <v>75</v>
      </c>
      <c r="E76" s="1">
        <f t="shared" si="8"/>
        <v>218</v>
      </c>
      <c r="F76" s="1">
        <f t="shared" si="9"/>
        <v>-28</v>
      </c>
      <c r="G76" s="1">
        <f t="shared" si="10"/>
        <v>28</v>
      </c>
      <c r="H76" s="1">
        <f t="shared" si="11"/>
        <v>784</v>
      </c>
      <c r="I76" s="1">
        <f t="shared" si="12"/>
        <v>-0.14736842105263157</v>
      </c>
      <c r="J76" s="1">
        <f t="shared" si="13"/>
        <v>0.14736842105263157</v>
      </c>
      <c r="K76" s="7">
        <f t="shared" si="14"/>
        <v>4.8864265927977837E-2</v>
      </c>
      <c r="L76" s="11">
        <f t="shared" si="15"/>
        <v>4.8864265927977837E-2</v>
      </c>
    </row>
    <row r="77" spans="1:12" x14ac:dyDescent="0.25">
      <c r="A77" s="1">
        <v>2011</v>
      </c>
      <c r="B77" s="1">
        <v>4</v>
      </c>
      <c r="C77" s="1">
        <v>232</v>
      </c>
      <c r="D77" s="1">
        <v>76</v>
      </c>
      <c r="E77" s="1">
        <f t="shared" si="8"/>
        <v>190</v>
      </c>
      <c r="F77" s="1">
        <f t="shared" si="9"/>
        <v>42</v>
      </c>
      <c r="G77" s="1">
        <f t="shared" si="10"/>
        <v>42</v>
      </c>
      <c r="H77" s="1">
        <f t="shared" si="11"/>
        <v>1764</v>
      </c>
      <c r="I77" s="1">
        <f t="shared" si="12"/>
        <v>0.18103448275862069</v>
      </c>
      <c r="J77" s="1">
        <f t="shared" si="13"/>
        <v>0.18103448275862069</v>
      </c>
      <c r="K77" s="7">
        <f t="shared" si="14"/>
        <v>0</v>
      </c>
      <c r="L77" s="11">
        <f t="shared" si="15"/>
        <v>0</v>
      </c>
    </row>
    <row r="78" spans="1:12" x14ac:dyDescent="0.25">
      <c r="A78" s="1">
        <v>2011</v>
      </c>
      <c r="B78" s="1">
        <v>5</v>
      </c>
      <c r="C78" s="1">
        <v>232</v>
      </c>
      <c r="D78" s="1">
        <v>77</v>
      </c>
      <c r="E78" s="1">
        <f t="shared" si="8"/>
        <v>232</v>
      </c>
      <c r="F78" s="1">
        <f t="shared" si="9"/>
        <v>0</v>
      </c>
      <c r="G78" s="1">
        <f t="shared" si="10"/>
        <v>0</v>
      </c>
      <c r="H78" s="1">
        <f t="shared" si="11"/>
        <v>0</v>
      </c>
      <c r="I78" s="1">
        <f t="shared" si="12"/>
        <v>0</v>
      </c>
      <c r="J78" s="1">
        <f t="shared" si="13"/>
        <v>0</v>
      </c>
      <c r="K78" s="7">
        <f t="shared" si="14"/>
        <v>4.7562425683709865E-3</v>
      </c>
      <c r="L78" s="11">
        <f t="shared" si="15"/>
        <v>4.7562425683709865E-3</v>
      </c>
    </row>
    <row r="79" spans="1:12" x14ac:dyDescent="0.25">
      <c r="A79" s="1">
        <v>2011</v>
      </c>
      <c r="B79" s="1">
        <v>6</v>
      </c>
      <c r="C79" s="1">
        <v>216</v>
      </c>
      <c r="D79" s="1">
        <v>78</v>
      </c>
      <c r="E79" s="1">
        <f t="shared" si="8"/>
        <v>232</v>
      </c>
      <c r="F79" s="1">
        <f t="shared" si="9"/>
        <v>-16</v>
      </c>
      <c r="G79" s="1">
        <f t="shared" si="10"/>
        <v>16</v>
      </c>
      <c r="H79" s="1">
        <f t="shared" si="11"/>
        <v>256</v>
      </c>
      <c r="I79" s="1">
        <f t="shared" si="12"/>
        <v>-7.407407407407407E-2</v>
      </c>
      <c r="J79" s="1">
        <f t="shared" si="13"/>
        <v>7.407407407407407E-2</v>
      </c>
      <c r="K79" s="7">
        <f t="shared" si="14"/>
        <v>1.4489026063100135E-2</v>
      </c>
      <c r="L79" s="11">
        <f t="shared" si="15"/>
        <v>1.4489026063100135E-2</v>
      </c>
    </row>
    <row r="80" spans="1:12" x14ac:dyDescent="0.25">
      <c r="A80" s="1">
        <v>2011</v>
      </c>
      <c r="B80" s="1">
        <v>7</v>
      </c>
      <c r="C80" s="1">
        <v>242</v>
      </c>
      <c r="D80" s="1">
        <v>79</v>
      </c>
      <c r="E80" s="1">
        <f t="shared" si="8"/>
        <v>216</v>
      </c>
      <c r="F80" s="1">
        <f t="shared" si="9"/>
        <v>26</v>
      </c>
      <c r="G80" s="1">
        <f t="shared" si="10"/>
        <v>26</v>
      </c>
      <c r="H80" s="1">
        <f t="shared" si="11"/>
        <v>676</v>
      </c>
      <c r="I80" s="1">
        <f t="shared" si="12"/>
        <v>0.10743801652892562</v>
      </c>
      <c r="J80" s="1">
        <f t="shared" si="13"/>
        <v>0.10743801652892562</v>
      </c>
      <c r="K80" s="7">
        <f t="shared" si="14"/>
        <v>5.5324089884570731E-3</v>
      </c>
      <c r="L80" s="11">
        <f t="shared" si="15"/>
        <v>5.5324089884570731E-3</v>
      </c>
    </row>
    <row r="81" spans="1:12" x14ac:dyDescent="0.25">
      <c r="A81" s="1">
        <v>2011</v>
      </c>
      <c r="B81" s="1">
        <v>8</v>
      </c>
      <c r="C81" s="1">
        <v>224</v>
      </c>
      <c r="D81" s="1">
        <v>80</v>
      </c>
      <c r="E81" s="1">
        <f t="shared" si="8"/>
        <v>242</v>
      </c>
      <c r="F81" s="1">
        <f t="shared" si="9"/>
        <v>-18</v>
      </c>
      <c r="G81" s="1">
        <f t="shared" si="10"/>
        <v>18</v>
      </c>
      <c r="H81" s="1">
        <f t="shared" si="11"/>
        <v>324</v>
      </c>
      <c r="I81" s="1">
        <f t="shared" si="12"/>
        <v>-8.0357142857142863E-2</v>
      </c>
      <c r="J81" s="1">
        <f t="shared" si="13"/>
        <v>8.0357142857142863E-2</v>
      </c>
      <c r="K81" s="7">
        <f t="shared" si="14"/>
        <v>6.475207270408162E-2</v>
      </c>
      <c r="L81" s="11">
        <f t="shared" si="15"/>
        <v>6.475207270408162E-2</v>
      </c>
    </row>
    <row r="82" spans="1:12" x14ac:dyDescent="0.25">
      <c r="A82" s="1">
        <v>2011</v>
      </c>
      <c r="B82" s="1">
        <v>9</v>
      </c>
      <c r="C82" s="1">
        <v>167</v>
      </c>
      <c r="D82" s="1">
        <v>81</v>
      </c>
      <c r="E82" s="1">
        <f t="shared" si="8"/>
        <v>224</v>
      </c>
      <c r="F82" s="1">
        <f t="shared" si="9"/>
        <v>-57</v>
      </c>
      <c r="G82" s="1">
        <f t="shared" si="10"/>
        <v>57</v>
      </c>
      <c r="H82" s="1">
        <f t="shared" si="11"/>
        <v>3249</v>
      </c>
      <c r="I82" s="1">
        <f t="shared" si="12"/>
        <v>-0.3413173652694611</v>
      </c>
      <c r="J82" s="1">
        <f t="shared" si="13"/>
        <v>0.3413173652694611</v>
      </c>
      <c r="K82" s="7">
        <f t="shared" si="14"/>
        <v>3.585643085087311E-5</v>
      </c>
      <c r="L82" s="11">
        <f t="shared" si="15"/>
        <v>3.585643085087311E-5</v>
      </c>
    </row>
    <row r="83" spans="1:12" x14ac:dyDescent="0.25">
      <c r="A83" s="1">
        <v>2011</v>
      </c>
      <c r="B83" s="1">
        <v>10</v>
      </c>
      <c r="C83" s="1">
        <v>166</v>
      </c>
      <c r="D83" s="1">
        <v>82</v>
      </c>
      <c r="E83" s="1">
        <f t="shared" si="8"/>
        <v>167</v>
      </c>
      <c r="F83" s="1">
        <f t="shared" si="9"/>
        <v>-1</v>
      </c>
      <c r="G83" s="1">
        <f t="shared" si="10"/>
        <v>1</v>
      </c>
      <c r="H83" s="1">
        <f t="shared" si="11"/>
        <v>1</v>
      </c>
      <c r="I83" s="1">
        <f t="shared" si="12"/>
        <v>-6.024096385542169E-3</v>
      </c>
      <c r="J83" s="1">
        <f t="shared" si="13"/>
        <v>6.024096385542169E-3</v>
      </c>
      <c r="K83" s="7">
        <f t="shared" si="14"/>
        <v>9.0724343155755549E-4</v>
      </c>
      <c r="L83" s="11">
        <f t="shared" si="15"/>
        <v>9.0724343155755549E-4</v>
      </c>
    </row>
    <row r="84" spans="1:12" x14ac:dyDescent="0.25">
      <c r="A84" s="1">
        <v>2011</v>
      </c>
      <c r="B84" s="1">
        <v>11</v>
      </c>
      <c r="C84" s="1">
        <v>171</v>
      </c>
      <c r="D84" s="1">
        <v>83</v>
      </c>
      <c r="E84" s="1">
        <f t="shared" si="8"/>
        <v>166</v>
      </c>
      <c r="F84" s="1">
        <f t="shared" si="9"/>
        <v>5</v>
      </c>
      <c r="G84" s="1">
        <f t="shared" si="10"/>
        <v>5</v>
      </c>
      <c r="H84" s="1">
        <f t="shared" si="11"/>
        <v>25</v>
      </c>
      <c r="I84" s="1">
        <f t="shared" si="12"/>
        <v>2.9239766081871343E-2</v>
      </c>
      <c r="J84" s="1">
        <f t="shared" si="13"/>
        <v>2.9239766081871343E-2</v>
      </c>
      <c r="K84" s="7">
        <f t="shared" si="14"/>
        <v>5.7487774015936521E-2</v>
      </c>
      <c r="L84" s="11">
        <f t="shared" si="15"/>
        <v>5.7487774015936521E-2</v>
      </c>
    </row>
    <row r="85" spans="1:12" x14ac:dyDescent="0.25">
      <c r="A85" s="1">
        <v>2011</v>
      </c>
      <c r="B85" s="1">
        <v>12</v>
      </c>
      <c r="C85" s="1">
        <v>212</v>
      </c>
      <c r="D85" s="1">
        <v>84</v>
      </c>
      <c r="E85" s="1">
        <f t="shared" si="8"/>
        <v>171</v>
      </c>
      <c r="F85" s="1">
        <f t="shared" si="9"/>
        <v>41</v>
      </c>
      <c r="G85" s="1">
        <f t="shared" si="10"/>
        <v>41</v>
      </c>
      <c r="H85" s="1">
        <f t="shared" si="11"/>
        <v>1681</v>
      </c>
      <c r="I85" s="1">
        <f t="shared" si="12"/>
        <v>0.19339622641509435</v>
      </c>
      <c r="J85" s="1">
        <f t="shared" si="13"/>
        <v>0.19339622641509435</v>
      </c>
      <c r="K85" s="7">
        <f t="shared" si="14"/>
        <v>1.4239943040227838E-3</v>
      </c>
      <c r="L85" s="11">
        <f t="shared" si="15"/>
        <v>1.4239943040227838E-3</v>
      </c>
    </row>
    <row r="86" spans="1:12" x14ac:dyDescent="0.25">
      <c r="A86" s="1">
        <v>2012</v>
      </c>
      <c r="B86" s="1">
        <v>1</v>
      </c>
      <c r="C86" s="1">
        <v>220</v>
      </c>
      <c r="D86" s="1">
        <v>85</v>
      </c>
      <c r="E86" s="1">
        <f t="shared" si="8"/>
        <v>212</v>
      </c>
      <c r="F86" s="1">
        <f t="shared" si="9"/>
        <v>8</v>
      </c>
      <c r="G86" s="1">
        <f t="shared" si="10"/>
        <v>8</v>
      </c>
      <c r="H86" s="1">
        <f t="shared" si="11"/>
        <v>64</v>
      </c>
      <c r="I86" s="1">
        <f t="shared" si="12"/>
        <v>3.6363636363636362E-2</v>
      </c>
      <c r="J86" s="1">
        <f t="shared" si="13"/>
        <v>3.6363636363636362E-2</v>
      </c>
      <c r="K86" s="7">
        <f t="shared" si="14"/>
        <v>1.8595041322314047E-2</v>
      </c>
      <c r="L86" s="11">
        <f t="shared" si="15"/>
        <v>1.8595041322314047E-2</v>
      </c>
    </row>
    <row r="87" spans="1:12" x14ac:dyDescent="0.25">
      <c r="A87" s="1">
        <v>2012</v>
      </c>
      <c r="B87" s="1">
        <v>2</v>
      </c>
      <c r="C87" s="1">
        <v>250</v>
      </c>
      <c r="D87" s="1">
        <v>86</v>
      </c>
      <c r="E87" s="1">
        <f t="shared" si="8"/>
        <v>220</v>
      </c>
      <c r="F87" s="1">
        <f t="shared" si="9"/>
        <v>30</v>
      </c>
      <c r="G87" s="1">
        <f t="shared" si="10"/>
        <v>30</v>
      </c>
      <c r="H87" s="1">
        <f t="shared" si="11"/>
        <v>900</v>
      </c>
      <c r="I87" s="1">
        <f t="shared" si="12"/>
        <v>0.12</v>
      </c>
      <c r="J87" s="1">
        <f t="shared" si="13"/>
        <v>0.12</v>
      </c>
      <c r="K87" s="7">
        <f t="shared" si="14"/>
        <v>6.4000000000000003E-3</v>
      </c>
      <c r="L87" s="11">
        <f t="shared" si="15"/>
        <v>6.4000000000000003E-3</v>
      </c>
    </row>
    <row r="88" spans="1:12" x14ac:dyDescent="0.25">
      <c r="A88" s="1">
        <v>2012</v>
      </c>
      <c r="B88" s="1">
        <v>3</v>
      </c>
      <c r="C88" s="1">
        <v>230</v>
      </c>
      <c r="D88" s="1">
        <v>87</v>
      </c>
      <c r="E88" s="1">
        <f t="shared" si="8"/>
        <v>250</v>
      </c>
      <c r="F88" s="1">
        <f t="shared" si="9"/>
        <v>-20</v>
      </c>
      <c r="G88" s="1">
        <f t="shared" si="10"/>
        <v>20</v>
      </c>
      <c r="H88" s="1">
        <f t="shared" si="11"/>
        <v>400</v>
      </c>
      <c r="I88" s="1">
        <f t="shared" si="12"/>
        <v>-8.6956521739130432E-2</v>
      </c>
      <c r="J88" s="1">
        <f t="shared" si="13"/>
        <v>8.6956521739130432E-2</v>
      </c>
      <c r="K88" s="7">
        <f t="shared" si="14"/>
        <v>1.8166351606805294E-2</v>
      </c>
      <c r="L88" s="11">
        <f t="shared" si="15"/>
        <v>1.8166351606805294E-2</v>
      </c>
    </row>
    <row r="89" spans="1:12" x14ac:dyDescent="0.25">
      <c r="A89" s="1">
        <v>2012</v>
      </c>
      <c r="B89" s="1">
        <v>4</v>
      </c>
      <c r="C89" s="1">
        <v>261</v>
      </c>
      <c r="D89" s="1">
        <v>88</v>
      </c>
      <c r="E89" s="1">
        <f t="shared" si="8"/>
        <v>230</v>
      </c>
      <c r="F89" s="1">
        <f t="shared" si="9"/>
        <v>31</v>
      </c>
      <c r="G89" s="1">
        <f t="shared" si="10"/>
        <v>31</v>
      </c>
      <c r="H89" s="1">
        <f t="shared" si="11"/>
        <v>961</v>
      </c>
      <c r="I89" s="1">
        <f t="shared" si="12"/>
        <v>0.11877394636015326</v>
      </c>
      <c r="J89" s="1">
        <f t="shared" si="13"/>
        <v>0.11877394636015326</v>
      </c>
      <c r="K89" s="7">
        <f t="shared" si="14"/>
        <v>1.1890606420927466E-3</v>
      </c>
      <c r="L89" s="11">
        <f t="shared" si="15"/>
        <v>1.1890606420927466E-3</v>
      </c>
    </row>
    <row r="90" spans="1:12" x14ac:dyDescent="0.25">
      <c r="A90" s="1">
        <v>2012</v>
      </c>
      <c r="B90" s="1">
        <v>5</v>
      </c>
      <c r="C90" s="1">
        <v>252</v>
      </c>
      <c r="D90" s="1">
        <v>89</v>
      </c>
      <c r="E90" s="1">
        <f t="shared" si="8"/>
        <v>261</v>
      </c>
      <c r="F90" s="1">
        <f t="shared" si="9"/>
        <v>-9</v>
      </c>
      <c r="G90" s="1">
        <f t="shared" si="10"/>
        <v>9</v>
      </c>
      <c r="H90" s="1">
        <f t="shared" si="11"/>
        <v>81</v>
      </c>
      <c r="I90" s="1">
        <f t="shared" si="12"/>
        <v>-3.5714285714285712E-2</v>
      </c>
      <c r="J90" s="1">
        <f t="shared" si="13"/>
        <v>3.5714285714285712E-2</v>
      </c>
      <c r="K90" s="7">
        <f t="shared" si="14"/>
        <v>9.0702947845804974E-3</v>
      </c>
      <c r="L90" s="11">
        <f t="shared" si="15"/>
        <v>9.0702947845804974E-3</v>
      </c>
    </row>
    <row r="91" spans="1:12" x14ac:dyDescent="0.25">
      <c r="A91" s="1">
        <v>2012</v>
      </c>
      <c r="B91" s="1">
        <v>6</v>
      </c>
      <c r="C91" s="1">
        <v>228</v>
      </c>
      <c r="D91" s="1">
        <v>90</v>
      </c>
      <c r="E91" s="1">
        <f t="shared" si="8"/>
        <v>252</v>
      </c>
      <c r="F91" s="1">
        <f t="shared" si="9"/>
        <v>-24</v>
      </c>
      <c r="G91" s="1">
        <f t="shared" si="10"/>
        <v>24</v>
      </c>
      <c r="H91" s="1">
        <f t="shared" si="11"/>
        <v>576</v>
      </c>
      <c r="I91" s="1">
        <f t="shared" si="12"/>
        <v>-0.10526315789473684</v>
      </c>
      <c r="J91" s="1">
        <f t="shared" si="13"/>
        <v>0.10526315789473684</v>
      </c>
      <c r="K91" s="7">
        <f t="shared" si="14"/>
        <v>2.3564943059402894E-2</v>
      </c>
      <c r="L91" s="11">
        <f t="shared" si="15"/>
        <v>2.3564943059402894E-2</v>
      </c>
    </row>
    <row r="92" spans="1:12" x14ac:dyDescent="0.25">
      <c r="A92" s="1">
        <v>2012</v>
      </c>
      <c r="B92" s="1">
        <v>7</v>
      </c>
      <c r="C92" s="1">
        <v>263</v>
      </c>
      <c r="D92" s="1">
        <v>91</v>
      </c>
      <c r="E92" s="1">
        <f t="shared" si="8"/>
        <v>228</v>
      </c>
      <c r="F92" s="1">
        <f t="shared" si="9"/>
        <v>35</v>
      </c>
      <c r="G92" s="1">
        <f t="shared" si="10"/>
        <v>35</v>
      </c>
      <c r="H92" s="1">
        <f t="shared" si="11"/>
        <v>1225</v>
      </c>
      <c r="I92" s="1">
        <f t="shared" si="12"/>
        <v>0.13307984790874525</v>
      </c>
      <c r="J92" s="1">
        <f t="shared" si="13"/>
        <v>0.13307984790874525</v>
      </c>
      <c r="K92" s="7">
        <f t="shared" si="14"/>
        <v>3.7010799635674939E-3</v>
      </c>
      <c r="L92" s="11">
        <f t="shared" si="15"/>
        <v>3.7010799635674939E-3</v>
      </c>
    </row>
    <row r="93" spans="1:12" x14ac:dyDescent="0.25">
      <c r="A93" s="1">
        <v>2012</v>
      </c>
      <c r="B93" s="1">
        <v>8</v>
      </c>
      <c r="C93" s="1">
        <v>247</v>
      </c>
      <c r="D93" s="1">
        <v>92</v>
      </c>
      <c r="E93" s="1">
        <f t="shared" si="8"/>
        <v>263</v>
      </c>
      <c r="F93" s="1">
        <f t="shared" si="9"/>
        <v>-16</v>
      </c>
      <c r="G93" s="1">
        <f t="shared" si="10"/>
        <v>16</v>
      </c>
      <c r="H93" s="1">
        <f t="shared" si="11"/>
        <v>256</v>
      </c>
      <c r="I93" s="1">
        <f t="shared" si="12"/>
        <v>-6.4777327935222673E-2</v>
      </c>
      <c r="J93" s="1">
        <f t="shared" si="13"/>
        <v>6.4777327935222673E-2</v>
      </c>
      <c r="K93" s="7">
        <f t="shared" si="14"/>
        <v>4.6042387188775423E-2</v>
      </c>
      <c r="L93" s="11">
        <f t="shared" si="15"/>
        <v>4.6042387188775423E-2</v>
      </c>
    </row>
    <row r="94" spans="1:12" x14ac:dyDescent="0.25">
      <c r="A94" s="1">
        <v>2012</v>
      </c>
      <c r="B94" s="1">
        <v>9</v>
      </c>
      <c r="C94" s="1">
        <v>194</v>
      </c>
      <c r="D94" s="1">
        <v>93</v>
      </c>
      <c r="E94" s="1">
        <f t="shared" si="8"/>
        <v>247</v>
      </c>
      <c r="F94" s="1">
        <f t="shared" si="9"/>
        <v>-53</v>
      </c>
      <c r="G94" s="1">
        <f t="shared" si="10"/>
        <v>53</v>
      </c>
      <c r="H94" s="1">
        <f t="shared" si="11"/>
        <v>2809</v>
      </c>
      <c r="I94" s="1">
        <f t="shared" si="12"/>
        <v>-0.27319587628865977</v>
      </c>
      <c r="J94" s="1">
        <f t="shared" si="13"/>
        <v>0.27319587628865977</v>
      </c>
      <c r="K94" s="7">
        <f t="shared" si="14"/>
        <v>1.0628122010840684E-4</v>
      </c>
      <c r="L94" s="11">
        <f t="shared" si="15"/>
        <v>1.0628122010840684E-4</v>
      </c>
    </row>
    <row r="95" spans="1:12" x14ac:dyDescent="0.25">
      <c r="A95" s="1">
        <v>2012</v>
      </c>
      <c r="B95" s="1">
        <v>10</v>
      </c>
      <c r="C95" s="1">
        <v>192</v>
      </c>
      <c r="D95" s="1">
        <v>94</v>
      </c>
      <c r="E95" s="1">
        <f t="shared" si="8"/>
        <v>194</v>
      </c>
      <c r="F95" s="1">
        <f t="shared" si="9"/>
        <v>-2</v>
      </c>
      <c r="G95" s="1">
        <f t="shared" si="10"/>
        <v>2</v>
      </c>
      <c r="H95" s="1">
        <f t="shared" si="11"/>
        <v>4</v>
      </c>
      <c r="I95" s="1">
        <f t="shared" si="12"/>
        <v>-1.0416666666666666E-2</v>
      </c>
      <c r="J95" s="1">
        <f t="shared" si="13"/>
        <v>1.0416666666666666E-2</v>
      </c>
      <c r="K95" s="7">
        <f t="shared" si="14"/>
        <v>4.3402777777777775E-4</v>
      </c>
      <c r="L95" s="11">
        <f t="shared" si="15"/>
        <v>4.3402777777777775E-4</v>
      </c>
    </row>
    <row r="96" spans="1:12" x14ac:dyDescent="0.25">
      <c r="A96" s="1">
        <v>2012</v>
      </c>
      <c r="B96" s="1">
        <v>11</v>
      </c>
      <c r="C96" s="1">
        <v>196</v>
      </c>
      <c r="D96" s="1">
        <v>95</v>
      </c>
      <c r="E96" s="1">
        <f t="shared" si="8"/>
        <v>192</v>
      </c>
      <c r="F96" s="1">
        <f t="shared" si="9"/>
        <v>4</v>
      </c>
      <c r="G96" s="1">
        <f t="shared" si="10"/>
        <v>4</v>
      </c>
      <c r="H96" s="1">
        <f t="shared" si="11"/>
        <v>16</v>
      </c>
      <c r="I96" s="1">
        <f t="shared" si="12"/>
        <v>2.0408163265306121E-2</v>
      </c>
      <c r="J96" s="1">
        <f t="shared" si="13"/>
        <v>2.0408163265306121E-2</v>
      </c>
      <c r="K96" s="7">
        <f t="shared" si="14"/>
        <v>3.1887755102040817E-2</v>
      </c>
      <c r="L96" s="11">
        <f t="shared" si="15"/>
        <v>3.1887755102040817E-2</v>
      </c>
    </row>
    <row r="97" spans="1:12" x14ac:dyDescent="0.25">
      <c r="A97" s="1">
        <v>2012</v>
      </c>
      <c r="B97" s="1">
        <v>12</v>
      </c>
      <c r="C97" s="1">
        <v>231</v>
      </c>
      <c r="D97" s="1">
        <v>96</v>
      </c>
      <c r="E97" s="1">
        <f t="shared" si="8"/>
        <v>196</v>
      </c>
      <c r="F97" s="1">
        <f t="shared" si="9"/>
        <v>35</v>
      </c>
      <c r="G97" s="1">
        <f t="shared" si="10"/>
        <v>35</v>
      </c>
      <c r="H97" s="1">
        <f t="shared" si="11"/>
        <v>1225</v>
      </c>
      <c r="I97" s="1">
        <f t="shared" si="12"/>
        <v>0.15151515151515152</v>
      </c>
      <c r="J97" s="1">
        <f t="shared" si="13"/>
        <v>0.15151515151515152</v>
      </c>
      <c r="K97" s="7">
        <f t="shared" si="14"/>
        <v>4.2165626581210985E-3</v>
      </c>
      <c r="L97" s="11">
        <f t="shared" si="15"/>
        <v>4.2165626581210985E-3</v>
      </c>
    </row>
    <row r="98" spans="1:12" x14ac:dyDescent="0.25">
      <c r="A98" s="1">
        <v>2013</v>
      </c>
      <c r="B98" s="1">
        <v>1</v>
      </c>
      <c r="C98" s="1">
        <v>246</v>
      </c>
      <c r="D98" s="1">
        <v>97</v>
      </c>
      <c r="E98" s="1">
        <f t="shared" si="8"/>
        <v>231</v>
      </c>
      <c r="F98" s="1">
        <f t="shared" si="9"/>
        <v>15</v>
      </c>
      <c r="G98" s="1">
        <f t="shared" si="10"/>
        <v>15</v>
      </c>
      <c r="H98" s="1">
        <f t="shared" si="11"/>
        <v>225</v>
      </c>
      <c r="I98" s="1">
        <f t="shared" si="12"/>
        <v>6.097560975609756E-2</v>
      </c>
      <c r="J98" s="1">
        <f t="shared" si="13"/>
        <v>6.097560975609756E-2</v>
      </c>
      <c r="K98" s="7">
        <f t="shared" si="14"/>
        <v>4.4682398043492638E-2</v>
      </c>
      <c r="L98" s="11">
        <f t="shared" si="15"/>
        <v>4.4682398043492638E-2</v>
      </c>
    </row>
    <row r="99" spans="1:12" x14ac:dyDescent="0.25">
      <c r="A99" s="1">
        <v>2013</v>
      </c>
      <c r="B99" s="1">
        <v>2</v>
      </c>
      <c r="C99" s="1">
        <v>298</v>
      </c>
      <c r="D99" s="1">
        <v>98</v>
      </c>
      <c r="E99" s="1">
        <f t="shared" si="8"/>
        <v>246</v>
      </c>
      <c r="F99" s="1">
        <f t="shared" si="9"/>
        <v>52</v>
      </c>
      <c r="G99" s="1">
        <f t="shared" si="10"/>
        <v>52</v>
      </c>
      <c r="H99" s="1">
        <f t="shared" si="11"/>
        <v>2704</v>
      </c>
      <c r="I99" s="1">
        <f t="shared" si="12"/>
        <v>0.17449664429530201</v>
      </c>
      <c r="J99" s="1">
        <f t="shared" si="13"/>
        <v>0.17449664429530201</v>
      </c>
      <c r="K99" s="7">
        <f t="shared" si="14"/>
        <v>9.4702941308950038E-3</v>
      </c>
      <c r="L99" s="11">
        <f t="shared" si="15"/>
        <v>9.4702941308950038E-3</v>
      </c>
    </row>
    <row r="100" spans="1:12" x14ac:dyDescent="0.25">
      <c r="A100" s="1">
        <v>2013</v>
      </c>
      <c r="B100" s="1">
        <v>3</v>
      </c>
      <c r="C100" s="1">
        <v>269</v>
      </c>
      <c r="D100" s="1">
        <v>99</v>
      </c>
      <c r="E100" s="1">
        <f t="shared" si="8"/>
        <v>298</v>
      </c>
      <c r="F100" s="1">
        <f t="shared" si="9"/>
        <v>-29</v>
      </c>
      <c r="G100" s="1">
        <f t="shared" si="10"/>
        <v>29</v>
      </c>
      <c r="H100" s="1">
        <f t="shared" si="11"/>
        <v>841</v>
      </c>
      <c r="I100" s="1">
        <f t="shared" si="12"/>
        <v>-0.10780669144981413</v>
      </c>
      <c r="J100" s="1">
        <f t="shared" si="13"/>
        <v>0.10780669144981413</v>
      </c>
      <c r="K100" s="7">
        <f t="shared" si="14"/>
        <v>3.1094097649286218E-3</v>
      </c>
      <c r="L100" s="11">
        <f t="shared" si="15"/>
        <v>3.1094097649286218E-3</v>
      </c>
    </row>
    <row r="101" spans="1:12" x14ac:dyDescent="0.25">
      <c r="A101" s="1">
        <v>2013</v>
      </c>
      <c r="B101" s="1">
        <v>4</v>
      </c>
      <c r="C101" s="1">
        <v>284</v>
      </c>
      <c r="D101" s="1">
        <v>100</v>
      </c>
      <c r="E101" s="1">
        <f t="shared" si="8"/>
        <v>269</v>
      </c>
      <c r="F101" s="1">
        <f t="shared" si="9"/>
        <v>15</v>
      </c>
      <c r="G101" s="1">
        <f t="shared" si="10"/>
        <v>15</v>
      </c>
      <c r="H101" s="1">
        <f t="shared" si="11"/>
        <v>225</v>
      </c>
      <c r="I101" s="1">
        <f t="shared" si="12"/>
        <v>5.2816901408450703E-2</v>
      </c>
      <c r="J101" s="1">
        <f t="shared" si="13"/>
        <v>5.2816901408450703E-2</v>
      </c>
      <c r="K101" s="7">
        <f t="shared" si="14"/>
        <v>3.0995834159888914E-4</v>
      </c>
      <c r="L101" s="11">
        <f t="shared" si="15"/>
        <v>3.0995834159888914E-4</v>
      </c>
    </row>
    <row r="102" spans="1:12" x14ac:dyDescent="0.25">
      <c r="A102" s="1">
        <v>2013</v>
      </c>
      <c r="B102" s="1">
        <v>5</v>
      </c>
      <c r="C102" s="1">
        <v>279</v>
      </c>
      <c r="D102" s="1">
        <v>101</v>
      </c>
      <c r="E102" s="1">
        <f t="shared" si="8"/>
        <v>284</v>
      </c>
      <c r="F102" s="1">
        <f t="shared" si="9"/>
        <v>-5</v>
      </c>
      <c r="G102" s="1">
        <f t="shared" si="10"/>
        <v>5</v>
      </c>
      <c r="H102" s="1">
        <f t="shared" si="11"/>
        <v>25</v>
      </c>
      <c r="I102" s="1">
        <f t="shared" si="12"/>
        <v>-1.7921146953405017E-2</v>
      </c>
      <c r="J102" s="1">
        <f t="shared" si="13"/>
        <v>1.7921146953405017E-2</v>
      </c>
      <c r="K102" s="7">
        <f t="shared" si="14"/>
        <v>1.0405827263267429E-3</v>
      </c>
      <c r="L102" s="11">
        <f t="shared" si="15"/>
        <v>1.0405827263267429E-3</v>
      </c>
    </row>
    <row r="103" spans="1:12" x14ac:dyDescent="0.25">
      <c r="A103" s="1">
        <v>2013</v>
      </c>
      <c r="B103" s="1">
        <v>6</v>
      </c>
      <c r="C103" s="1">
        <v>288</v>
      </c>
      <c r="D103" s="1">
        <v>102</v>
      </c>
      <c r="E103" s="1">
        <f t="shared" si="8"/>
        <v>279</v>
      </c>
      <c r="F103" s="1">
        <f t="shared" si="9"/>
        <v>9</v>
      </c>
      <c r="G103" s="1">
        <f t="shared" si="10"/>
        <v>9</v>
      </c>
      <c r="H103" s="1">
        <f t="shared" si="11"/>
        <v>81</v>
      </c>
      <c r="I103" s="1">
        <f t="shared" si="12"/>
        <v>3.125E-2</v>
      </c>
      <c r="J103" s="1">
        <f t="shared" si="13"/>
        <v>3.125E-2</v>
      </c>
      <c r="K103" s="7">
        <f t="shared" si="14"/>
        <v>2.3630401234567902E-3</v>
      </c>
      <c r="L103" s="11">
        <f t="shared" si="15"/>
        <v>2.3630401234567902E-3</v>
      </c>
    </row>
    <row r="104" spans="1:12" x14ac:dyDescent="0.25">
      <c r="A104" s="1">
        <v>2013</v>
      </c>
      <c r="B104" s="1">
        <v>7</v>
      </c>
      <c r="C104" s="1">
        <v>302</v>
      </c>
      <c r="D104" s="1">
        <v>103</v>
      </c>
      <c r="E104" s="1">
        <f t="shared" si="8"/>
        <v>288</v>
      </c>
      <c r="F104" s="1">
        <f t="shared" si="9"/>
        <v>14</v>
      </c>
      <c r="G104" s="1">
        <f t="shared" si="10"/>
        <v>14</v>
      </c>
      <c r="H104" s="1">
        <f t="shared" si="11"/>
        <v>196</v>
      </c>
      <c r="I104" s="1">
        <f t="shared" si="12"/>
        <v>4.6357615894039736E-2</v>
      </c>
      <c r="J104" s="1">
        <f t="shared" si="13"/>
        <v>4.6357615894039736E-2</v>
      </c>
      <c r="K104" s="7">
        <f t="shared" si="14"/>
        <v>2.8068944344546293E-3</v>
      </c>
      <c r="L104" s="11">
        <f t="shared" si="15"/>
        <v>2.8068944344546293E-3</v>
      </c>
    </row>
    <row r="105" spans="1:12" x14ac:dyDescent="0.25">
      <c r="A105" s="1">
        <v>2013</v>
      </c>
      <c r="B105" s="1">
        <v>8</v>
      </c>
      <c r="C105" s="1">
        <v>286</v>
      </c>
      <c r="D105" s="1">
        <v>104</v>
      </c>
      <c r="E105" s="1">
        <f t="shared" si="8"/>
        <v>302</v>
      </c>
      <c r="F105" s="1">
        <f t="shared" si="9"/>
        <v>-16</v>
      </c>
      <c r="G105" s="1">
        <f t="shared" si="10"/>
        <v>16</v>
      </c>
      <c r="H105" s="1">
        <f t="shared" si="11"/>
        <v>256</v>
      </c>
      <c r="I105" s="1">
        <f t="shared" si="12"/>
        <v>-5.5944055944055944E-2</v>
      </c>
      <c r="J105" s="1">
        <f t="shared" si="13"/>
        <v>5.5944055944055944E-2</v>
      </c>
      <c r="K105" s="7">
        <f t="shared" si="14"/>
        <v>6.8768643943469113E-2</v>
      </c>
      <c r="L105" s="11">
        <f t="shared" si="15"/>
        <v>6.8768643943469113E-2</v>
      </c>
    </row>
    <row r="106" spans="1:12" x14ac:dyDescent="0.25">
      <c r="A106" s="1">
        <v>2013</v>
      </c>
      <c r="B106" s="1">
        <v>9</v>
      </c>
      <c r="C106" s="1">
        <v>211</v>
      </c>
      <c r="D106" s="1">
        <v>105</v>
      </c>
      <c r="E106" s="1">
        <f t="shared" si="8"/>
        <v>286</v>
      </c>
      <c r="F106" s="1">
        <f t="shared" si="9"/>
        <v>-75</v>
      </c>
      <c r="G106" s="1">
        <f t="shared" si="10"/>
        <v>75</v>
      </c>
      <c r="H106" s="1">
        <f t="shared" si="11"/>
        <v>5625</v>
      </c>
      <c r="I106" s="1">
        <f t="shared" si="12"/>
        <v>-0.35545023696682465</v>
      </c>
      <c r="J106" s="1">
        <f t="shared" si="13"/>
        <v>0.35545023696682465</v>
      </c>
      <c r="K106" s="7">
        <f t="shared" si="14"/>
        <v>5.6153275982120791E-4</v>
      </c>
      <c r="L106" s="11">
        <f t="shared" si="15"/>
        <v>5.6153275982120791E-4</v>
      </c>
    </row>
    <row r="107" spans="1:12" x14ac:dyDescent="0.25">
      <c r="A107" s="1">
        <v>2013</v>
      </c>
      <c r="B107" s="1">
        <v>10</v>
      </c>
      <c r="C107" s="1">
        <v>216</v>
      </c>
      <c r="D107" s="1">
        <v>106</v>
      </c>
      <c r="E107" s="1">
        <f t="shared" si="8"/>
        <v>211</v>
      </c>
      <c r="F107" s="1">
        <f t="shared" si="9"/>
        <v>5</v>
      </c>
      <c r="G107" s="1">
        <f t="shared" si="10"/>
        <v>5</v>
      </c>
      <c r="H107" s="1">
        <f t="shared" si="11"/>
        <v>25</v>
      </c>
      <c r="I107" s="1">
        <f t="shared" si="12"/>
        <v>2.3148148148148147E-2</v>
      </c>
      <c r="J107" s="1">
        <f t="shared" si="13"/>
        <v>2.3148148148148147E-2</v>
      </c>
      <c r="K107" s="7">
        <f t="shared" si="14"/>
        <v>1.9290123456790122E-4</v>
      </c>
      <c r="L107" s="11">
        <f t="shared" si="15"/>
        <v>1.9290123456790122E-4</v>
      </c>
    </row>
    <row r="108" spans="1:12" x14ac:dyDescent="0.25">
      <c r="A108" s="1">
        <v>2013</v>
      </c>
      <c r="B108" s="1">
        <v>11</v>
      </c>
      <c r="C108" s="1">
        <v>219</v>
      </c>
      <c r="D108" s="1">
        <v>107</v>
      </c>
      <c r="E108" s="1">
        <f t="shared" si="8"/>
        <v>216</v>
      </c>
      <c r="F108" s="1">
        <f t="shared" si="9"/>
        <v>3</v>
      </c>
      <c r="G108" s="1">
        <f t="shared" si="10"/>
        <v>3</v>
      </c>
      <c r="H108" s="1">
        <f t="shared" si="11"/>
        <v>9</v>
      </c>
      <c r="I108" s="1">
        <f t="shared" si="12"/>
        <v>1.3698630136986301E-2</v>
      </c>
      <c r="J108" s="1">
        <f t="shared" si="13"/>
        <v>1.3698630136986301E-2</v>
      </c>
      <c r="K108" s="7">
        <f t="shared" si="14"/>
        <v>3.1713267029461437E-2</v>
      </c>
      <c r="L108" s="11">
        <f t="shared" si="15"/>
        <v>3.1713267029461437E-2</v>
      </c>
    </row>
    <row r="109" spans="1:12" x14ac:dyDescent="0.25">
      <c r="A109" s="1">
        <v>2013</v>
      </c>
      <c r="B109" s="1">
        <v>12</v>
      </c>
      <c r="C109" s="1">
        <v>258</v>
      </c>
      <c r="D109" s="1">
        <v>108</v>
      </c>
      <c r="E109" s="1">
        <f t="shared" si="8"/>
        <v>219</v>
      </c>
      <c r="F109" s="1">
        <f t="shared" si="9"/>
        <v>39</v>
      </c>
      <c r="G109" s="1">
        <f t="shared" si="10"/>
        <v>39</v>
      </c>
      <c r="H109" s="1">
        <f t="shared" si="11"/>
        <v>1521</v>
      </c>
      <c r="I109" s="1">
        <f t="shared" si="12"/>
        <v>0.15116279069767441</v>
      </c>
      <c r="J109" s="1">
        <f t="shared" si="13"/>
        <v>0.15116279069767441</v>
      </c>
      <c r="K109" s="7">
        <f t="shared" si="14"/>
        <v>1.1778138333032871E-2</v>
      </c>
      <c r="L109" s="11">
        <f t="shared" si="15"/>
        <v>1.1778138333032871E-2</v>
      </c>
    </row>
    <row r="110" spans="1:12" x14ac:dyDescent="0.25">
      <c r="A110" s="1">
        <v>2014</v>
      </c>
      <c r="B110" s="1">
        <v>1</v>
      </c>
      <c r="C110" s="1">
        <v>286</v>
      </c>
      <c r="D110" s="1">
        <v>109</v>
      </c>
      <c r="E110" s="1">
        <f t="shared" si="8"/>
        <v>258</v>
      </c>
      <c r="F110" s="1">
        <f t="shared" si="9"/>
        <v>28</v>
      </c>
      <c r="G110" s="1">
        <f t="shared" si="10"/>
        <v>28</v>
      </c>
      <c r="H110" s="1">
        <f t="shared" si="11"/>
        <v>784</v>
      </c>
      <c r="I110" s="1">
        <f t="shared" si="12"/>
        <v>9.7902097902097904E-2</v>
      </c>
      <c r="J110" s="1">
        <f t="shared" si="13"/>
        <v>9.7902097902097904E-2</v>
      </c>
      <c r="K110" s="7">
        <f t="shared" si="14"/>
        <v>2.0551127194483838E-2</v>
      </c>
      <c r="L110" s="11">
        <f t="shared" si="15"/>
        <v>2.0551127194483838E-2</v>
      </c>
    </row>
    <row r="111" spans="1:12" x14ac:dyDescent="0.25">
      <c r="A111" s="1">
        <v>2014</v>
      </c>
      <c r="B111" s="1">
        <v>2</v>
      </c>
      <c r="C111" s="1">
        <v>327</v>
      </c>
      <c r="D111" s="1">
        <v>110</v>
      </c>
      <c r="E111" s="1">
        <f t="shared" si="8"/>
        <v>286</v>
      </c>
      <c r="F111" s="1">
        <f t="shared" si="9"/>
        <v>41</v>
      </c>
      <c r="G111" s="1">
        <f t="shared" si="10"/>
        <v>41</v>
      </c>
      <c r="H111" s="1">
        <f t="shared" si="11"/>
        <v>1681</v>
      </c>
      <c r="I111" s="1">
        <f t="shared" si="12"/>
        <v>0.12538226299694188</v>
      </c>
      <c r="J111" s="1">
        <f t="shared" si="13"/>
        <v>0.12538226299694188</v>
      </c>
      <c r="K111" s="7">
        <f t="shared" si="14"/>
        <v>1.49631998802944E-2</v>
      </c>
      <c r="L111" s="11">
        <f t="shared" si="15"/>
        <v>1.49631998802944E-2</v>
      </c>
    </row>
    <row r="112" spans="1:12" x14ac:dyDescent="0.25">
      <c r="A112" s="1">
        <v>2014</v>
      </c>
      <c r="B112" s="1">
        <v>3</v>
      </c>
      <c r="C112" s="1">
        <v>287</v>
      </c>
      <c r="D112" s="1">
        <v>111</v>
      </c>
      <c r="E112" s="1">
        <f t="shared" si="8"/>
        <v>327</v>
      </c>
      <c r="F112" s="1">
        <f t="shared" si="9"/>
        <v>-40</v>
      </c>
      <c r="G112" s="1">
        <f t="shared" si="10"/>
        <v>40</v>
      </c>
      <c r="H112" s="1">
        <f t="shared" si="11"/>
        <v>1600</v>
      </c>
      <c r="I112" s="1">
        <f t="shared" si="12"/>
        <v>-0.13937282229965156</v>
      </c>
      <c r="J112" s="1">
        <f t="shared" si="13"/>
        <v>0.13937282229965156</v>
      </c>
      <c r="K112" s="7">
        <f t="shared" si="14"/>
        <v>1.942478359577025E-2</v>
      </c>
      <c r="L112" s="11">
        <f t="shared" si="15"/>
        <v>1.942478359577025E-2</v>
      </c>
    </row>
    <row r="113" spans="1:12" x14ac:dyDescent="0.25">
      <c r="A113" s="1">
        <v>2014</v>
      </c>
      <c r="B113" s="1">
        <v>4</v>
      </c>
      <c r="C113" s="1">
        <v>327</v>
      </c>
      <c r="D113" s="1">
        <v>112</v>
      </c>
      <c r="E113" s="1">
        <f t="shared" si="8"/>
        <v>287</v>
      </c>
      <c r="F113" s="1">
        <f t="shared" si="9"/>
        <v>40</v>
      </c>
      <c r="G113" s="1">
        <f t="shared" si="10"/>
        <v>40</v>
      </c>
      <c r="H113" s="1">
        <f t="shared" si="11"/>
        <v>1600</v>
      </c>
      <c r="I113" s="1">
        <f t="shared" si="12"/>
        <v>0.12232415902140673</v>
      </c>
      <c r="J113" s="1">
        <f t="shared" si="13"/>
        <v>0.12232415902140673</v>
      </c>
      <c r="K113" s="7">
        <f t="shared" si="14"/>
        <v>2.337999981296E-4</v>
      </c>
      <c r="L113" s="11">
        <f t="shared" si="15"/>
        <v>2.337999981296E-4</v>
      </c>
    </row>
    <row r="114" spans="1:12" x14ac:dyDescent="0.25">
      <c r="A114" s="1">
        <v>2014</v>
      </c>
      <c r="B114" s="1">
        <v>5</v>
      </c>
      <c r="C114" s="1">
        <v>322</v>
      </c>
      <c r="D114" s="1">
        <v>113</v>
      </c>
      <c r="E114" s="1">
        <f t="shared" si="8"/>
        <v>327</v>
      </c>
      <c r="F114" s="1">
        <f t="shared" si="9"/>
        <v>-5</v>
      </c>
      <c r="G114" s="1">
        <f t="shared" si="10"/>
        <v>5</v>
      </c>
      <c r="H114" s="1">
        <f t="shared" si="11"/>
        <v>25</v>
      </c>
      <c r="I114" s="1">
        <f t="shared" si="12"/>
        <v>-1.5527950310559006E-2</v>
      </c>
      <c r="J114" s="1">
        <f t="shared" si="13"/>
        <v>1.5527950310559006E-2</v>
      </c>
      <c r="K114" s="7">
        <f t="shared" si="14"/>
        <v>3.4817329578334172E-3</v>
      </c>
      <c r="L114" s="11">
        <f t="shared" si="15"/>
        <v>3.4817329578334172E-3</v>
      </c>
    </row>
    <row r="115" spans="1:12" x14ac:dyDescent="0.25">
      <c r="A115" s="1">
        <v>2014</v>
      </c>
      <c r="B115" s="1">
        <v>6</v>
      </c>
      <c r="C115" s="1">
        <v>303</v>
      </c>
      <c r="D115" s="1">
        <v>114</v>
      </c>
      <c r="E115" s="1">
        <f t="shared" si="8"/>
        <v>322</v>
      </c>
      <c r="F115" s="1">
        <f t="shared" si="9"/>
        <v>-19</v>
      </c>
      <c r="G115" s="1">
        <f t="shared" si="10"/>
        <v>19</v>
      </c>
      <c r="H115" s="1">
        <f t="shared" si="11"/>
        <v>361</v>
      </c>
      <c r="I115" s="1">
        <f t="shared" si="12"/>
        <v>-6.2706270627062702E-2</v>
      </c>
      <c r="J115" s="1">
        <f t="shared" si="13"/>
        <v>6.2706270627062702E-2</v>
      </c>
      <c r="K115" s="7">
        <f t="shared" si="14"/>
        <v>6.8076114542147282E-3</v>
      </c>
      <c r="L115" s="11">
        <f t="shared" si="15"/>
        <v>6.8076114542147282E-3</v>
      </c>
    </row>
    <row r="116" spans="1:12" x14ac:dyDescent="0.25">
      <c r="A116" s="1">
        <v>2014</v>
      </c>
      <c r="B116" s="1">
        <v>7</v>
      </c>
      <c r="C116" s="1">
        <v>328</v>
      </c>
      <c r="D116" s="1">
        <v>115</v>
      </c>
      <c r="E116" s="1">
        <f t="shared" si="8"/>
        <v>303</v>
      </c>
      <c r="F116" s="1">
        <f t="shared" si="9"/>
        <v>25</v>
      </c>
      <c r="G116" s="1">
        <f t="shared" si="10"/>
        <v>25</v>
      </c>
      <c r="H116" s="1">
        <f t="shared" si="11"/>
        <v>625</v>
      </c>
      <c r="I116" s="1">
        <f t="shared" si="12"/>
        <v>7.621951219512195E-2</v>
      </c>
      <c r="J116" s="1">
        <f t="shared" si="13"/>
        <v>7.621951219512195E-2</v>
      </c>
      <c r="K116" s="7">
        <f t="shared" si="14"/>
        <v>4.5545806067816784E-4</v>
      </c>
      <c r="L116" s="11">
        <f t="shared" si="15"/>
        <v>4.5545806067816784E-4</v>
      </c>
    </row>
    <row r="117" spans="1:12" x14ac:dyDescent="0.25">
      <c r="A117" s="1">
        <v>2014</v>
      </c>
      <c r="B117" s="1">
        <v>8</v>
      </c>
      <c r="C117" s="1">
        <v>321</v>
      </c>
      <c r="D117" s="1">
        <v>116</v>
      </c>
      <c r="E117" s="1">
        <f t="shared" si="8"/>
        <v>328</v>
      </c>
      <c r="F117" s="1">
        <f t="shared" si="9"/>
        <v>-7</v>
      </c>
      <c r="G117" s="1">
        <f t="shared" si="10"/>
        <v>7</v>
      </c>
      <c r="H117" s="1">
        <f t="shared" si="11"/>
        <v>49</v>
      </c>
      <c r="I117" s="1">
        <f t="shared" si="12"/>
        <v>-2.1806853582554516E-2</v>
      </c>
      <c r="J117" s="1">
        <f t="shared" si="13"/>
        <v>2.1806853582554516E-2</v>
      </c>
      <c r="K117" s="7">
        <f t="shared" si="14"/>
        <v>8.7586494696285933E-2</v>
      </c>
      <c r="L117" s="11">
        <f t="shared" si="15"/>
        <v>8.7586494696285933E-2</v>
      </c>
    </row>
    <row r="118" spans="1:12" x14ac:dyDescent="0.25">
      <c r="A118" s="1">
        <v>2014</v>
      </c>
      <c r="B118" s="1">
        <v>9</v>
      </c>
      <c r="C118" s="1">
        <v>226</v>
      </c>
      <c r="D118" s="1">
        <v>117</v>
      </c>
      <c r="E118" s="1">
        <f t="shared" si="8"/>
        <v>321</v>
      </c>
      <c r="F118" s="1">
        <f t="shared" si="9"/>
        <v>-95</v>
      </c>
      <c r="G118" s="1">
        <f t="shared" si="10"/>
        <v>95</v>
      </c>
      <c r="H118" s="1">
        <f t="shared" si="11"/>
        <v>9025</v>
      </c>
      <c r="I118" s="1">
        <f t="shared" si="12"/>
        <v>-0.42035398230088494</v>
      </c>
      <c r="J118" s="1">
        <f t="shared" si="13"/>
        <v>0.42035398230088494</v>
      </c>
      <c r="K118" s="7">
        <f t="shared" si="14"/>
        <v>1.2530346933980734E-3</v>
      </c>
      <c r="L118" s="11">
        <f t="shared" si="15"/>
        <v>1.2530346933980734E-3</v>
      </c>
    </row>
    <row r="119" spans="1:12" x14ac:dyDescent="0.25">
      <c r="A119" s="1">
        <v>2014</v>
      </c>
      <c r="B119" s="1">
        <v>10</v>
      </c>
      <c r="C119" s="1">
        <v>218</v>
      </c>
      <c r="D119" s="1">
        <v>118</v>
      </c>
      <c r="E119" s="1">
        <f t="shared" si="8"/>
        <v>226</v>
      </c>
      <c r="F119" s="1">
        <f t="shared" si="9"/>
        <v>-8</v>
      </c>
      <c r="G119" s="1">
        <f t="shared" si="10"/>
        <v>8</v>
      </c>
      <c r="H119" s="1">
        <f t="shared" si="11"/>
        <v>64</v>
      </c>
      <c r="I119" s="1">
        <f t="shared" si="12"/>
        <v>-3.669724770642202E-2</v>
      </c>
      <c r="J119" s="1">
        <f t="shared" si="13"/>
        <v>3.669724770642202E-2</v>
      </c>
      <c r="K119" s="7">
        <f t="shared" si="14"/>
        <v>7.5751199393990411E-4</v>
      </c>
      <c r="L119" s="11">
        <f t="shared" si="15"/>
        <v>7.5751199393990411E-4</v>
      </c>
    </row>
    <row r="120" spans="1:12" x14ac:dyDescent="0.25">
      <c r="A120" s="1">
        <v>2014</v>
      </c>
      <c r="B120" s="1">
        <v>11</v>
      </c>
      <c r="C120" s="1">
        <v>224</v>
      </c>
      <c r="D120" s="1">
        <v>119</v>
      </c>
      <c r="E120" s="1">
        <f t="shared" si="8"/>
        <v>218</v>
      </c>
      <c r="F120" s="1">
        <f t="shared" si="9"/>
        <v>6</v>
      </c>
      <c r="G120" s="1">
        <f t="shared" si="10"/>
        <v>6</v>
      </c>
      <c r="H120" s="1">
        <f t="shared" si="11"/>
        <v>36</v>
      </c>
      <c r="I120" s="1">
        <f t="shared" si="12"/>
        <v>2.6785714285714284E-2</v>
      </c>
      <c r="J120" s="1">
        <f t="shared" si="13"/>
        <v>2.6785714285714284E-2</v>
      </c>
      <c r="K120" s="7">
        <f t="shared" si="14"/>
        <v>1.6761001275510206E-2</v>
      </c>
      <c r="L120" s="11">
        <f t="shared" si="15"/>
        <v>1.6761001275510206E-2</v>
      </c>
    </row>
    <row r="121" spans="1:12" x14ac:dyDescent="0.25">
      <c r="A121" s="1">
        <v>2014</v>
      </c>
      <c r="B121" s="1">
        <v>12</v>
      </c>
      <c r="C121" s="1">
        <v>253</v>
      </c>
      <c r="D121" s="1">
        <v>120</v>
      </c>
      <c r="E121" s="1">
        <f t="shared" si="8"/>
        <v>224</v>
      </c>
      <c r="F121" s="1">
        <f t="shared" si="9"/>
        <v>29</v>
      </c>
      <c r="G121" s="1">
        <f t="shared" si="10"/>
        <v>29</v>
      </c>
      <c r="H121" s="1">
        <f t="shared" si="11"/>
        <v>841</v>
      </c>
      <c r="I121" s="1">
        <f t="shared" si="12"/>
        <v>0.11462450592885376</v>
      </c>
      <c r="J121" s="1">
        <f t="shared" si="13"/>
        <v>0.11462450592885376</v>
      </c>
      <c r="K121" s="7">
        <f t="shared" si="14"/>
        <v>4.5149900795200676E-3</v>
      </c>
      <c r="L121" s="11">
        <f t="shared" si="15"/>
        <v>4.5149900795200676E-3</v>
      </c>
    </row>
    <row r="122" spans="1:12" x14ac:dyDescent="0.25">
      <c r="A122" s="1">
        <v>2015</v>
      </c>
      <c r="B122" s="1">
        <v>1</v>
      </c>
      <c r="C122" s="1">
        <v>270</v>
      </c>
      <c r="D122" s="1">
        <v>121</v>
      </c>
      <c r="E122" s="1">
        <f t="shared" si="8"/>
        <v>253</v>
      </c>
      <c r="F122" s="1">
        <f t="shared" si="9"/>
        <v>17</v>
      </c>
      <c r="G122" s="1">
        <f t="shared" si="10"/>
        <v>17</v>
      </c>
      <c r="H122" s="1">
        <f t="shared" si="11"/>
        <v>289</v>
      </c>
      <c r="I122" s="1">
        <f t="shared" si="12"/>
        <v>6.2962962962962957E-2</v>
      </c>
      <c r="J122" s="1">
        <f t="shared" si="13"/>
        <v>6.2962962962962957E-2</v>
      </c>
      <c r="K122" s="7">
        <f t="shared" si="14"/>
        <v>5.7956104252400539E-2</v>
      </c>
      <c r="L122" s="11">
        <f t="shared" si="15"/>
        <v>5.7956104252400539E-2</v>
      </c>
    </row>
    <row r="123" spans="1:12" x14ac:dyDescent="0.25">
      <c r="A123" s="1">
        <v>2015</v>
      </c>
      <c r="B123" s="1">
        <v>2</v>
      </c>
      <c r="C123" s="1">
        <v>335</v>
      </c>
      <c r="D123" s="1">
        <v>122</v>
      </c>
      <c r="E123" s="1">
        <f t="shared" si="8"/>
        <v>270</v>
      </c>
      <c r="F123" s="1">
        <f t="shared" si="9"/>
        <v>65</v>
      </c>
      <c r="G123" s="1">
        <f t="shared" si="10"/>
        <v>65</v>
      </c>
      <c r="H123" s="1">
        <f t="shared" si="11"/>
        <v>4225</v>
      </c>
      <c r="I123" s="1">
        <f t="shared" si="12"/>
        <v>0.19402985074626866</v>
      </c>
      <c r="J123" s="1">
        <f t="shared" si="13"/>
        <v>0.19402985074626866</v>
      </c>
      <c r="K123" s="7">
        <f t="shared" si="14"/>
        <v>3.5366451325462241E-2</v>
      </c>
      <c r="L123" s="11">
        <f t="shared" si="15"/>
        <v>3.5366451325462241E-2</v>
      </c>
    </row>
    <row r="124" spans="1:12" x14ac:dyDescent="0.25">
      <c r="A124" s="1">
        <v>2015</v>
      </c>
      <c r="B124" s="1">
        <v>3</v>
      </c>
      <c r="C124" s="1">
        <v>272</v>
      </c>
      <c r="D124" s="1">
        <v>123</v>
      </c>
      <c r="E124" s="1">
        <f t="shared" si="8"/>
        <v>335</v>
      </c>
      <c r="F124" s="1">
        <f t="shared" si="9"/>
        <v>-63</v>
      </c>
      <c r="G124" s="1">
        <f t="shared" si="10"/>
        <v>63</v>
      </c>
      <c r="H124" s="1">
        <f t="shared" si="11"/>
        <v>3969</v>
      </c>
      <c r="I124" s="1">
        <f t="shared" si="12"/>
        <v>-0.23161764705882354</v>
      </c>
      <c r="J124" s="1">
        <f t="shared" si="13"/>
        <v>0.23161764705882354</v>
      </c>
      <c r="K124" s="7">
        <f t="shared" si="14"/>
        <v>3.7967668685121109E-2</v>
      </c>
      <c r="L124" s="11">
        <f t="shared" si="15"/>
        <v>3.7967668685121109E-2</v>
      </c>
    </row>
    <row r="125" spans="1:12" x14ac:dyDescent="0.25">
      <c r="A125" s="1">
        <v>2015</v>
      </c>
      <c r="B125" s="1">
        <v>4</v>
      </c>
      <c r="C125" s="1">
        <v>325</v>
      </c>
      <c r="D125" s="1">
        <v>124</v>
      </c>
      <c r="E125" s="1">
        <f t="shared" si="8"/>
        <v>272</v>
      </c>
      <c r="F125" s="1">
        <f t="shared" si="9"/>
        <v>53</v>
      </c>
      <c r="G125" s="1">
        <f t="shared" si="10"/>
        <v>53</v>
      </c>
      <c r="H125" s="1">
        <f t="shared" si="11"/>
        <v>2809</v>
      </c>
      <c r="I125" s="1">
        <f t="shared" si="12"/>
        <v>0.16307692307692306</v>
      </c>
      <c r="J125" s="1">
        <f t="shared" si="13"/>
        <v>0.16307692307692306</v>
      </c>
      <c r="K125" s="7">
        <f t="shared" si="14"/>
        <v>6.0591715976331356E-4</v>
      </c>
      <c r="L125" s="11">
        <f t="shared" si="15"/>
        <v>6.0591715976331356E-4</v>
      </c>
    </row>
    <row r="126" spans="1:12" x14ac:dyDescent="0.25">
      <c r="A126" s="1">
        <v>2015</v>
      </c>
      <c r="B126" s="1">
        <v>5</v>
      </c>
      <c r="C126" s="1">
        <v>317</v>
      </c>
      <c r="D126" s="1">
        <v>125</v>
      </c>
      <c r="E126" s="1">
        <f t="shared" si="8"/>
        <v>325</v>
      </c>
      <c r="F126" s="1">
        <f t="shared" si="9"/>
        <v>-8</v>
      </c>
      <c r="G126" s="1">
        <f t="shared" si="10"/>
        <v>8</v>
      </c>
      <c r="H126" s="1">
        <f t="shared" si="11"/>
        <v>64</v>
      </c>
      <c r="I126" s="1">
        <f t="shared" si="12"/>
        <v>-2.5236593059936908E-2</v>
      </c>
      <c r="J126" s="1">
        <f t="shared" si="13"/>
        <v>2.5236593059936908E-2</v>
      </c>
      <c r="K126" s="7">
        <f t="shared" si="14"/>
        <v>1.6817761147986349E-3</v>
      </c>
      <c r="L126" s="11">
        <f t="shared" si="15"/>
        <v>1.6817761147986349E-3</v>
      </c>
    </row>
    <row r="127" spans="1:12" x14ac:dyDescent="0.25">
      <c r="A127" s="1">
        <v>2015</v>
      </c>
      <c r="B127" s="1">
        <v>6</v>
      </c>
      <c r="C127" s="1">
        <v>304</v>
      </c>
      <c r="D127" s="1">
        <v>126</v>
      </c>
      <c r="E127" s="1">
        <f t="shared" si="8"/>
        <v>317</v>
      </c>
      <c r="F127" s="1">
        <f t="shared" si="9"/>
        <v>-13</v>
      </c>
      <c r="G127" s="1">
        <f t="shared" si="10"/>
        <v>13</v>
      </c>
      <c r="H127" s="1">
        <f t="shared" si="11"/>
        <v>169</v>
      </c>
      <c r="I127" s="1">
        <f t="shared" si="12"/>
        <v>-4.2763157894736843E-2</v>
      </c>
      <c r="J127" s="1">
        <f t="shared" si="13"/>
        <v>4.2763157894736843E-2</v>
      </c>
      <c r="K127" s="7">
        <f t="shared" si="14"/>
        <v>1.7313019390581715E-4</v>
      </c>
      <c r="L127" s="11">
        <f t="shared" si="15"/>
        <v>1.7313019390581715E-4</v>
      </c>
    </row>
    <row r="128" spans="1:12" x14ac:dyDescent="0.25">
      <c r="A128" s="1">
        <v>2015</v>
      </c>
      <c r="B128" s="1">
        <v>7</v>
      </c>
      <c r="C128" s="1">
        <v>308</v>
      </c>
      <c r="D128" s="1">
        <v>127</v>
      </c>
      <c r="E128" s="1">
        <f t="shared" si="8"/>
        <v>304</v>
      </c>
      <c r="F128" s="1">
        <f t="shared" si="9"/>
        <v>4</v>
      </c>
      <c r="G128" s="1">
        <f t="shared" si="10"/>
        <v>4</v>
      </c>
      <c r="H128" s="1">
        <f t="shared" si="11"/>
        <v>16</v>
      </c>
      <c r="I128" s="1">
        <f t="shared" si="12"/>
        <v>1.2987012987012988E-2</v>
      </c>
      <c r="J128" s="1">
        <f t="shared" si="13"/>
        <v>1.2987012987012988E-2</v>
      </c>
      <c r="K128" s="7">
        <f t="shared" si="14"/>
        <v>2.3718164951931188E-3</v>
      </c>
      <c r="L128" s="11">
        <f t="shared" si="15"/>
        <v>2.3718164951931188E-3</v>
      </c>
    </row>
    <row r="129" spans="1:12" x14ac:dyDescent="0.25">
      <c r="A129" s="1">
        <v>2015</v>
      </c>
      <c r="B129" s="1">
        <v>8</v>
      </c>
      <c r="C129" s="1">
        <v>293</v>
      </c>
      <c r="D129" s="1">
        <v>128</v>
      </c>
      <c r="E129" s="1">
        <f t="shared" si="8"/>
        <v>308</v>
      </c>
      <c r="F129" s="1">
        <f t="shared" si="9"/>
        <v>-15</v>
      </c>
      <c r="G129" s="1">
        <f t="shared" si="10"/>
        <v>15</v>
      </c>
      <c r="H129" s="1">
        <f t="shared" si="11"/>
        <v>225</v>
      </c>
      <c r="I129" s="1">
        <f t="shared" si="12"/>
        <v>-5.1194539249146756E-2</v>
      </c>
      <c r="J129" s="1">
        <f t="shared" si="13"/>
        <v>5.1194539249146756E-2</v>
      </c>
      <c r="K129" s="7">
        <f t="shared" si="14"/>
        <v>8.0245547414646651E-2</v>
      </c>
      <c r="L129" s="11">
        <f t="shared" si="15"/>
        <v>8.0245547414646651E-2</v>
      </c>
    </row>
    <row r="130" spans="1:12" x14ac:dyDescent="0.25">
      <c r="A130" s="1">
        <v>2015</v>
      </c>
      <c r="B130" s="1">
        <v>9</v>
      </c>
      <c r="C130" s="1">
        <v>210</v>
      </c>
      <c r="D130" s="1">
        <v>129</v>
      </c>
      <c r="E130" s="1">
        <f t="shared" si="8"/>
        <v>293</v>
      </c>
      <c r="F130" s="1">
        <f t="shared" si="9"/>
        <v>-83</v>
      </c>
      <c r="G130" s="1">
        <f t="shared" si="10"/>
        <v>83</v>
      </c>
      <c r="H130" s="1">
        <f t="shared" si="11"/>
        <v>6889</v>
      </c>
      <c r="I130" s="1">
        <f t="shared" si="12"/>
        <v>-0.39523809523809522</v>
      </c>
      <c r="J130" s="1">
        <f t="shared" si="13"/>
        <v>0.39523809523809522</v>
      </c>
      <c r="K130" s="7">
        <f t="shared" si="14"/>
        <v>2.040816326530612E-4</v>
      </c>
      <c r="L130" s="11">
        <f t="shared" si="15"/>
        <v>2.040816326530612E-4</v>
      </c>
    </row>
    <row r="131" spans="1:12" x14ac:dyDescent="0.25">
      <c r="A131" s="1">
        <v>2015</v>
      </c>
      <c r="B131" s="1">
        <v>10</v>
      </c>
      <c r="C131" s="1">
        <v>213</v>
      </c>
      <c r="D131" s="1">
        <v>130</v>
      </c>
      <c r="E131" s="1">
        <f t="shared" si="8"/>
        <v>210</v>
      </c>
      <c r="F131" s="1">
        <f t="shared" si="9"/>
        <v>3</v>
      </c>
      <c r="G131" s="1">
        <f t="shared" si="10"/>
        <v>3</v>
      </c>
      <c r="H131" s="1">
        <f t="shared" si="11"/>
        <v>9</v>
      </c>
      <c r="I131" s="1">
        <f t="shared" si="12"/>
        <v>1.4084507042253521E-2</v>
      </c>
      <c r="J131" s="1">
        <f t="shared" si="13"/>
        <v>1.4084507042253521E-2</v>
      </c>
      <c r="K131" s="7">
        <f t="shared" si="14"/>
        <v>1.9837333862328903E-4</v>
      </c>
      <c r="L131" s="11">
        <f t="shared" si="15"/>
        <v>1.9837333862328903E-4</v>
      </c>
    </row>
    <row r="132" spans="1:12" x14ac:dyDescent="0.25">
      <c r="A132" s="1">
        <v>2015</v>
      </c>
      <c r="B132" s="1">
        <v>11</v>
      </c>
      <c r="C132" s="1">
        <v>210</v>
      </c>
      <c r="D132" s="1">
        <v>131</v>
      </c>
      <c r="E132" s="1">
        <f t="shared" ref="E132:E157" si="16">C131</f>
        <v>213</v>
      </c>
      <c r="F132" s="1">
        <f t="shared" ref="F132:F133" si="17">C132-E132</f>
        <v>-3</v>
      </c>
      <c r="G132" s="1">
        <f t="shared" ref="G132:G133" si="18">ABS(F132)</f>
        <v>3</v>
      </c>
      <c r="H132" s="1">
        <f t="shared" ref="H132:H133" si="19">F132^2</f>
        <v>9</v>
      </c>
      <c r="I132" s="1">
        <f t="shared" ref="I132:I133" si="20">F132/C132</f>
        <v>-1.4285714285714285E-2</v>
      </c>
      <c r="J132" s="1">
        <f t="shared" ref="J132:J133" si="21">ABS(I132)</f>
        <v>1.4285714285714285E-2</v>
      </c>
      <c r="K132" s="7">
        <f t="shared" ref="K132" si="22">((E133-C133)/C132)^2</f>
        <v>2.4693877551020406E-2</v>
      </c>
      <c r="L132" s="11">
        <f t="shared" ref="L132" si="23">((C133-C132)/C132)^2</f>
        <v>2.4693877551020406E-2</v>
      </c>
    </row>
    <row r="133" spans="1:12" ht="16.5" thickBot="1" x14ac:dyDescent="0.3">
      <c r="A133" s="1">
        <v>2015</v>
      </c>
      <c r="B133" s="1">
        <v>12</v>
      </c>
      <c r="C133" s="1">
        <v>243</v>
      </c>
      <c r="D133" s="1">
        <v>132</v>
      </c>
      <c r="E133" s="5">
        <f t="shared" si="16"/>
        <v>210</v>
      </c>
      <c r="F133" s="5">
        <f t="shared" si="17"/>
        <v>33</v>
      </c>
      <c r="G133" s="5">
        <f t="shared" si="18"/>
        <v>33</v>
      </c>
      <c r="H133" s="5">
        <f t="shared" si="19"/>
        <v>1089</v>
      </c>
      <c r="I133" s="5">
        <f t="shared" si="20"/>
        <v>0.13580246913580246</v>
      </c>
      <c r="J133" s="5">
        <f t="shared" si="21"/>
        <v>0.13580246913580246</v>
      </c>
      <c r="K133" s="8">
        <f t="shared" ref="K133:K156" si="24">((E134-C134)/C133)^2</f>
        <v>1.6935087808430287E-3</v>
      </c>
      <c r="L133" s="12">
        <f t="shared" ref="L133:L156" si="25">((C134-C133)/C133)^2</f>
        <v>1.6935087808430287E-3</v>
      </c>
    </row>
    <row r="134" spans="1:12" x14ac:dyDescent="0.25">
      <c r="A134" s="1">
        <v>2016</v>
      </c>
      <c r="B134" s="1">
        <v>1</v>
      </c>
      <c r="C134" s="1">
        <v>253</v>
      </c>
      <c r="D134" s="1">
        <v>133</v>
      </c>
      <c r="E134" s="1">
        <f>$C$133</f>
        <v>243</v>
      </c>
      <c r="F134" s="1">
        <f t="shared" ref="F134:F157" si="26">C134-E134</f>
        <v>10</v>
      </c>
      <c r="G134" s="1">
        <f t="shared" ref="G134:G157" si="27">ABS(F134)</f>
        <v>10</v>
      </c>
      <c r="H134" s="1">
        <f t="shared" ref="H134:H157" si="28">F134^2</f>
        <v>100</v>
      </c>
      <c r="I134" s="1">
        <f t="shared" ref="I134:I157" si="29">F134/C134</f>
        <v>3.9525691699604744E-2</v>
      </c>
      <c r="J134" s="1">
        <f t="shared" ref="J134:J157" si="30">ABS(I134)</f>
        <v>3.9525691699604744E-2</v>
      </c>
      <c r="K134" s="7">
        <f t="shared" si="24"/>
        <v>5.4382977393804002E-2</v>
      </c>
      <c r="L134" s="11">
        <f t="shared" si="25"/>
        <v>3.7510350107016199E-2</v>
      </c>
    </row>
    <row r="135" spans="1:12" x14ac:dyDescent="0.25">
      <c r="A135" s="1">
        <v>2016</v>
      </c>
      <c r="B135" s="1">
        <v>2</v>
      </c>
      <c r="C135" s="1">
        <v>302</v>
      </c>
      <c r="D135" s="1">
        <v>134</v>
      </c>
      <c r="E135" s="1">
        <f t="shared" ref="E135:E157" si="31">$C$133</f>
        <v>243</v>
      </c>
      <c r="F135" s="1">
        <f t="shared" si="26"/>
        <v>59</v>
      </c>
      <c r="G135" s="1">
        <f t="shared" si="27"/>
        <v>59</v>
      </c>
      <c r="H135" s="1">
        <f t="shared" si="28"/>
        <v>3481</v>
      </c>
      <c r="I135" s="1">
        <f t="shared" si="29"/>
        <v>0.19536423841059603</v>
      </c>
      <c r="J135" s="1">
        <f t="shared" si="30"/>
        <v>0.19536423841059603</v>
      </c>
      <c r="K135" s="7">
        <f t="shared" si="24"/>
        <v>3.55247576860664E-3</v>
      </c>
      <c r="L135" s="11">
        <f t="shared" si="25"/>
        <v>1.8431209157493092E-2</v>
      </c>
    </row>
    <row r="136" spans="1:12" x14ac:dyDescent="0.25">
      <c r="A136" s="1">
        <v>2016</v>
      </c>
      <c r="B136" s="1">
        <v>3</v>
      </c>
      <c r="C136" s="1">
        <v>261</v>
      </c>
      <c r="D136" s="1">
        <v>135</v>
      </c>
      <c r="E136" s="1">
        <f t="shared" si="31"/>
        <v>243</v>
      </c>
      <c r="F136" s="1">
        <f t="shared" si="26"/>
        <v>18</v>
      </c>
      <c r="G136" s="1">
        <f t="shared" si="27"/>
        <v>18</v>
      </c>
      <c r="H136" s="1">
        <f t="shared" si="28"/>
        <v>324</v>
      </c>
      <c r="I136" s="1">
        <f t="shared" si="29"/>
        <v>6.8965517241379309E-2</v>
      </c>
      <c r="J136" s="1">
        <f t="shared" si="30"/>
        <v>6.8965517241379309E-2</v>
      </c>
      <c r="K136" s="7">
        <f t="shared" si="24"/>
        <v>3.9694073780478852E-2</v>
      </c>
      <c r="L136" s="11">
        <f t="shared" si="25"/>
        <v>1.6969803731595248E-2</v>
      </c>
    </row>
    <row r="137" spans="1:12" x14ac:dyDescent="0.25">
      <c r="A137" s="1">
        <v>2016</v>
      </c>
      <c r="B137" s="1">
        <v>4</v>
      </c>
      <c r="C137" s="1">
        <v>295</v>
      </c>
      <c r="D137" s="1">
        <v>136</v>
      </c>
      <c r="E137" s="1">
        <f t="shared" si="31"/>
        <v>243</v>
      </c>
      <c r="F137" s="1">
        <f t="shared" si="26"/>
        <v>52</v>
      </c>
      <c r="G137" s="1">
        <f t="shared" si="27"/>
        <v>52</v>
      </c>
      <c r="H137" s="1">
        <f t="shared" si="28"/>
        <v>2704</v>
      </c>
      <c r="I137" s="1">
        <f t="shared" si="29"/>
        <v>0.17627118644067796</v>
      </c>
      <c r="J137" s="1">
        <f t="shared" si="30"/>
        <v>0.17627118644067796</v>
      </c>
      <c r="K137" s="7">
        <f t="shared" si="24"/>
        <v>2.4314852054007473E-2</v>
      </c>
      <c r="L137" s="11">
        <f t="shared" si="25"/>
        <v>4.136742315426601E-4</v>
      </c>
    </row>
    <row r="138" spans="1:12" x14ac:dyDescent="0.25">
      <c r="A138" s="1">
        <v>2016</v>
      </c>
      <c r="B138" s="1">
        <v>5</v>
      </c>
      <c r="C138" s="1">
        <v>289</v>
      </c>
      <c r="D138" s="1">
        <v>137</v>
      </c>
      <c r="E138" s="1">
        <f t="shared" si="31"/>
        <v>243</v>
      </c>
      <c r="F138" s="1">
        <f t="shared" si="26"/>
        <v>46</v>
      </c>
      <c r="G138" s="1">
        <f t="shared" si="27"/>
        <v>46</v>
      </c>
      <c r="H138" s="1">
        <f t="shared" si="28"/>
        <v>2116</v>
      </c>
      <c r="I138" s="1">
        <f t="shared" si="29"/>
        <v>0.15916955017301038</v>
      </c>
      <c r="J138" s="1">
        <f t="shared" si="30"/>
        <v>0.15916955017301038</v>
      </c>
      <c r="K138" s="7">
        <f t="shared" si="24"/>
        <v>2.3179799092443817E-2</v>
      </c>
      <c r="L138" s="11">
        <f t="shared" si="25"/>
        <v>4.7892146885214497E-5</v>
      </c>
    </row>
    <row r="139" spans="1:12" x14ac:dyDescent="0.25">
      <c r="A139" s="1">
        <v>2016</v>
      </c>
      <c r="B139" s="1">
        <v>6</v>
      </c>
      <c r="C139" s="1">
        <v>287</v>
      </c>
      <c r="D139" s="1">
        <v>138</v>
      </c>
      <c r="E139" s="1">
        <f t="shared" si="31"/>
        <v>243</v>
      </c>
      <c r="F139" s="1">
        <f t="shared" si="26"/>
        <v>44</v>
      </c>
      <c r="G139" s="1">
        <f t="shared" si="27"/>
        <v>44</v>
      </c>
      <c r="H139" s="1">
        <f t="shared" si="28"/>
        <v>1936</v>
      </c>
      <c r="I139" s="1">
        <f t="shared" si="29"/>
        <v>0.15331010452961671</v>
      </c>
      <c r="J139" s="1">
        <f t="shared" si="30"/>
        <v>0.15331010452961671</v>
      </c>
      <c r="K139" s="7">
        <f t="shared" si="24"/>
        <v>4.9727446005171851E-2</v>
      </c>
      <c r="L139" s="11">
        <f t="shared" si="25"/>
        <v>4.8561958989425625E-3</v>
      </c>
    </row>
    <row r="140" spans="1:12" x14ac:dyDescent="0.25">
      <c r="A140" s="1">
        <v>2016</v>
      </c>
      <c r="B140" s="1">
        <v>7</v>
      </c>
      <c r="C140" s="1">
        <v>307</v>
      </c>
      <c r="D140" s="1">
        <v>139</v>
      </c>
      <c r="E140" s="1">
        <f t="shared" si="31"/>
        <v>243</v>
      </c>
      <c r="F140" s="1">
        <f t="shared" si="26"/>
        <v>64</v>
      </c>
      <c r="G140" s="1">
        <f t="shared" si="27"/>
        <v>64</v>
      </c>
      <c r="H140" s="1">
        <f t="shared" si="28"/>
        <v>4096</v>
      </c>
      <c r="I140" s="1">
        <f t="shared" si="29"/>
        <v>0.20846905537459284</v>
      </c>
      <c r="J140" s="1">
        <f t="shared" si="30"/>
        <v>0.20846905537459284</v>
      </c>
      <c r="K140" s="7">
        <f t="shared" si="24"/>
        <v>8.9231715986376522E-3</v>
      </c>
      <c r="L140" s="11">
        <f t="shared" si="25"/>
        <v>1.2997485384460312E-2</v>
      </c>
    </row>
    <row r="141" spans="1:12" x14ac:dyDescent="0.25">
      <c r="A141" s="1">
        <v>2016</v>
      </c>
      <c r="B141" s="1">
        <v>8</v>
      </c>
      <c r="C141" s="1">
        <v>272</v>
      </c>
      <c r="D141" s="1">
        <v>140</v>
      </c>
      <c r="E141" s="1">
        <f t="shared" si="31"/>
        <v>243</v>
      </c>
      <c r="F141" s="1">
        <f t="shared" si="26"/>
        <v>29</v>
      </c>
      <c r="G141" s="1">
        <f t="shared" si="27"/>
        <v>29</v>
      </c>
      <c r="H141" s="1">
        <f t="shared" si="28"/>
        <v>841</v>
      </c>
      <c r="I141" s="1">
        <f t="shared" si="29"/>
        <v>0.10661764705882353</v>
      </c>
      <c r="J141" s="1">
        <f t="shared" si="30"/>
        <v>0.10661764705882353</v>
      </c>
      <c r="K141" s="7">
        <f t="shared" si="24"/>
        <v>1.2164792387543252E-2</v>
      </c>
      <c r="L141" s="11">
        <f t="shared" si="25"/>
        <v>4.7050713667820071E-2</v>
      </c>
    </row>
    <row r="142" spans="1:12" x14ac:dyDescent="0.25">
      <c r="A142" s="1">
        <v>2016</v>
      </c>
      <c r="B142" s="1">
        <v>9</v>
      </c>
      <c r="C142" s="1">
        <v>213</v>
      </c>
      <c r="D142" s="1">
        <v>141</v>
      </c>
      <c r="E142" s="1">
        <f t="shared" si="31"/>
        <v>243</v>
      </c>
      <c r="F142" s="1">
        <f t="shared" si="26"/>
        <v>-30</v>
      </c>
      <c r="G142" s="1">
        <f t="shared" si="27"/>
        <v>30</v>
      </c>
      <c r="H142" s="1">
        <f t="shared" si="28"/>
        <v>900</v>
      </c>
      <c r="I142" s="1">
        <f t="shared" si="29"/>
        <v>-0.14084507042253522</v>
      </c>
      <c r="J142" s="1">
        <f t="shared" si="30"/>
        <v>0.14084507042253522</v>
      </c>
      <c r="K142" s="7">
        <f t="shared" si="24"/>
        <v>2.5479953272058015E-2</v>
      </c>
      <c r="L142" s="11">
        <f t="shared" si="25"/>
        <v>3.5266371310806942E-4</v>
      </c>
    </row>
    <row r="143" spans="1:12" x14ac:dyDescent="0.25">
      <c r="A143" s="1">
        <v>2016</v>
      </c>
      <c r="B143" s="1">
        <v>10</v>
      </c>
      <c r="C143" s="1">
        <v>209</v>
      </c>
      <c r="D143" s="1">
        <v>142</v>
      </c>
      <c r="E143" s="1">
        <f t="shared" si="31"/>
        <v>243</v>
      </c>
      <c r="F143" s="1">
        <f t="shared" si="26"/>
        <v>-34</v>
      </c>
      <c r="G143" s="1">
        <f t="shared" si="27"/>
        <v>34</v>
      </c>
      <c r="H143" s="1">
        <f t="shared" si="28"/>
        <v>1156</v>
      </c>
      <c r="I143" s="1">
        <f t="shared" si="29"/>
        <v>-0.16267942583732056</v>
      </c>
      <c r="J143" s="1">
        <f t="shared" si="30"/>
        <v>0.16267942583732056</v>
      </c>
      <c r="K143" s="7">
        <f t="shared" si="24"/>
        <v>2.966965042009112E-2</v>
      </c>
      <c r="L143" s="11">
        <f t="shared" si="25"/>
        <v>9.1572995123738007E-5</v>
      </c>
    </row>
    <row r="144" spans="1:12" x14ac:dyDescent="0.25">
      <c r="A144" s="1">
        <v>2016</v>
      </c>
      <c r="B144" s="1">
        <v>11</v>
      </c>
      <c r="C144" s="1">
        <v>207</v>
      </c>
      <c r="D144" s="1">
        <v>143</v>
      </c>
      <c r="E144" s="1">
        <f t="shared" si="31"/>
        <v>243</v>
      </c>
      <c r="F144" s="1">
        <f t="shared" si="26"/>
        <v>-36</v>
      </c>
      <c r="G144" s="1">
        <f t="shared" si="27"/>
        <v>36</v>
      </c>
      <c r="H144" s="1">
        <f t="shared" si="28"/>
        <v>1296</v>
      </c>
      <c r="I144" s="1">
        <f t="shared" si="29"/>
        <v>-0.17391304347826086</v>
      </c>
      <c r="J144" s="1">
        <f t="shared" si="30"/>
        <v>0.17391304347826086</v>
      </c>
      <c r="K144" s="7">
        <f t="shared" si="24"/>
        <v>5.2509976895610171E-3</v>
      </c>
      <c r="L144" s="11">
        <f t="shared" si="25"/>
        <v>6.0701533291325355E-2</v>
      </c>
    </row>
    <row r="145" spans="1:12" x14ac:dyDescent="0.25">
      <c r="A145" s="1">
        <v>2016</v>
      </c>
      <c r="B145" s="1">
        <v>12</v>
      </c>
      <c r="C145" s="1">
        <v>258</v>
      </c>
      <c r="D145" s="1">
        <v>144</v>
      </c>
      <c r="E145" s="1">
        <f t="shared" si="31"/>
        <v>243</v>
      </c>
      <c r="F145" s="1">
        <f t="shared" si="26"/>
        <v>15</v>
      </c>
      <c r="G145" s="1">
        <f t="shared" si="27"/>
        <v>15</v>
      </c>
      <c r="H145" s="1">
        <f t="shared" si="28"/>
        <v>225</v>
      </c>
      <c r="I145" s="1">
        <f t="shared" si="29"/>
        <v>5.8139534883720929E-2</v>
      </c>
      <c r="J145" s="1">
        <f t="shared" si="30"/>
        <v>5.8139534883720929E-2</v>
      </c>
      <c r="K145" s="7">
        <f t="shared" si="24"/>
        <v>5.4233519620215144E-3</v>
      </c>
      <c r="L145" s="11">
        <f t="shared" si="25"/>
        <v>2.4037017006189532E-4</v>
      </c>
    </row>
    <row r="146" spans="1:12" x14ac:dyDescent="0.25">
      <c r="A146" s="1">
        <v>2017</v>
      </c>
      <c r="B146" s="1">
        <v>1</v>
      </c>
      <c r="C146" s="1">
        <v>262</v>
      </c>
      <c r="D146" s="1">
        <v>145</v>
      </c>
      <c r="E146" s="1">
        <f t="shared" si="31"/>
        <v>243</v>
      </c>
      <c r="F146" s="1">
        <f t="shared" si="26"/>
        <v>19</v>
      </c>
      <c r="G146" s="1">
        <f t="shared" si="27"/>
        <v>19</v>
      </c>
      <c r="H146" s="1">
        <f t="shared" si="28"/>
        <v>361</v>
      </c>
      <c r="I146" s="1">
        <f t="shared" si="29"/>
        <v>7.2519083969465645E-2</v>
      </c>
      <c r="J146" s="1">
        <f t="shared" si="30"/>
        <v>7.2519083969465645E-2</v>
      </c>
      <c r="K146" s="7">
        <f t="shared" si="24"/>
        <v>4.9006468154536451E-2</v>
      </c>
      <c r="L146" s="11">
        <f t="shared" si="25"/>
        <v>2.2157799662024358E-2</v>
      </c>
    </row>
    <row r="147" spans="1:12" x14ac:dyDescent="0.25">
      <c r="A147" s="1">
        <v>2017</v>
      </c>
      <c r="B147" s="1">
        <v>2</v>
      </c>
      <c r="C147" s="1">
        <v>301</v>
      </c>
      <c r="D147" s="1">
        <v>146</v>
      </c>
      <c r="E147" s="1">
        <f t="shared" si="31"/>
        <v>243</v>
      </c>
      <c r="F147" s="1">
        <f t="shared" si="26"/>
        <v>58</v>
      </c>
      <c r="G147" s="1">
        <f t="shared" si="27"/>
        <v>58</v>
      </c>
      <c r="H147" s="1">
        <f t="shared" si="28"/>
        <v>3364</v>
      </c>
      <c r="I147" s="1">
        <f t="shared" si="29"/>
        <v>0.19269102990033224</v>
      </c>
      <c r="J147" s="1">
        <f t="shared" si="30"/>
        <v>0.19269102990033224</v>
      </c>
      <c r="K147" s="7">
        <f t="shared" si="24"/>
        <v>1.5893864306133485E-3</v>
      </c>
      <c r="L147" s="11">
        <f t="shared" si="25"/>
        <v>2.3355150605401706E-2</v>
      </c>
    </row>
    <row r="148" spans="1:12" x14ac:dyDescent="0.25">
      <c r="A148" s="1">
        <v>2017</v>
      </c>
      <c r="B148" s="1">
        <v>3</v>
      </c>
      <c r="C148" s="1">
        <v>255</v>
      </c>
      <c r="D148" s="1">
        <v>147</v>
      </c>
      <c r="E148" s="1">
        <f t="shared" si="31"/>
        <v>243</v>
      </c>
      <c r="F148" s="1">
        <f t="shared" si="26"/>
        <v>12</v>
      </c>
      <c r="G148" s="1">
        <f t="shared" si="27"/>
        <v>12</v>
      </c>
      <c r="H148" s="1">
        <f t="shared" si="28"/>
        <v>144</v>
      </c>
      <c r="I148" s="1">
        <f t="shared" si="29"/>
        <v>4.7058823529411764E-2</v>
      </c>
      <c r="J148" s="1">
        <f t="shared" si="30"/>
        <v>4.7058823529411764E-2</v>
      </c>
      <c r="K148" s="7">
        <f t="shared" si="24"/>
        <v>5.9115724721261052E-2</v>
      </c>
      <c r="L148" s="11">
        <f t="shared" si="25"/>
        <v>3.8446751249519413E-2</v>
      </c>
    </row>
    <row r="149" spans="1:12" x14ac:dyDescent="0.25">
      <c r="A149" s="1">
        <v>2017</v>
      </c>
      <c r="B149" s="1">
        <v>4</v>
      </c>
      <c r="C149" s="1">
        <v>305</v>
      </c>
      <c r="D149" s="1">
        <v>148</v>
      </c>
      <c r="E149" s="1">
        <f t="shared" si="31"/>
        <v>243</v>
      </c>
      <c r="F149" s="1">
        <f t="shared" si="26"/>
        <v>62</v>
      </c>
      <c r="G149" s="1">
        <f t="shared" si="27"/>
        <v>62</v>
      </c>
      <c r="H149" s="1">
        <f t="shared" si="28"/>
        <v>3844</v>
      </c>
      <c r="I149" s="1">
        <f t="shared" si="29"/>
        <v>0.20327868852459016</v>
      </c>
      <c r="J149" s="1">
        <f t="shared" si="30"/>
        <v>0.20327868852459016</v>
      </c>
      <c r="K149" s="7">
        <f t="shared" si="24"/>
        <v>3.3711367911851649E-2</v>
      </c>
      <c r="L149" s="11">
        <f t="shared" si="25"/>
        <v>3.8699274388605221E-4</v>
      </c>
    </row>
    <row r="150" spans="1:12" x14ac:dyDescent="0.25">
      <c r="A150" s="1">
        <v>2017</v>
      </c>
      <c r="B150" s="1">
        <v>5</v>
      </c>
      <c r="C150" s="1">
        <v>299</v>
      </c>
      <c r="D150" s="1">
        <v>149</v>
      </c>
      <c r="E150" s="1">
        <f t="shared" si="31"/>
        <v>243</v>
      </c>
      <c r="F150" s="1">
        <f t="shared" si="26"/>
        <v>56</v>
      </c>
      <c r="G150" s="1">
        <f t="shared" si="27"/>
        <v>56</v>
      </c>
      <c r="H150" s="1">
        <f t="shared" si="28"/>
        <v>3136</v>
      </c>
      <c r="I150" s="1">
        <f t="shared" si="29"/>
        <v>0.18729096989966554</v>
      </c>
      <c r="J150" s="1">
        <f t="shared" si="30"/>
        <v>0.18729096989966554</v>
      </c>
      <c r="K150" s="7">
        <f t="shared" si="24"/>
        <v>1.218107180009172E-2</v>
      </c>
      <c r="L150" s="11">
        <f t="shared" si="25"/>
        <v>5.9171597633136102E-3</v>
      </c>
    </row>
    <row r="151" spans="1:12" x14ac:dyDescent="0.25">
      <c r="A151" s="1">
        <v>2017</v>
      </c>
      <c r="B151" s="1">
        <v>6</v>
      </c>
      <c r="C151" s="1">
        <v>276</v>
      </c>
      <c r="D151" s="1">
        <v>150</v>
      </c>
      <c r="E151" s="1">
        <f t="shared" si="31"/>
        <v>243</v>
      </c>
      <c r="F151" s="1">
        <f t="shared" si="26"/>
        <v>33</v>
      </c>
      <c r="G151" s="1">
        <f t="shared" si="27"/>
        <v>33</v>
      </c>
      <c r="H151" s="1">
        <f t="shared" si="28"/>
        <v>1089</v>
      </c>
      <c r="I151" s="1">
        <f t="shared" si="29"/>
        <v>0.11956521739130435</v>
      </c>
      <c r="J151" s="1">
        <f t="shared" si="30"/>
        <v>0.11956521739130435</v>
      </c>
      <c r="K151" s="7">
        <f t="shared" si="24"/>
        <v>3.6875131274942234E-2</v>
      </c>
      <c r="L151" s="11">
        <f t="shared" si="25"/>
        <v>5.2509976895610171E-3</v>
      </c>
    </row>
    <row r="152" spans="1:12" x14ac:dyDescent="0.25">
      <c r="A152" s="1">
        <v>2017</v>
      </c>
      <c r="B152" s="1">
        <v>7</v>
      </c>
      <c r="C152" s="1">
        <v>296</v>
      </c>
      <c r="D152" s="1">
        <v>151</v>
      </c>
      <c r="E152" s="1">
        <f t="shared" si="31"/>
        <v>243</v>
      </c>
      <c r="F152" s="1">
        <f t="shared" si="26"/>
        <v>53</v>
      </c>
      <c r="G152" s="1">
        <f t="shared" si="27"/>
        <v>53</v>
      </c>
      <c r="H152" s="1">
        <f t="shared" si="28"/>
        <v>2809</v>
      </c>
      <c r="I152" s="1">
        <f t="shared" si="29"/>
        <v>0.17905405405405406</v>
      </c>
      <c r="J152" s="1">
        <f t="shared" si="30"/>
        <v>0.17905405405405406</v>
      </c>
      <c r="K152" s="7">
        <f t="shared" si="24"/>
        <v>8.9481373265157052E-3</v>
      </c>
      <c r="L152" s="11">
        <f t="shared" si="25"/>
        <v>7.1334002921840754E-3</v>
      </c>
    </row>
    <row r="153" spans="1:12" x14ac:dyDescent="0.25">
      <c r="A153" s="1">
        <v>2017</v>
      </c>
      <c r="B153" s="1">
        <v>8</v>
      </c>
      <c r="C153" s="1">
        <v>271</v>
      </c>
      <c r="D153" s="1">
        <v>152</v>
      </c>
      <c r="E153" s="1">
        <f t="shared" si="31"/>
        <v>243</v>
      </c>
      <c r="F153" s="1">
        <f t="shared" si="26"/>
        <v>28</v>
      </c>
      <c r="G153" s="1">
        <f t="shared" si="27"/>
        <v>28</v>
      </c>
      <c r="H153" s="1">
        <f t="shared" si="28"/>
        <v>784</v>
      </c>
      <c r="I153" s="1">
        <f t="shared" si="29"/>
        <v>0.10332103321033211</v>
      </c>
      <c r="J153" s="1">
        <f t="shared" si="30"/>
        <v>0.10332103321033211</v>
      </c>
      <c r="K153" s="7">
        <f t="shared" si="24"/>
        <v>4.9155104097166422E-3</v>
      </c>
      <c r="L153" s="11">
        <f t="shared" si="25"/>
        <v>3.0078566468321515E-2</v>
      </c>
    </row>
    <row r="154" spans="1:12" x14ac:dyDescent="0.25">
      <c r="A154" s="1">
        <v>2017</v>
      </c>
      <c r="B154" s="1">
        <v>9</v>
      </c>
      <c r="C154" s="1">
        <v>224</v>
      </c>
      <c r="D154" s="1">
        <v>153</v>
      </c>
      <c r="E154" s="1">
        <f t="shared" si="31"/>
        <v>243</v>
      </c>
      <c r="F154" s="1">
        <f t="shared" si="26"/>
        <v>-19</v>
      </c>
      <c r="G154" s="1">
        <f t="shared" si="27"/>
        <v>19</v>
      </c>
      <c r="H154" s="1">
        <f t="shared" si="28"/>
        <v>361</v>
      </c>
      <c r="I154" s="1">
        <f t="shared" si="29"/>
        <v>-8.4821428571428575E-2</v>
      </c>
      <c r="J154" s="1">
        <f t="shared" si="30"/>
        <v>8.4821428571428575E-2</v>
      </c>
      <c r="K154" s="7">
        <f t="shared" si="24"/>
        <v>1.9152582908163268E-2</v>
      </c>
      <c r="L154" s="11">
        <f t="shared" si="25"/>
        <v>2.8698979591836732E-3</v>
      </c>
    </row>
    <row r="155" spans="1:12" x14ac:dyDescent="0.25">
      <c r="A155" s="1">
        <v>2017</v>
      </c>
      <c r="B155" s="1">
        <v>10</v>
      </c>
      <c r="C155" s="1">
        <v>212</v>
      </c>
      <c r="D155" s="1">
        <v>154</v>
      </c>
      <c r="E155" s="1">
        <f t="shared" si="31"/>
        <v>243</v>
      </c>
      <c r="F155" s="1">
        <f t="shared" si="26"/>
        <v>-31</v>
      </c>
      <c r="G155" s="1">
        <f t="shared" si="27"/>
        <v>31</v>
      </c>
      <c r="H155" s="1">
        <f t="shared" si="28"/>
        <v>961</v>
      </c>
      <c r="I155" s="1">
        <f t="shared" si="29"/>
        <v>-0.14622641509433962</v>
      </c>
      <c r="J155" s="1">
        <f t="shared" si="30"/>
        <v>0.14622641509433962</v>
      </c>
      <c r="K155" s="7">
        <f t="shared" si="24"/>
        <v>1.2815948736205056E-2</v>
      </c>
      <c r="L155" s="11">
        <f t="shared" si="25"/>
        <v>1.0902456390174439E-3</v>
      </c>
    </row>
    <row r="156" spans="1:12" x14ac:dyDescent="0.25">
      <c r="A156" s="1">
        <v>2017</v>
      </c>
      <c r="B156" s="1">
        <v>11</v>
      </c>
      <c r="C156" s="1">
        <v>219</v>
      </c>
      <c r="D156" s="1">
        <v>155</v>
      </c>
      <c r="E156" s="1">
        <f t="shared" si="31"/>
        <v>243</v>
      </c>
      <c r="F156" s="1">
        <f t="shared" si="26"/>
        <v>-24</v>
      </c>
      <c r="G156" s="1">
        <f t="shared" si="27"/>
        <v>24</v>
      </c>
      <c r="H156" s="1">
        <f t="shared" si="28"/>
        <v>576</v>
      </c>
      <c r="I156" s="1">
        <f t="shared" si="29"/>
        <v>-0.1095890410958904</v>
      </c>
      <c r="J156" s="1">
        <f t="shared" si="30"/>
        <v>0.1095890410958904</v>
      </c>
      <c r="K156" s="7">
        <f t="shared" si="24"/>
        <v>1.2009757928316756E-2</v>
      </c>
      <c r="L156" s="11">
        <f t="shared" si="25"/>
        <v>4.8039031713267025E-2</v>
      </c>
    </row>
    <row r="157" spans="1:12" ht="16.5" thickBot="1" x14ac:dyDescent="0.3">
      <c r="A157" s="1">
        <v>2017</v>
      </c>
      <c r="B157" s="1">
        <v>12</v>
      </c>
      <c r="C157" s="1">
        <v>267</v>
      </c>
      <c r="D157" s="1">
        <v>156</v>
      </c>
      <c r="E157" s="1">
        <f t="shared" si="31"/>
        <v>243</v>
      </c>
      <c r="F157" s="5">
        <f t="shared" si="26"/>
        <v>24</v>
      </c>
      <c r="G157" s="5">
        <f t="shared" si="27"/>
        <v>24</v>
      </c>
      <c r="H157" s="5">
        <f t="shared" si="28"/>
        <v>576</v>
      </c>
      <c r="I157" s="5">
        <f t="shared" si="29"/>
        <v>8.98876404494382E-2</v>
      </c>
      <c r="J157" s="5">
        <f t="shared" si="30"/>
        <v>8.98876404494382E-2</v>
      </c>
      <c r="K157" s="8"/>
      <c r="L157" s="12"/>
    </row>
    <row r="158" spans="1:12" x14ac:dyDescent="0.25">
      <c r="A158" s="1">
        <v>2018</v>
      </c>
      <c r="B158" s="1">
        <v>1</v>
      </c>
      <c r="C158" s="1"/>
      <c r="D158" s="1">
        <v>157</v>
      </c>
      <c r="E158" s="1">
        <f>$C$157</f>
        <v>267</v>
      </c>
    </row>
    <row r="159" spans="1:12" x14ac:dyDescent="0.25">
      <c r="A159" s="1">
        <v>2018</v>
      </c>
      <c r="B159" s="1">
        <v>2</v>
      </c>
      <c r="C159" s="1"/>
      <c r="D159" s="1">
        <v>158</v>
      </c>
      <c r="E159" s="1">
        <f t="shared" ref="E159:E181" si="32">$C$157</f>
        <v>267</v>
      </c>
    </row>
    <row r="160" spans="1:12" x14ac:dyDescent="0.25">
      <c r="A160" s="1">
        <v>2018</v>
      </c>
      <c r="B160" s="1">
        <v>3</v>
      </c>
      <c r="C160" s="1"/>
      <c r="D160" s="1">
        <v>159</v>
      </c>
      <c r="E160" s="1">
        <f t="shared" si="32"/>
        <v>267</v>
      </c>
    </row>
    <row r="161" spans="1:5" x14ac:dyDescent="0.25">
      <c r="A161" s="1">
        <v>2018</v>
      </c>
      <c r="B161" s="1">
        <v>4</v>
      </c>
      <c r="C161" s="1"/>
      <c r="D161" s="1">
        <v>160</v>
      </c>
      <c r="E161" s="1">
        <f t="shared" si="32"/>
        <v>267</v>
      </c>
    </row>
    <row r="162" spans="1:5" x14ac:dyDescent="0.25">
      <c r="A162" s="1">
        <v>2018</v>
      </c>
      <c r="B162" s="1">
        <v>5</v>
      </c>
      <c r="C162" s="1"/>
      <c r="D162" s="1">
        <v>161</v>
      </c>
      <c r="E162" s="1">
        <f t="shared" si="32"/>
        <v>267</v>
      </c>
    </row>
    <row r="163" spans="1:5" x14ac:dyDescent="0.25">
      <c r="A163" s="1">
        <v>2018</v>
      </c>
      <c r="B163" s="1">
        <v>6</v>
      </c>
      <c r="C163" s="1"/>
      <c r="D163" s="1">
        <v>162</v>
      </c>
      <c r="E163" s="1">
        <f t="shared" si="32"/>
        <v>267</v>
      </c>
    </row>
    <row r="164" spans="1:5" x14ac:dyDescent="0.25">
      <c r="A164" s="1">
        <v>2018</v>
      </c>
      <c r="B164" s="1">
        <v>7</v>
      </c>
      <c r="C164" s="1"/>
      <c r="D164" s="1">
        <v>163</v>
      </c>
      <c r="E164" s="1">
        <f t="shared" si="32"/>
        <v>267</v>
      </c>
    </row>
    <row r="165" spans="1:5" x14ac:dyDescent="0.25">
      <c r="A165" s="1">
        <v>2018</v>
      </c>
      <c r="B165" s="1">
        <v>8</v>
      </c>
      <c r="C165" s="1"/>
      <c r="D165" s="1">
        <v>164</v>
      </c>
      <c r="E165" s="1">
        <f t="shared" si="32"/>
        <v>267</v>
      </c>
    </row>
    <row r="166" spans="1:5" x14ac:dyDescent="0.25">
      <c r="A166" s="1">
        <v>2018</v>
      </c>
      <c r="B166" s="1">
        <v>9</v>
      </c>
      <c r="C166" s="1"/>
      <c r="D166" s="1">
        <v>165</v>
      </c>
      <c r="E166" s="1">
        <f t="shared" si="32"/>
        <v>267</v>
      </c>
    </row>
    <row r="167" spans="1:5" x14ac:dyDescent="0.25">
      <c r="A167" s="1">
        <v>2018</v>
      </c>
      <c r="B167" s="1">
        <v>10</v>
      </c>
      <c r="C167" s="1"/>
      <c r="D167" s="1">
        <v>166</v>
      </c>
      <c r="E167" s="1">
        <f t="shared" si="32"/>
        <v>267</v>
      </c>
    </row>
    <row r="168" spans="1:5" x14ac:dyDescent="0.25">
      <c r="A168" s="1">
        <v>2018</v>
      </c>
      <c r="B168" s="1">
        <v>11</v>
      </c>
      <c r="C168" s="1"/>
      <c r="D168" s="1">
        <v>167</v>
      </c>
      <c r="E168" s="1">
        <f t="shared" si="32"/>
        <v>267</v>
      </c>
    </row>
    <row r="169" spans="1:5" x14ac:dyDescent="0.25">
      <c r="A169" s="1">
        <v>2018</v>
      </c>
      <c r="B169" s="1">
        <v>12</v>
      </c>
      <c r="C169" s="1"/>
      <c r="D169" s="1">
        <v>168</v>
      </c>
      <c r="E169" s="1">
        <f t="shared" si="32"/>
        <v>267</v>
      </c>
    </row>
    <row r="170" spans="1:5" x14ac:dyDescent="0.25">
      <c r="A170" s="1">
        <v>2019</v>
      </c>
      <c r="B170" s="1">
        <v>1</v>
      </c>
      <c r="C170" s="1"/>
      <c r="D170" s="1">
        <v>169</v>
      </c>
      <c r="E170" s="1">
        <f t="shared" si="32"/>
        <v>267</v>
      </c>
    </row>
    <row r="171" spans="1:5" x14ac:dyDescent="0.25">
      <c r="A171" s="1">
        <v>2019</v>
      </c>
      <c r="B171" s="1">
        <v>2</v>
      </c>
      <c r="C171" s="1"/>
      <c r="D171" s="1">
        <v>170</v>
      </c>
      <c r="E171" s="1">
        <f t="shared" si="32"/>
        <v>267</v>
      </c>
    </row>
    <row r="172" spans="1:5" x14ac:dyDescent="0.25">
      <c r="A172" s="1">
        <v>2019</v>
      </c>
      <c r="B172" s="1">
        <v>3</v>
      </c>
      <c r="C172" s="1"/>
      <c r="D172" s="1">
        <v>171</v>
      </c>
      <c r="E172" s="1">
        <f t="shared" si="32"/>
        <v>267</v>
      </c>
    </row>
    <row r="173" spans="1:5" x14ac:dyDescent="0.25">
      <c r="A173" s="1">
        <v>2019</v>
      </c>
      <c r="B173" s="1">
        <v>4</v>
      </c>
      <c r="C173" s="1"/>
      <c r="D173" s="1">
        <v>172</v>
      </c>
      <c r="E173" s="1">
        <f t="shared" si="32"/>
        <v>267</v>
      </c>
    </row>
    <row r="174" spans="1:5" x14ac:dyDescent="0.25">
      <c r="A174" s="1">
        <v>2019</v>
      </c>
      <c r="B174" s="1">
        <v>5</v>
      </c>
      <c r="C174" s="1"/>
      <c r="D174" s="1">
        <v>173</v>
      </c>
      <c r="E174" s="1">
        <f t="shared" si="32"/>
        <v>267</v>
      </c>
    </row>
    <row r="175" spans="1:5" x14ac:dyDescent="0.25">
      <c r="A175" s="1">
        <v>2019</v>
      </c>
      <c r="B175" s="1">
        <v>6</v>
      </c>
      <c r="C175" s="1"/>
      <c r="D175" s="1">
        <v>174</v>
      </c>
      <c r="E175" s="1">
        <f t="shared" si="32"/>
        <v>267</v>
      </c>
    </row>
    <row r="176" spans="1:5" x14ac:dyDescent="0.25">
      <c r="A176" s="1">
        <v>2019</v>
      </c>
      <c r="B176" s="1">
        <v>7</v>
      </c>
      <c r="C176" s="1"/>
      <c r="D176" s="1">
        <v>175</v>
      </c>
      <c r="E176" s="1">
        <f t="shared" si="32"/>
        <v>267</v>
      </c>
    </row>
    <row r="177" spans="1:5" x14ac:dyDescent="0.25">
      <c r="A177" s="1">
        <v>2019</v>
      </c>
      <c r="B177" s="1">
        <v>8</v>
      </c>
      <c r="C177" s="1"/>
      <c r="D177" s="1">
        <v>176</v>
      </c>
      <c r="E177" s="1">
        <f t="shared" si="32"/>
        <v>267</v>
      </c>
    </row>
    <row r="178" spans="1:5" x14ac:dyDescent="0.25">
      <c r="A178" s="1">
        <v>2019</v>
      </c>
      <c r="B178" s="1">
        <v>9</v>
      </c>
      <c r="C178" s="1"/>
      <c r="D178" s="1">
        <v>177</v>
      </c>
      <c r="E178" s="1">
        <f t="shared" si="32"/>
        <v>267</v>
      </c>
    </row>
    <row r="179" spans="1:5" x14ac:dyDescent="0.25">
      <c r="A179" s="1">
        <v>2019</v>
      </c>
      <c r="B179" s="1">
        <v>10</v>
      </c>
      <c r="C179" s="1"/>
      <c r="D179" s="1">
        <v>178</v>
      </c>
      <c r="E179" s="1">
        <f t="shared" si="32"/>
        <v>267</v>
      </c>
    </row>
    <row r="180" spans="1:5" x14ac:dyDescent="0.25">
      <c r="A180" s="1">
        <v>2019</v>
      </c>
      <c r="B180" s="1">
        <v>11</v>
      </c>
      <c r="C180" s="1"/>
      <c r="D180" s="1">
        <v>179</v>
      </c>
      <c r="E180" s="1">
        <f t="shared" si="32"/>
        <v>267</v>
      </c>
    </row>
    <row r="181" spans="1:5" x14ac:dyDescent="0.25">
      <c r="A181" s="1">
        <v>2019</v>
      </c>
      <c r="B181" s="1">
        <v>12</v>
      </c>
      <c r="C181" s="1"/>
      <c r="D181" s="1">
        <v>180</v>
      </c>
      <c r="E181" s="1">
        <f t="shared" si="32"/>
        <v>267</v>
      </c>
    </row>
  </sheetData>
  <mergeCells count="2">
    <mergeCell ref="N2:O2"/>
    <mergeCell ref="Q2:R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B9A6-1C04-4A29-93DF-F0EB52C1FEA4}">
  <dimension ref="A1:S181"/>
  <sheetViews>
    <sheetView zoomScaleNormal="100" workbookViewId="0">
      <pane ySplit="1" topLeftCell="A2" activePane="bottomLeft" state="frozen"/>
      <selection pane="bottomLeft" activeCell="O8" sqref="O8"/>
    </sheetView>
  </sheetViews>
  <sheetFormatPr defaultRowHeight="15.75" x14ac:dyDescent="0.25"/>
  <cols>
    <col min="9" max="9" width="13" bestFit="1" customWidth="1"/>
    <col min="10" max="10" width="12.42578125" bestFit="1" customWidth="1"/>
  </cols>
  <sheetData>
    <row r="1" spans="1:19" ht="58.5" thickBot="1" x14ac:dyDescent="0.3">
      <c r="A1" s="16" t="s">
        <v>0</v>
      </c>
      <c r="B1" s="16" t="s">
        <v>1</v>
      </c>
      <c r="C1" s="16" t="s">
        <v>2</v>
      </c>
      <c r="D1" s="16" t="s">
        <v>23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7</v>
      </c>
      <c r="J1" s="3" t="s">
        <v>8</v>
      </c>
      <c r="K1" s="4" t="s">
        <v>9</v>
      </c>
      <c r="L1" s="4" t="s">
        <v>10</v>
      </c>
    </row>
    <row r="2" spans="1:19" x14ac:dyDescent="0.25">
      <c r="A2" s="1">
        <v>2005</v>
      </c>
      <c r="B2" s="1">
        <v>1</v>
      </c>
      <c r="C2" s="1">
        <v>141</v>
      </c>
      <c r="D2" s="1">
        <v>1</v>
      </c>
      <c r="N2" s="18" t="s">
        <v>25</v>
      </c>
      <c r="O2" s="18"/>
      <c r="R2" s="18" t="s">
        <v>25</v>
      </c>
      <c r="S2" s="18"/>
    </row>
    <row r="3" spans="1:19" x14ac:dyDescent="0.25">
      <c r="A3" s="1">
        <v>2005</v>
      </c>
      <c r="B3" s="1">
        <v>2</v>
      </c>
      <c r="C3" s="1">
        <v>126</v>
      </c>
      <c r="D3" s="1">
        <v>2</v>
      </c>
      <c r="N3" t="s">
        <v>18</v>
      </c>
      <c r="O3">
        <f>SUM(H4:H133)</f>
        <v>196382</v>
      </c>
      <c r="R3" t="s">
        <v>18</v>
      </c>
      <c r="S3">
        <f>SUM(H4:H157)</f>
        <v>5238012</v>
      </c>
    </row>
    <row r="4" spans="1:19" x14ac:dyDescent="0.25">
      <c r="A4" s="1">
        <v>2005</v>
      </c>
      <c r="B4" s="1">
        <v>3</v>
      </c>
      <c r="C4" s="1">
        <v>144</v>
      </c>
      <c r="D4" s="1">
        <v>3</v>
      </c>
      <c r="E4">
        <f>C3+(C3-C2)</f>
        <v>111</v>
      </c>
      <c r="F4">
        <f>C4-E4</f>
        <v>33</v>
      </c>
      <c r="G4">
        <f>ABS(F4)</f>
        <v>33</v>
      </c>
      <c r="H4">
        <f>F4^2</f>
        <v>1089</v>
      </c>
      <c r="I4">
        <f>F4/C4</f>
        <v>0.22916666666666666</v>
      </c>
      <c r="J4">
        <f>ABS(I4)</f>
        <v>0.22916666666666666</v>
      </c>
      <c r="K4">
        <f>((E5-C5)/C4)^2</f>
        <v>1.9290123456790122E-4</v>
      </c>
      <c r="L4">
        <f>((C5-C4)/C4)^2</f>
        <v>1.2345679012345678E-2</v>
      </c>
      <c r="N4" t="s">
        <v>19</v>
      </c>
      <c r="O4">
        <f>AVERAGE(H4:H133)</f>
        <v>1510.6307692307691</v>
      </c>
      <c r="R4" t="s">
        <v>19</v>
      </c>
      <c r="S4">
        <f>AVERAGE(H4:H157)</f>
        <v>34013.064935064933</v>
      </c>
    </row>
    <row r="5" spans="1:19" x14ac:dyDescent="0.25">
      <c r="A5" s="1">
        <v>2005</v>
      </c>
      <c r="B5" s="1">
        <v>4</v>
      </c>
      <c r="C5" s="1">
        <v>160</v>
      </c>
      <c r="D5" s="1">
        <v>4</v>
      </c>
      <c r="E5">
        <f t="shared" ref="E5:E68" si="0">C4+(C4-C3)</f>
        <v>162</v>
      </c>
      <c r="F5">
        <f t="shared" ref="F5:F68" si="1">C5-E5</f>
        <v>-2</v>
      </c>
      <c r="G5">
        <f t="shared" ref="G5:G68" si="2">ABS(F5)</f>
        <v>2</v>
      </c>
      <c r="H5">
        <f t="shared" ref="H5:H68" si="3">F5^2</f>
        <v>4</v>
      </c>
      <c r="I5">
        <f t="shared" ref="I5:I68" si="4">F5/C5</f>
        <v>-1.2500000000000001E-2</v>
      </c>
      <c r="J5">
        <f t="shared" ref="J5:J68" si="5">ABS(I5)</f>
        <v>1.2500000000000001E-2</v>
      </c>
      <c r="K5">
        <f t="shared" ref="K5:K68" si="6">((E6-C6)/C5)^2</f>
        <v>1.7226562500000001E-2</v>
      </c>
      <c r="L5">
        <f t="shared" ref="L5:L68" si="7">((C6-C5)/C5)^2</f>
        <v>9.765625E-4</v>
      </c>
      <c r="N5" t="s">
        <v>20</v>
      </c>
      <c r="O5">
        <f>AVERAGE(I4:I133)</f>
        <v>1.8335483317384049E-3</v>
      </c>
      <c r="R5" t="s">
        <v>20</v>
      </c>
      <c r="S5">
        <f>AVERAGE(I4:I157)</f>
        <v>-0.2403745011306761</v>
      </c>
    </row>
    <row r="6" spans="1:19" x14ac:dyDescent="0.25">
      <c r="A6" s="1">
        <v>2005</v>
      </c>
      <c r="B6" s="1">
        <v>5</v>
      </c>
      <c r="C6" s="1">
        <v>155</v>
      </c>
      <c r="D6" s="1">
        <v>5</v>
      </c>
      <c r="E6">
        <f t="shared" si="0"/>
        <v>176</v>
      </c>
      <c r="F6">
        <f t="shared" si="1"/>
        <v>-21</v>
      </c>
      <c r="G6">
        <f t="shared" si="2"/>
        <v>21</v>
      </c>
      <c r="H6">
        <f t="shared" si="3"/>
        <v>441</v>
      </c>
      <c r="I6">
        <f t="shared" si="4"/>
        <v>-0.13548387096774195</v>
      </c>
      <c r="J6">
        <f t="shared" si="5"/>
        <v>0.13548387096774195</v>
      </c>
      <c r="K6">
        <f t="shared" si="6"/>
        <v>1.5026014568158167E-2</v>
      </c>
      <c r="L6">
        <f t="shared" si="7"/>
        <v>2.3975026014568159E-2</v>
      </c>
      <c r="N6" t="s">
        <v>21</v>
      </c>
      <c r="O6">
        <f>AVERAGE(J4:J133)</f>
        <v>0.15399106671479418</v>
      </c>
      <c r="R6" t="s">
        <v>21</v>
      </c>
      <c r="S6">
        <f>AVERAGE(J4:J157)</f>
        <v>0.37191476058554118</v>
      </c>
    </row>
    <row r="7" spans="1:19" x14ac:dyDescent="0.25">
      <c r="A7" s="1">
        <v>2005</v>
      </c>
      <c r="B7" s="1">
        <v>6</v>
      </c>
      <c r="C7" s="1">
        <v>131</v>
      </c>
      <c r="D7" s="1">
        <v>6</v>
      </c>
      <c r="E7">
        <f t="shared" si="0"/>
        <v>150</v>
      </c>
      <c r="F7">
        <f t="shared" si="1"/>
        <v>-19</v>
      </c>
      <c r="G7">
        <f t="shared" si="2"/>
        <v>19</v>
      </c>
      <c r="H7">
        <f t="shared" si="3"/>
        <v>361</v>
      </c>
      <c r="I7">
        <f t="shared" si="4"/>
        <v>-0.14503816793893129</v>
      </c>
      <c r="J7">
        <f t="shared" si="5"/>
        <v>0.14503816793893129</v>
      </c>
      <c r="K7">
        <f t="shared" si="6"/>
        <v>8.4144280636326549E-2</v>
      </c>
      <c r="L7">
        <f t="shared" si="7"/>
        <v>1.1421245848144046E-2</v>
      </c>
      <c r="N7" t="s">
        <v>22</v>
      </c>
      <c r="O7">
        <f>SQRT(SUM(K4:K132)/SUM(L4:L132))</f>
        <v>1.4522747093211066</v>
      </c>
      <c r="R7" t="s">
        <v>22</v>
      </c>
      <c r="S7">
        <f>SQRT(SUM(K4:K156)/SUM(L4:L156))</f>
        <v>5.9894913035213513</v>
      </c>
    </row>
    <row r="8" spans="1:19" x14ac:dyDescent="0.25">
      <c r="A8" s="1">
        <v>2005</v>
      </c>
      <c r="B8" s="1">
        <v>7</v>
      </c>
      <c r="C8" s="1">
        <v>145</v>
      </c>
      <c r="D8" s="1">
        <v>7</v>
      </c>
      <c r="E8">
        <f t="shared" si="0"/>
        <v>107</v>
      </c>
      <c r="F8">
        <f t="shared" si="1"/>
        <v>38</v>
      </c>
      <c r="G8">
        <f t="shared" si="2"/>
        <v>38</v>
      </c>
      <c r="H8">
        <f t="shared" si="3"/>
        <v>1444</v>
      </c>
      <c r="I8">
        <f t="shared" si="4"/>
        <v>0.2620689655172414</v>
      </c>
      <c r="J8">
        <f t="shared" si="5"/>
        <v>0.2620689655172414</v>
      </c>
      <c r="K8">
        <f t="shared" si="6"/>
        <v>9.3222354340071339E-3</v>
      </c>
      <c r="L8">
        <f t="shared" si="7"/>
        <v>0</v>
      </c>
    </row>
    <row r="9" spans="1:19" x14ac:dyDescent="0.25">
      <c r="A9" s="1">
        <v>2005</v>
      </c>
      <c r="B9" s="1">
        <v>8</v>
      </c>
      <c r="C9" s="1">
        <v>145</v>
      </c>
      <c r="D9" s="1">
        <v>8</v>
      </c>
      <c r="E9">
        <f t="shared" si="0"/>
        <v>159</v>
      </c>
      <c r="F9">
        <f t="shared" si="1"/>
        <v>-14</v>
      </c>
      <c r="G9">
        <f t="shared" si="2"/>
        <v>14</v>
      </c>
      <c r="H9">
        <f t="shared" si="3"/>
        <v>196</v>
      </c>
      <c r="I9">
        <f t="shared" si="4"/>
        <v>-9.6551724137931033E-2</v>
      </c>
      <c r="J9">
        <f t="shared" si="5"/>
        <v>9.6551724137931033E-2</v>
      </c>
      <c r="K9">
        <f t="shared" si="6"/>
        <v>4.2806183115338882E-2</v>
      </c>
      <c r="L9">
        <f t="shared" si="7"/>
        <v>4.2806183115338882E-2</v>
      </c>
    </row>
    <row r="10" spans="1:19" x14ac:dyDescent="0.25">
      <c r="A10" s="1">
        <v>2005</v>
      </c>
      <c r="B10" s="1">
        <v>9</v>
      </c>
      <c r="C10" s="1">
        <v>115</v>
      </c>
      <c r="D10" s="1">
        <v>9</v>
      </c>
      <c r="E10">
        <f t="shared" si="0"/>
        <v>145</v>
      </c>
      <c r="F10">
        <f t="shared" si="1"/>
        <v>-30</v>
      </c>
      <c r="G10">
        <f t="shared" si="2"/>
        <v>30</v>
      </c>
      <c r="H10">
        <f t="shared" si="3"/>
        <v>900</v>
      </c>
      <c r="I10">
        <f t="shared" si="4"/>
        <v>-0.2608695652173913</v>
      </c>
      <c r="J10">
        <f t="shared" si="5"/>
        <v>0.2608695652173913</v>
      </c>
      <c r="K10">
        <f t="shared" si="6"/>
        <v>4.725897920604915E-2</v>
      </c>
      <c r="L10">
        <f t="shared" si="7"/>
        <v>1.8903591682419658E-3</v>
      </c>
    </row>
    <row r="11" spans="1:19" x14ac:dyDescent="0.25">
      <c r="A11" s="1">
        <v>2005</v>
      </c>
      <c r="B11" s="1">
        <v>10</v>
      </c>
      <c r="C11" s="1">
        <v>110</v>
      </c>
      <c r="D11" s="1">
        <v>10</v>
      </c>
      <c r="E11">
        <f t="shared" si="0"/>
        <v>85</v>
      </c>
      <c r="F11">
        <f t="shared" si="1"/>
        <v>25</v>
      </c>
      <c r="G11">
        <f t="shared" si="2"/>
        <v>25</v>
      </c>
      <c r="H11">
        <f t="shared" si="3"/>
        <v>625</v>
      </c>
      <c r="I11">
        <f t="shared" si="4"/>
        <v>0.22727272727272727</v>
      </c>
      <c r="J11">
        <f t="shared" si="5"/>
        <v>0.22727272727272727</v>
      </c>
      <c r="K11">
        <f t="shared" si="6"/>
        <v>1.0000000000000002E-2</v>
      </c>
      <c r="L11">
        <f t="shared" si="7"/>
        <v>2.1157024793388428E-2</v>
      </c>
    </row>
    <row r="12" spans="1:19" x14ac:dyDescent="0.25">
      <c r="A12" s="1">
        <v>2005</v>
      </c>
      <c r="B12" s="1">
        <v>11</v>
      </c>
      <c r="C12" s="1">
        <v>94</v>
      </c>
      <c r="D12" s="1">
        <v>11</v>
      </c>
      <c r="E12">
        <f t="shared" si="0"/>
        <v>105</v>
      </c>
      <c r="F12">
        <f t="shared" si="1"/>
        <v>-11</v>
      </c>
      <c r="G12">
        <f t="shared" si="2"/>
        <v>11</v>
      </c>
      <c r="H12">
        <f t="shared" si="3"/>
        <v>121</v>
      </c>
      <c r="I12">
        <f t="shared" si="4"/>
        <v>-0.11702127659574468</v>
      </c>
      <c r="J12">
        <f t="shared" si="5"/>
        <v>0.11702127659574468</v>
      </c>
      <c r="K12">
        <f t="shared" si="6"/>
        <v>0.13863739248528745</v>
      </c>
      <c r="L12">
        <f t="shared" si="7"/>
        <v>4.0855590765052054E-2</v>
      </c>
    </row>
    <row r="13" spans="1:19" x14ac:dyDescent="0.25">
      <c r="A13" s="1">
        <v>2005</v>
      </c>
      <c r="B13" s="1">
        <v>12</v>
      </c>
      <c r="C13" s="1">
        <v>113</v>
      </c>
      <c r="D13" s="1">
        <v>12</v>
      </c>
      <c r="E13">
        <f t="shared" si="0"/>
        <v>78</v>
      </c>
      <c r="F13">
        <f t="shared" si="1"/>
        <v>35</v>
      </c>
      <c r="G13">
        <f t="shared" si="2"/>
        <v>35</v>
      </c>
      <c r="H13">
        <f t="shared" si="3"/>
        <v>1225</v>
      </c>
      <c r="I13">
        <f t="shared" si="4"/>
        <v>0.30973451327433627</v>
      </c>
      <c r="J13">
        <f t="shared" si="5"/>
        <v>0.30973451327433627</v>
      </c>
      <c r="K13">
        <f t="shared" si="6"/>
        <v>5.0121387735922937E-3</v>
      </c>
      <c r="L13">
        <f t="shared" si="7"/>
        <v>5.7091393217949725E-2</v>
      </c>
    </row>
    <row r="14" spans="1:19" x14ac:dyDescent="0.25">
      <c r="A14" s="1">
        <v>2006</v>
      </c>
      <c r="B14" s="1">
        <v>1</v>
      </c>
      <c r="C14" s="1">
        <v>140</v>
      </c>
      <c r="D14" s="1">
        <v>13</v>
      </c>
      <c r="E14">
        <f t="shared" si="0"/>
        <v>132</v>
      </c>
      <c r="F14">
        <f t="shared" si="1"/>
        <v>8</v>
      </c>
      <c r="G14">
        <f t="shared" si="2"/>
        <v>8</v>
      </c>
      <c r="H14">
        <f t="shared" si="3"/>
        <v>64</v>
      </c>
      <c r="I14">
        <f t="shared" si="4"/>
        <v>5.7142857142857141E-2</v>
      </c>
      <c r="J14">
        <f t="shared" si="5"/>
        <v>5.7142857142857141E-2</v>
      </c>
      <c r="K14">
        <f t="shared" si="6"/>
        <v>3.719387755102041E-2</v>
      </c>
      <c r="L14">
        <f t="shared" si="7"/>
        <v>0</v>
      </c>
    </row>
    <row r="15" spans="1:19" x14ac:dyDescent="0.25">
      <c r="A15" s="1">
        <v>2006</v>
      </c>
      <c r="B15" s="1">
        <v>2</v>
      </c>
      <c r="C15" s="1">
        <v>140</v>
      </c>
      <c r="D15" s="1">
        <v>14</v>
      </c>
      <c r="E15">
        <f t="shared" si="0"/>
        <v>167</v>
      </c>
      <c r="F15">
        <f t="shared" si="1"/>
        <v>-27</v>
      </c>
      <c r="G15">
        <f t="shared" si="2"/>
        <v>27</v>
      </c>
      <c r="H15">
        <f t="shared" si="3"/>
        <v>729</v>
      </c>
      <c r="I15">
        <f t="shared" si="4"/>
        <v>-0.19285714285714287</v>
      </c>
      <c r="J15">
        <f t="shared" si="5"/>
        <v>0.19285714285714287</v>
      </c>
      <c r="K15">
        <f t="shared" si="6"/>
        <v>2.040816326530612E-4</v>
      </c>
      <c r="L15">
        <f t="shared" si="7"/>
        <v>2.040816326530612E-4</v>
      </c>
    </row>
    <row r="16" spans="1:19" x14ac:dyDescent="0.25">
      <c r="A16" s="1">
        <v>2006</v>
      </c>
      <c r="B16" s="1">
        <v>3</v>
      </c>
      <c r="C16" s="1">
        <v>142</v>
      </c>
      <c r="D16" s="1">
        <v>15</v>
      </c>
      <c r="E16">
        <f t="shared" si="0"/>
        <v>140</v>
      </c>
      <c r="F16">
        <f t="shared" si="1"/>
        <v>2</v>
      </c>
      <c r="G16">
        <f t="shared" si="2"/>
        <v>2</v>
      </c>
      <c r="H16">
        <f t="shared" si="3"/>
        <v>4</v>
      </c>
      <c r="I16">
        <f t="shared" si="4"/>
        <v>1.4084507042253521E-2</v>
      </c>
      <c r="J16">
        <f t="shared" si="5"/>
        <v>1.4084507042253521E-2</v>
      </c>
      <c r="K16">
        <f t="shared" si="6"/>
        <v>9.7202935925411616E-3</v>
      </c>
      <c r="L16">
        <f t="shared" si="7"/>
        <v>1.2695893671890498E-2</v>
      </c>
    </row>
    <row r="17" spans="1:12" x14ac:dyDescent="0.25">
      <c r="A17" s="1">
        <v>2006</v>
      </c>
      <c r="B17" s="1">
        <v>4</v>
      </c>
      <c r="C17" s="1">
        <v>158</v>
      </c>
      <c r="D17" s="1">
        <v>16</v>
      </c>
      <c r="E17">
        <f t="shared" si="0"/>
        <v>144</v>
      </c>
      <c r="F17">
        <f t="shared" si="1"/>
        <v>14</v>
      </c>
      <c r="G17">
        <f t="shared" si="2"/>
        <v>14</v>
      </c>
      <c r="H17">
        <f t="shared" si="3"/>
        <v>196</v>
      </c>
      <c r="I17">
        <f t="shared" si="4"/>
        <v>8.8607594936708861E-2</v>
      </c>
      <c r="J17">
        <f t="shared" si="5"/>
        <v>8.8607594936708861E-2</v>
      </c>
      <c r="K17">
        <f t="shared" si="6"/>
        <v>1.4460823585963789E-2</v>
      </c>
      <c r="L17">
        <f t="shared" si="7"/>
        <v>3.6051914757250441E-4</v>
      </c>
    </row>
    <row r="18" spans="1:12" x14ac:dyDescent="0.25">
      <c r="A18" s="1">
        <v>2006</v>
      </c>
      <c r="B18" s="1">
        <v>5</v>
      </c>
      <c r="C18" s="1">
        <v>155</v>
      </c>
      <c r="D18" s="1">
        <v>17</v>
      </c>
      <c r="E18">
        <f t="shared" si="0"/>
        <v>174</v>
      </c>
      <c r="F18">
        <f t="shared" si="1"/>
        <v>-19</v>
      </c>
      <c r="G18">
        <f t="shared" si="2"/>
        <v>19</v>
      </c>
      <c r="H18">
        <f t="shared" si="3"/>
        <v>361</v>
      </c>
      <c r="I18">
        <f t="shared" si="4"/>
        <v>-0.12258064516129032</v>
      </c>
      <c r="J18">
        <f t="shared" si="5"/>
        <v>0.12258064516129032</v>
      </c>
      <c r="K18">
        <f t="shared" si="6"/>
        <v>1.348595213319459E-2</v>
      </c>
      <c r="L18">
        <f t="shared" si="7"/>
        <v>1.8355879292403749E-2</v>
      </c>
    </row>
    <row r="19" spans="1:12" x14ac:dyDescent="0.25">
      <c r="A19" s="1">
        <v>2006</v>
      </c>
      <c r="B19" s="1">
        <v>6</v>
      </c>
      <c r="C19" s="1">
        <v>134</v>
      </c>
      <c r="D19" s="1">
        <v>18</v>
      </c>
      <c r="E19">
        <f t="shared" si="0"/>
        <v>152</v>
      </c>
      <c r="F19">
        <f t="shared" si="1"/>
        <v>-18</v>
      </c>
      <c r="G19">
        <f t="shared" si="2"/>
        <v>18</v>
      </c>
      <c r="H19">
        <f t="shared" si="3"/>
        <v>324</v>
      </c>
      <c r="I19">
        <f t="shared" si="4"/>
        <v>-0.13432835820895522</v>
      </c>
      <c r="J19">
        <f t="shared" si="5"/>
        <v>0.13432835820895522</v>
      </c>
      <c r="K19">
        <f t="shared" si="6"/>
        <v>5.702829137892626E-2</v>
      </c>
      <c r="L19">
        <f t="shared" si="7"/>
        <v>6.7386945867676544E-3</v>
      </c>
    </row>
    <row r="20" spans="1:12" x14ac:dyDescent="0.25">
      <c r="A20" s="1">
        <v>2006</v>
      </c>
      <c r="B20" s="1">
        <v>7</v>
      </c>
      <c r="C20" s="1">
        <v>145</v>
      </c>
      <c r="D20" s="1">
        <v>19</v>
      </c>
      <c r="E20">
        <f t="shared" si="0"/>
        <v>113</v>
      </c>
      <c r="F20">
        <f t="shared" si="1"/>
        <v>32</v>
      </c>
      <c r="G20">
        <f t="shared" si="2"/>
        <v>32</v>
      </c>
      <c r="H20">
        <f t="shared" si="3"/>
        <v>1024</v>
      </c>
      <c r="I20">
        <f t="shared" si="4"/>
        <v>0.22068965517241379</v>
      </c>
      <c r="J20">
        <f t="shared" si="5"/>
        <v>0.22068965517241379</v>
      </c>
      <c r="K20">
        <f t="shared" si="6"/>
        <v>1.1890606420927466E-3</v>
      </c>
      <c r="L20">
        <f t="shared" si="7"/>
        <v>1.7122473246135553E-3</v>
      </c>
    </row>
    <row r="21" spans="1:12" x14ac:dyDescent="0.25">
      <c r="A21" s="1">
        <v>2006</v>
      </c>
      <c r="B21" s="1">
        <v>8</v>
      </c>
      <c r="C21" s="1">
        <v>151</v>
      </c>
      <c r="D21" s="1">
        <v>20</v>
      </c>
      <c r="E21">
        <f t="shared" si="0"/>
        <v>156</v>
      </c>
      <c r="F21">
        <f t="shared" si="1"/>
        <v>-5</v>
      </c>
      <c r="G21">
        <f t="shared" si="2"/>
        <v>5</v>
      </c>
      <c r="H21">
        <f t="shared" si="3"/>
        <v>25</v>
      </c>
      <c r="I21">
        <f t="shared" si="4"/>
        <v>-3.3112582781456956E-2</v>
      </c>
      <c r="J21">
        <f t="shared" si="5"/>
        <v>3.3112582781456956E-2</v>
      </c>
      <c r="K21">
        <f t="shared" si="6"/>
        <v>5.3725713784483133E-2</v>
      </c>
      <c r="L21">
        <f t="shared" si="7"/>
        <v>3.6884347177755364E-2</v>
      </c>
    </row>
    <row r="22" spans="1:12" x14ac:dyDescent="0.25">
      <c r="A22" s="1">
        <v>2006</v>
      </c>
      <c r="B22" s="1">
        <v>9</v>
      </c>
      <c r="C22" s="1">
        <v>122</v>
      </c>
      <c r="D22" s="1">
        <v>21</v>
      </c>
      <c r="E22">
        <f t="shared" si="0"/>
        <v>157</v>
      </c>
      <c r="F22">
        <f t="shared" si="1"/>
        <v>-35</v>
      </c>
      <c r="G22">
        <f t="shared" si="2"/>
        <v>35</v>
      </c>
      <c r="H22">
        <f t="shared" si="3"/>
        <v>1225</v>
      </c>
      <c r="I22">
        <f t="shared" si="4"/>
        <v>-0.28688524590163933</v>
      </c>
      <c r="J22">
        <f t="shared" si="5"/>
        <v>0.28688524590163933</v>
      </c>
      <c r="K22">
        <f t="shared" si="6"/>
        <v>2.9629131953775867E-2</v>
      </c>
      <c r="L22">
        <f t="shared" si="7"/>
        <v>4.2999193765116909E-3</v>
      </c>
    </row>
    <row r="23" spans="1:12" x14ac:dyDescent="0.25">
      <c r="A23" s="1">
        <v>2006</v>
      </c>
      <c r="B23" s="1">
        <v>10</v>
      </c>
      <c r="C23" s="1">
        <v>114</v>
      </c>
      <c r="D23" s="1">
        <v>22</v>
      </c>
      <c r="E23">
        <f t="shared" si="0"/>
        <v>93</v>
      </c>
      <c r="F23">
        <f t="shared" si="1"/>
        <v>21</v>
      </c>
      <c r="G23">
        <f t="shared" si="2"/>
        <v>21</v>
      </c>
      <c r="H23">
        <f t="shared" si="3"/>
        <v>441</v>
      </c>
      <c r="I23">
        <f t="shared" si="4"/>
        <v>0.18421052631578946</v>
      </c>
      <c r="J23">
        <f t="shared" si="5"/>
        <v>0.18421052631578946</v>
      </c>
      <c r="K23">
        <f t="shared" si="6"/>
        <v>3.0778701138811941E-4</v>
      </c>
      <c r="L23">
        <f t="shared" si="7"/>
        <v>7.6946752847029849E-3</v>
      </c>
    </row>
    <row r="24" spans="1:12" x14ac:dyDescent="0.25">
      <c r="A24" s="1">
        <v>2006</v>
      </c>
      <c r="B24" s="1">
        <v>11</v>
      </c>
      <c r="C24" s="1">
        <v>104</v>
      </c>
      <c r="D24" s="1">
        <v>23</v>
      </c>
      <c r="E24">
        <f t="shared" si="0"/>
        <v>106</v>
      </c>
      <c r="F24">
        <f t="shared" si="1"/>
        <v>-2</v>
      </c>
      <c r="G24">
        <f t="shared" si="2"/>
        <v>2</v>
      </c>
      <c r="H24">
        <f t="shared" si="3"/>
        <v>4</v>
      </c>
      <c r="I24">
        <f t="shared" si="4"/>
        <v>-1.9230769230769232E-2</v>
      </c>
      <c r="J24">
        <f t="shared" si="5"/>
        <v>1.9230769230769232E-2</v>
      </c>
      <c r="K24">
        <f t="shared" si="6"/>
        <v>8.8849852071005916E-2</v>
      </c>
      <c r="L24">
        <f t="shared" si="7"/>
        <v>4.0772928994082844E-2</v>
      </c>
    </row>
    <row r="25" spans="1:12" x14ac:dyDescent="0.25">
      <c r="A25" s="1">
        <v>2006</v>
      </c>
      <c r="B25" s="1">
        <v>12</v>
      </c>
      <c r="C25" s="1">
        <v>125</v>
      </c>
      <c r="D25" s="1">
        <v>24</v>
      </c>
      <c r="E25">
        <f t="shared" si="0"/>
        <v>94</v>
      </c>
      <c r="F25">
        <f t="shared" si="1"/>
        <v>31</v>
      </c>
      <c r="G25">
        <f t="shared" si="2"/>
        <v>31</v>
      </c>
      <c r="H25">
        <f t="shared" si="3"/>
        <v>961</v>
      </c>
      <c r="I25">
        <f t="shared" si="4"/>
        <v>0.248</v>
      </c>
      <c r="J25">
        <f t="shared" si="5"/>
        <v>0.248</v>
      </c>
      <c r="K25">
        <f t="shared" si="6"/>
        <v>2.3040000000000001E-3</v>
      </c>
      <c r="L25">
        <f t="shared" si="7"/>
        <v>4.6655999999999996E-2</v>
      </c>
    </row>
    <row r="26" spans="1:12" x14ac:dyDescent="0.25">
      <c r="A26" s="1">
        <v>2007</v>
      </c>
      <c r="B26" s="1">
        <v>1</v>
      </c>
      <c r="C26" s="1">
        <v>152</v>
      </c>
      <c r="D26" s="1">
        <v>25</v>
      </c>
      <c r="E26">
        <f t="shared" si="0"/>
        <v>146</v>
      </c>
      <c r="F26">
        <f t="shared" si="1"/>
        <v>6</v>
      </c>
      <c r="G26">
        <f t="shared" si="2"/>
        <v>6</v>
      </c>
      <c r="H26">
        <f t="shared" si="3"/>
        <v>36</v>
      </c>
      <c r="I26">
        <f t="shared" si="4"/>
        <v>3.9473684210526314E-2</v>
      </c>
      <c r="J26">
        <f t="shared" si="5"/>
        <v>3.9473684210526314E-2</v>
      </c>
      <c r="K26">
        <f t="shared" si="6"/>
        <v>7.314750692520776E-3</v>
      </c>
      <c r="L26">
        <f t="shared" si="7"/>
        <v>6.9252077562326861E-2</v>
      </c>
    </row>
    <row r="27" spans="1:12" x14ac:dyDescent="0.25">
      <c r="A27" s="1">
        <v>2007</v>
      </c>
      <c r="B27" s="1">
        <v>2</v>
      </c>
      <c r="C27" s="1">
        <v>192</v>
      </c>
      <c r="D27" s="1">
        <v>26</v>
      </c>
      <c r="E27">
        <f t="shared" si="0"/>
        <v>179</v>
      </c>
      <c r="F27">
        <f t="shared" si="1"/>
        <v>13</v>
      </c>
      <c r="G27">
        <f t="shared" si="2"/>
        <v>13</v>
      </c>
      <c r="H27">
        <f t="shared" si="3"/>
        <v>169</v>
      </c>
      <c r="I27">
        <f t="shared" si="4"/>
        <v>6.7708333333333329E-2</v>
      </c>
      <c r="J27">
        <f t="shared" si="5"/>
        <v>6.7708333333333329E-2</v>
      </c>
      <c r="K27">
        <f t="shared" si="6"/>
        <v>0.107666015625</v>
      </c>
      <c r="L27">
        <f t="shared" si="7"/>
        <v>1.435004340277778E-2</v>
      </c>
    </row>
    <row r="28" spans="1:12" x14ac:dyDescent="0.25">
      <c r="A28" s="1">
        <v>2007</v>
      </c>
      <c r="B28" s="1">
        <v>3</v>
      </c>
      <c r="C28" s="1">
        <v>169</v>
      </c>
      <c r="D28" s="1">
        <v>27</v>
      </c>
      <c r="E28">
        <f t="shared" si="0"/>
        <v>232</v>
      </c>
      <c r="F28">
        <f t="shared" si="1"/>
        <v>-63</v>
      </c>
      <c r="G28">
        <f t="shared" si="2"/>
        <v>63</v>
      </c>
      <c r="H28">
        <f t="shared" si="3"/>
        <v>3969</v>
      </c>
      <c r="I28">
        <f t="shared" si="4"/>
        <v>-0.37278106508875741</v>
      </c>
      <c r="J28">
        <f t="shared" si="5"/>
        <v>0.37278106508875741</v>
      </c>
      <c r="K28">
        <f t="shared" si="6"/>
        <v>3.3647281257659041E-2</v>
      </c>
      <c r="L28">
        <f t="shared" si="7"/>
        <v>2.2408178985329646E-3</v>
      </c>
    </row>
    <row r="29" spans="1:12" x14ac:dyDescent="0.25">
      <c r="A29" s="1">
        <v>2007</v>
      </c>
      <c r="B29" s="1">
        <v>4</v>
      </c>
      <c r="C29" s="1">
        <v>177</v>
      </c>
      <c r="D29" s="1">
        <v>28</v>
      </c>
      <c r="E29">
        <f t="shared" si="0"/>
        <v>146</v>
      </c>
      <c r="F29">
        <f t="shared" si="1"/>
        <v>31</v>
      </c>
      <c r="G29">
        <f t="shared" si="2"/>
        <v>31</v>
      </c>
      <c r="H29">
        <f t="shared" si="3"/>
        <v>961</v>
      </c>
      <c r="I29">
        <f t="shared" si="4"/>
        <v>0.1751412429378531</v>
      </c>
      <c r="J29">
        <f t="shared" si="5"/>
        <v>0.1751412429378531</v>
      </c>
      <c r="K29">
        <f t="shared" si="6"/>
        <v>3.1919307989402791E-5</v>
      </c>
      <c r="L29">
        <f t="shared" si="7"/>
        <v>2.5854639471416265E-3</v>
      </c>
    </row>
    <row r="30" spans="1:12" x14ac:dyDescent="0.25">
      <c r="A30" s="1">
        <v>2007</v>
      </c>
      <c r="B30" s="1">
        <v>5</v>
      </c>
      <c r="C30" s="1">
        <v>186</v>
      </c>
      <c r="D30" s="1">
        <v>29</v>
      </c>
      <c r="E30">
        <f t="shared" si="0"/>
        <v>185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5.3763440860215058E-3</v>
      </c>
      <c r="J30">
        <f t="shared" si="5"/>
        <v>5.3763440860215058E-3</v>
      </c>
      <c r="K30">
        <f t="shared" si="6"/>
        <v>4.8849577985894312E-3</v>
      </c>
      <c r="L30">
        <f t="shared" si="7"/>
        <v>4.6248121170077474E-4</v>
      </c>
    </row>
    <row r="31" spans="1:12" x14ac:dyDescent="0.25">
      <c r="A31" s="1">
        <v>2007</v>
      </c>
      <c r="B31" s="1">
        <v>6</v>
      </c>
      <c r="C31" s="1">
        <v>182</v>
      </c>
      <c r="D31" s="1">
        <v>30</v>
      </c>
      <c r="E31">
        <f t="shared" si="0"/>
        <v>195</v>
      </c>
      <c r="F31">
        <f t="shared" si="1"/>
        <v>-13</v>
      </c>
      <c r="G31">
        <f t="shared" si="2"/>
        <v>13</v>
      </c>
      <c r="H31">
        <f t="shared" si="3"/>
        <v>169</v>
      </c>
      <c r="I31">
        <f t="shared" si="4"/>
        <v>-7.1428571428571425E-2</v>
      </c>
      <c r="J31">
        <f t="shared" si="5"/>
        <v>7.1428571428571425E-2</v>
      </c>
      <c r="K31">
        <f t="shared" si="6"/>
        <v>2.7170631566235962E-4</v>
      </c>
      <c r="L31">
        <f t="shared" si="7"/>
        <v>3.0189590629151075E-5</v>
      </c>
    </row>
    <row r="32" spans="1:12" x14ac:dyDescent="0.25">
      <c r="A32" s="1">
        <v>2007</v>
      </c>
      <c r="B32" s="1">
        <v>7</v>
      </c>
      <c r="C32" s="1">
        <v>181</v>
      </c>
      <c r="D32" s="1">
        <v>31</v>
      </c>
      <c r="E32">
        <f t="shared" si="0"/>
        <v>178</v>
      </c>
      <c r="F32">
        <f t="shared" si="1"/>
        <v>3</v>
      </c>
      <c r="G32">
        <f t="shared" si="2"/>
        <v>3</v>
      </c>
      <c r="H32">
        <f t="shared" si="3"/>
        <v>9</v>
      </c>
      <c r="I32">
        <f t="shared" si="4"/>
        <v>1.6574585635359115E-2</v>
      </c>
      <c r="J32">
        <f t="shared" si="5"/>
        <v>1.6574585635359115E-2</v>
      </c>
      <c r="K32">
        <f t="shared" si="6"/>
        <v>3.0524098775983636E-3</v>
      </c>
      <c r="L32">
        <f t="shared" si="7"/>
        <v>3.69341595189402E-3</v>
      </c>
    </row>
    <row r="33" spans="1:12" x14ac:dyDescent="0.25">
      <c r="A33" s="1">
        <v>2007</v>
      </c>
      <c r="B33" s="1">
        <v>8</v>
      </c>
      <c r="C33" s="1">
        <v>170</v>
      </c>
      <c r="D33" s="1">
        <v>32</v>
      </c>
      <c r="E33">
        <f t="shared" si="0"/>
        <v>180</v>
      </c>
      <c r="F33">
        <f t="shared" si="1"/>
        <v>-10</v>
      </c>
      <c r="G33">
        <f t="shared" si="2"/>
        <v>10</v>
      </c>
      <c r="H33">
        <f t="shared" si="3"/>
        <v>100</v>
      </c>
      <c r="I33">
        <f t="shared" si="4"/>
        <v>-5.8823529411764705E-2</v>
      </c>
      <c r="J33">
        <f t="shared" si="5"/>
        <v>5.8823529411764705E-2</v>
      </c>
      <c r="K33">
        <f t="shared" si="6"/>
        <v>1.6747404844290662E-2</v>
      </c>
      <c r="L33">
        <f t="shared" si="7"/>
        <v>3.7681660899653982E-2</v>
      </c>
    </row>
    <row r="34" spans="1:12" x14ac:dyDescent="0.25">
      <c r="A34" s="1">
        <v>2007</v>
      </c>
      <c r="B34" s="1">
        <v>9</v>
      </c>
      <c r="C34" s="1">
        <v>137</v>
      </c>
      <c r="D34" s="1">
        <v>33</v>
      </c>
      <c r="E34">
        <f t="shared" si="0"/>
        <v>159</v>
      </c>
      <c r="F34">
        <f t="shared" si="1"/>
        <v>-22</v>
      </c>
      <c r="G34">
        <f t="shared" si="2"/>
        <v>22</v>
      </c>
      <c r="H34">
        <f t="shared" si="3"/>
        <v>484</v>
      </c>
      <c r="I34">
        <f t="shared" si="4"/>
        <v>-0.16058394160583941</v>
      </c>
      <c r="J34">
        <f t="shared" si="5"/>
        <v>0.16058394160583941</v>
      </c>
      <c r="K34">
        <f t="shared" si="6"/>
        <v>5.80212051787522E-2</v>
      </c>
      <c r="L34">
        <f t="shared" si="7"/>
        <v>0</v>
      </c>
    </row>
    <row r="35" spans="1:12" x14ac:dyDescent="0.25">
      <c r="A35" s="1">
        <v>2007</v>
      </c>
      <c r="B35" s="1">
        <v>10</v>
      </c>
      <c r="C35" s="1">
        <v>137</v>
      </c>
      <c r="D35" s="1">
        <v>34</v>
      </c>
      <c r="E35">
        <f t="shared" si="0"/>
        <v>104</v>
      </c>
      <c r="F35">
        <f t="shared" si="1"/>
        <v>33</v>
      </c>
      <c r="G35">
        <f t="shared" si="2"/>
        <v>33</v>
      </c>
      <c r="H35">
        <f t="shared" si="3"/>
        <v>1089</v>
      </c>
      <c r="I35">
        <f t="shared" si="4"/>
        <v>0.24087591240875914</v>
      </c>
      <c r="J35">
        <f t="shared" si="5"/>
        <v>0.24087591240875914</v>
      </c>
      <c r="K35">
        <f t="shared" si="6"/>
        <v>5.3279343598486864E-5</v>
      </c>
      <c r="L35">
        <f t="shared" si="7"/>
        <v>5.3279343598486864E-5</v>
      </c>
    </row>
    <row r="36" spans="1:12" x14ac:dyDescent="0.25">
      <c r="A36" s="1">
        <v>2007</v>
      </c>
      <c r="B36" s="1">
        <v>11</v>
      </c>
      <c r="C36" s="1">
        <v>138</v>
      </c>
      <c r="D36" s="1">
        <v>35</v>
      </c>
      <c r="E36">
        <f t="shared" si="0"/>
        <v>137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7.246376811594203E-3</v>
      </c>
      <c r="J36">
        <f t="shared" si="5"/>
        <v>7.246376811594203E-3</v>
      </c>
      <c r="K36">
        <f t="shared" si="6"/>
        <v>2.5414828817475317E-2</v>
      </c>
      <c r="L36">
        <f t="shared" si="7"/>
        <v>2.7777777777777776E-2</v>
      </c>
    </row>
    <row r="37" spans="1:12" x14ac:dyDescent="0.25">
      <c r="A37" s="1">
        <v>2007</v>
      </c>
      <c r="B37" s="1">
        <v>12</v>
      </c>
      <c r="C37" s="1">
        <v>161</v>
      </c>
      <c r="D37" s="1">
        <v>36</v>
      </c>
      <c r="E37">
        <f t="shared" si="0"/>
        <v>139</v>
      </c>
      <c r="F37">
        <f t="shared" si="1"/>
        <v>22</v>
      </c>
      <c r="G37">
        <f t="shared" si="2"/>
        <v>22</v>
      </c>
      <c r="H37">
        <f t="shared" si="3"/>
        <v>484</v>
      </c>
      <c r="I37">
        <f t="shared" si="4"/>
        <v>0.13664596273291926</v>
      </c>
      <c r="J37">
        <f t="shared" si="5"/>
        <v>0.13664596273291926</v>
      </c>
      <c r="K37">
        <f t="shared" si="6"/>
        <v>6.172601365688051E-4</v>
      </c>
      <c r="L37">
        <f t="shared" si="7"/>
        <v>1.3926931831333669E-2</v>
      </c>
    </row>
    <row r="38" spans="1:12" x14ac:dyDescent="0.25">
      <c r="A38" s="1">
        <v>2008</v>
      </c>
      <c r="B38" s="1">
        <v>1</v>
      </c>
      <c r="C38" s="1">
        <v>180</v>
      </c>
      <c r="D38" s="1">
        <v>37</v>
      </c>
      <c r="E38">
        <f t="shared" si="0"/>
        <v>184</v>
      </c>
      <c r="F38">
        <f t="shared" si="1"/>
        <v>-4</v>
      </c>
      <c r="G38">
        <f t="shared" si="2"/>
        <v>4</v>
      </c>
      <c r="H38">
        <f t="shared" si="3"/>
        <v>16</v>
      </c>
      <c r="I38">
        <f t="shared" si="4"/>
        <v>-2.2222222222222223E-2</v>
      </c>
      <c r="J38">
        <f t="shared" si="5"/>
        <v>2.2222222222222223E-2</v>
      </c>
      <c r="K38">
        <f t="shared" si="6"/>
        <v>3.0864197530864198E-5</v>
      </c>
      <c r="L38">
        <f t="shared" si="7"/>
        <v>1.0000000000000002E-2</v>
      </c>
    </row>
    <row r="39" spans="1:12" x14ac:dyDescent="0.25">
      <c r="A39" s="1">
        <v>2008</v>
      </c>
      <c r="B39" s="1">
        <v>2</v>
      </c>
      <c r="C39" s="1">
        <v>198</v>
      </c>
      <c r="D39" s="1">
        <v>38</v>
      </c>
      <c r="E39">
        <f t="shared" si="0"/>
        <v>199</v>
      </c>
      <c r="F39">
        <f t="shared" si="1"/>
        <v>-1</v>
      </c>
      <c r="G39">
        <f t="shared" si="2"/>
        <v>1</v>
      </c>
      <c r="H39">
        <f t="shared" si="3"/>
        <v>1</v>
      </c>
      <c r="I39">
        <f t="shared" si="4"/>
        <v>-5.0505050505050509E-3</v>
      </c>
      <c r="J39">
        <f t="shared" si="5"/>
        <v>5.0505050505050509E-3</v>
      </c>
      <c r="K39">
        <f t="shared" si="6"/>
        <v>1.0203040506070809E-2</v>
      </c>
      <c r="L39">
        <f t="shared" si="7"/>
        <v>1.020304050607081E-4</v>
      </c>
    </row>
    <row r="40" spans="1:12" x14ac:dyDescent="0.25">
      <c r="A40" s="1">
        <v>2008</v>
      </c>
      <c r="B40" s="1">
        <v>3</v>
      </c>
      <c r="C40" s="1">
        <v>196</v>
      </c>
      <c r="D40" s="1">
        <v>39</v>
      </c>
      <c r="E40">
        <f t="shared" si="0"/>
        <v>216</v>
      </c>
      <c r="F40">
        <f t="shared" si="1"/>
        <v>-20</v>
      </c>
      <c r="G40">
        <f t="shared" si="2"/>
        <v>20</v>
      </c>
      <c r="H40">
        <f t="shared" si="3"/>
        <v>400</v>
      </c>
      <c r="I40">
        <f t="shared" si="4"/>
        <v>-0.10204081632653061</v>
      </c>
      <c r="J40">
        <f t="shared" si="5"/>
        <v>0.10204081632653061</v>
      </c>
      <c r="K40">
        <f t="shared" si="6"/>
        <v>6.5077051228654734E-4</v>
      </c>
      <c r="L40">
        <f t="shared" si="7"/>
        <v>2.3427738442315701E-4</v>
      </c>
    </row>
    <row r="41" spans="1:12" x14ac:dyDescent="0.25">
      <c r="A41" s="1">
        <v>2008</v>
      </c>
      <c r="B41" s="1">
        <v>4</v>
      </c>
      <c r="C41" s="1">
        <v>199</v>
      </c>
      <c r="D41" s="1">
        <v>40</v>
      </c>
      <c r="E41">
        <f t="shared" si="0"/>
        <v>194</v>
      </c>
      <c r="F41">
        <f t="shared" si="1"/>
        <v>5</v>
      </c>
      <c r="G41">
        <f t="shared" si="2"/>
        <v>5</v>
      </c>
      <c r="H41">
        <f t="shared" si="3"/>
        <v>25</v>
      </c>
      <c r="I41">
        <f t="shared" si="4"/>
        <v>2.5125628140703519E-2</v>
      </c>
      <c r="J41">
        <f t="shared" si="5"/>
        <v>2.5125628140703519E-2</v>
      </c>
      <c r="K41">
        <f t="shared" si="6"/>
        <v>6.3129718946491257E-4</v>
      </c>
      <c r="L41">
        <f t="shared" si="7"/>
        <v>1.01007550314386E-4</v>
      </c>
    </row>
    <row r="42" spans="1:12" x14ac:dyDescent="0.25">
      <c r="A42" s="1">
        <v>2008</v>
      </c>
      <c r="B42" s="1">
        <v>5</v>
      </c>
      <c r="C42" s="1">
        <v>197</v>
      </c>
      <c r="D42" s="1">
        <v>41</v>
      </c>
      <c r="E42">
        <f t="shared" si="0"/>
        <v>202</v>
      </c>
      <c r="F42">
        <f t="shared" si="1"/>
        <v>-5</v>
      </c>
      <c r="G42">
        <f t="shared" si="2"/>
        <v>5</v>
      </c>
      <c r="H42">
        <f t="shared" si="3"/>
        <v>25</v>
      </c>
      <c r="I42">
        <f t="shared" si="4"/>
        <v>-2.5380710659898477E-2</v>
      </c>
      <c r="J42">
        <f t="shared" si="5"/>
        <v>2.5380710659898477E-2</v>
      </c>
      <c r="K42">
        <f t="shared" si="6"/>
        <v>1.3630858821407407E-2</v>
      </c>
      <c r="L42">
        <f t="shared" si="7"/>
        <v>1.6104511840037104E-2</v>
      </c>
    </row>
    <row r="43" spans="1:12" x14ac:dyDescent="0.25">
      <c r="A43" s="1">
        <v>2008</v>
      </c>
      <c r="B43" s="1">
        <v>6</v>
      </c>
      <c r="C43" s="1">
        <v>172</v>
      </c>
      <c r="D43" s="1">
        <v>42</v>
      </c>
      <c r="E43">
        <f t="shared" si="0"/>
        <v>195</v>
      </c>
      <c r="F43">
        <f t="shared" si="1"/>
        <v>-23</v>
      </c>
      <c r="G43">
        <f t="shared" si="2"/>
        <v>23</v>
      </c>
      <c r="H43">
        <f t="shared" si="3"/>
        <v>529</v>
      </c>
      <c r="I43">
        <f t="shared" si="4"/>
        <v>-0.13372093023255813</v>
      </c>
      <c r="J43">
        <f t="shared" si="5"/>
        <v>0.13372093023255813</v>
      </c>
      <c r="K43">
        <f t="shared" si="6"/>
        <v>2.112628447809627E-2</v>
      </c>
      <c r="L43">
        <f t="shared" si="7"/>
        <v>0</v>
      </c>
    </row>
    <row r="44" spans="1:12" x14ac:dyDescent="0.25">
      <c r="A44" s="1">
        <v>2008</v>
      </c>
      <c r="B44" s="1">
        <v>7</v>
      </c>
      <c r="C44" s="1">
        <v>172</v>
      </c>
      <c r="D44" s="1">
        <v>43</v>
      </c>
      <c r="E44">
        <f t="shared" si="0"/>
        <v>147</v>
      </c>
      <c r="F44">
        <f t="shared" si="1"/>
        <v>25</v>
      </c>
      <c r="G44">
        <f t="shared" si="2"/>
        <v>25</v>
      </c>
      <c r="H44">
        <f t="shared" si="3"/>
        <v>625</v>
      </c>
      <c r="I44">
        <f t="shared" si="4"/>
        <v>0.14534883720930233</v>
      </c>
      <c r="J44">
        <f t="shared" si="5"/>
        <v>0.14534883720930233</v>
      </c>
      <c r="K44">
        <f t="shared" si="6"/>
        <v>1.352082206598161E-4</v>
      </c>
      <c r="L44">
        <f t="shared" si="7"/>
        <v>1.352082206598161E-4</v>
      </c>
    </row>
    <row r="45" spans="1:12" x14ac:dyDescent="0.25">
      <c r="A45" s="1">
        <v>2008</v>
      </c>
      <c r="B45" s="1">
        <v>8</v>
      </c>
      <c r="C45" s="1">
        <v>174</v>
      </c>
      <c r="D45" s="1">
        <v>44</v>
      </c>
      <c r="E45">
        <f t="shared" si="0"/>
        <v>172</v>
      </c>
      <c r="F45">
        <f t="shared" si="1"/>
        <v>2</v>
      </c>
      <c r="G45">
        <f t="shared" si="2"/>
        <v>2</v>
      </c>
      <c r="H45">
        <f t="shared" si="3"/>
        <v>4</v>
      </c>
      <c r="I45">
        <f t="shared" si="4"/>
        <v>1.1494252873563218E-2</v>
      </c>
      <c r="J45">
        <f t="shared" si="5"/>
        <v>1.1494252873563218E-2</v>
      </c>
      <c r="K45">
        <f t="shared" si="6"/>
        <v>3.8182058396089319E-2</v>
      </c>
      <c r="L45">
        <f t="shared" si="7"/>
        <v>3.3822169375082575E-2</v>
      </c>
    </row>
    <row r="46" spans="1:12" x14ac:dyDescent="0.25">
      <c r="A46" s="1">
        <v>2008</v>
      </c>
      <c r="B46" s="1">
        <v>9</v>
      </c>
      <c r="C46" s="1">
        <v>142</v>
      </c>
      <c r="D46" s="1">
        <v>45</v>
      </c>
      <c r="E46">
        <f t="shared" si="0"/>
        <v>176</v>
      </c>
      <c r="F46">
        <f t="shared" si="1"/>
        <v>-34</v>
      </c>
      <c r="G46">
        <f t="shared" si="2"/>
        <v>34</v>
      </c>
      <c r="H46">
        <f t="shared" si="3"/>
        <v>1156</v>
      </c>
      <c r="I46">
        <f t="shared" si="4"/>
        <v>-0.23943661971830985</v>
      </c>
      <c r="J46">
        <f t="shared" si="5"/>
        <v>0.23943661971830985</v>
      </c>
      <c r="K46">
        <f t="shared" si="6"/>
        <v>1.4332473715532631E-2</v>
      </c>
      <c r="L46">
        <f t="shared" si="7"/>
        <v>1.1158500297560008E-2</v>
      </c>
    </row>
    <row r="47" spans="1:12" x14ac:dyDescent="0.25">
      <c r="A47" s="1">
        <v>2008</v>
      </c>
      <c r="B47" s="1">
        <v>10</v>
      </c>
      <c r="C47" s="1">
        <v>127</v>
      </c>
      <c r="D47" s="1">
        <v>46</v>
      </c>
      <c r="E47">
        <f t="shared" si="0"/>
        <v>110</v>
      </c>
      <c r="F47">
        <f t="shared" si="1"/>
        <v>17</v>
      </c>
      <c r="G47">
        <f t="shared" si="2"/>
        <v>17</v>
      </c>
      <c r="H47">
        <f t="shared" si="3"/>
        <v>289</v>
      </c>
      <c r="I47">
        <f t="shared" si="4"/>
        <v>0.13385826771653545</v>
      </c>
      <c r="J47">
        <f t="shared" si="5"/>
        <v>0.13385826771653545</v>
      </c>
      <c r="K47">
        <f t="shared" si="6"/>
        <v>2.4800049600099201E-2</v>
      </c>
      <c r="L47">
        <f t="shared" si="7"/>
        <v>1.5500031000062E-3</v>
      </c>
    </row>
    <row r="48" spans="1:12" x14ac:dyDescent="0.25">
      <c r="A48" s="1">
        <v>2008</v>
      </c>
      <c r="B48" s="1">
        <v>11</v>
      </c>
      <c r="C48" s="1">
        <v>132</v>
      </c>
      <c r="D48" s="1">
        <v>47</v>
      </c>
      <c r="E48">
        <f t="shared" si="0"/>
        <v>112</v>
      </c>
      <c r="F48">
        <f t="shared" si="1"/>
        <v>20</v>
      </c>
      <c r="G48">
        <f t="shared" si="2"/>
        <v>20</v>
      </c>
      <c r="H48">
        <f t="shared" si="3"/>
        <v>400</v>
      </c>
      <c r="I48">
        <f t="shared" si="4"/>
        <v>0.15151515151515152</v>
      </c>
      <c r="J48">
        <f t="shared" si="5"/>
        <v>0.15151515151515152</v>
      </c>
      <c r="K48">
        <f t="shared" si="6"/>
        <v>2.7777777777777776E-2</v>
      </c>
      <c r="L48">
        <f t="shared" si="7"/>
        <v>4.1838842975206618E-2</v>
      </c>
    </row>
    <row r="49" spans="1:12" x14ac:dyDescent="0.25">
      <c r="A49" s="1">
        <v>2008</v>
      </c>
      <c r="B49" s="1">
        <v>12</v>
      </c>
      <c r="C49" s="1">
        <v>159</v>
      </c>
      <c r="D49" s="1">
        <v>48</v>
      </c>
      <c r="E49">
        <f t="shared" si="0"/>
        <v>137</v>
      </c>
      <c r="F49">
        <f t="shared" si="1"/>
        <v>22</v>
      </c>
      <c r="G49">
        <f t="shared" si="2"/>
        <v>22</v>
      </c>
      <c r="H49">
        <f t="shared" si="3"/>
        <v>484</v>
      </c>
      <c r="I49">
        <f t="shared" si="4"/>
        <v>0.13836477987421383</v>
      </c>
      <c r="J49">
        <f t="shared" si="5"/>
        <v>0.13836477987421383</v>
      </c>
      <c r="K49">
        <f t="shared" si="6"/>
        <v>1.7443930224279102E-2</v>
      </c>
      <c r="L49">
        <f t="shared" si="7"/>
        <v>1.4239943040227838E-3</v>
      </c>
    </row>
    <row r="50" spans="1:12" x14ac:dyDescent="0.25">
      <c r="A50" s="1">
        <v>2009</v>
      </c>
      <c r="B50" s="1">
        <v>1</v>
      </c>
      <c r="C50" s="1">
        <v>165</v>
      </c>
      <c r="D50" s="1">
        <v>49</v>
      </c>
      <c r="E50">
        <f t="shared" si="0"/>
        <v>186</v>
      </c>
      <c r="F50">
        <f t="shared" si="1"/>
        <v>-21</v>
      </c>
      <c r="G50">
        <f t="shared" si="2"/>
        <v>21</v>
      </c>
      <c r="H50">
        <f t="shared" si="3"/>
        <v>441</v>
      </c>
      <c r="I50">
        <f t="shared" si="4"/>
        <v>-0.12727272727272726</v>
      </c>
      <c r="J50">
        <f t="shared" si="5"/>
        <v>0.12727272727272726</v>
      </c>
      <c r="K50">
        <f t="shared" si="6"/>
        <v>1.7777777777777778E-2</v>
      </c>
      <c r="L50">
        <f t="shared" si="7"/>
        <v>2.8797061524334255E-2</v>
      </c>
    </row>
    <row r="51" spans="1:12" x14ac:dyDescent="0.25">
      <c r="A51" s="1">
        <v>2009</v>
      </c>
      <c r="B51" s="1">
        <v>2</v>
      </c>
      <c r="C51" s="1">
        <v>193</v>
      </c>
      <c r="D51" s="1">
        <v>50</v>
      </c>
      <c r="E51">
        <f t="shared" si="0"/>
        <v>171</v>
      </c>
      <c r="F51">
        <f t="shared" si="1"/>
        <v>22</v>
      </c>
      <c r="G51">
        <f t="shared" si="2"/>
        <v>22</v>
      </c>
      <c r="H51">
        <f t="shared" si="3"/>
        <v>484</v>
      </c>
      <c r="I51">
        <f t="shared" si="4"/>
        <v>0.11398963730569948</v>
      </c>
      <c r="J51">
        <f t="shared" si="5"/>
        <v>0.11398963730569948</v>
      </c>
      <c r="K51">
        <f t="shared" si="6"/>
        <v>9.6646889849391932E-2</v>
      </c>
      <c r="L51">
        <f t="shared" si="7"/>
        <v>2.7490670890493705E-2</v>
      </c>
    </row>
    <row r="52" spans="1:12" x14ac:dyDescent="0.25">
      <c r="A52" s="1">
        <v>2009</v>
      </c>
      <c r="B52" s="1">
        <v>3</v>
      </c>
      <c r="C52" s="1">
        <v>161</v>
      </c>
      <c r="D52" s="1">
        <v>51</v>
      </c>
      <c r="E52">
        <f t="shared" si="0"/>
        <v>221</v>
      </c>
      <c r="F52">
        <f t="shared" si="1"/>
        <v>-60</v>
      </c>
      <c r="G52">
        <f t="shared" si="2"/>
        <v>60</v>
      </c>
      <c r="H52">
        <f t="shared" si="3"/>
        <v>3600</v>
      </c>
      <c r="I52">
        <f t="shared" si="4"/>
        <v>-0.37267080745341613</v>
      </c>
      <c r="J52">
        <f t="shared" si="5"/>
        <v>0.37267080745341613</v>
      </c>
      <c r="K52">
        <f t="shared" si="6"/>
        <v>0.10034335095096639</v>
      </c>
      <c r="L52">
        <f t="shared" si="7"/>
        <v>1.3926931831333669E-2</v>
      </c>
    </row>
    <row r="53" spans="1:12" x14ac:dyDescent="0.25">
      <c r="A53" s="1">
        <v>2009</v>
      </c>
      <c r="B53" s="1">
        <v>4</v>
      </c>
      <c r="C53" s="1">
        <v>180</v>
      </c>
      <c r="D53" s="1">
        <v>52</v>
      </c>
      <c r="E53">
        <f t="shared" si="0"/>
        <v>129</v>
      </c>
      <c r="F53">
        <f t="shared" si="1"/>
        <v>51</v>
      </c>
      <c r="G53">
        <f t="shared" si="2"/>
        <v>51</v>
      </c>
      <c r="H53">
        <f t="shared" si="3"/>
        <v>2601</v>
      </c>
      <c r="I53">
        <f t="shared" si="4"/>
        <v>0.28333333333333333</v>
      </c>
      <c r="J53">
        <f t="shared" si="5"/>
        <v>0.28333333333333333</v>
      </c>
      <c r="K53">
        <f t="shared" si="6"/>
        <v>1.3611111111111112E-2</v>
      </c>
      <c r="L53">
        <f t="shared" si="7"/>
        <v>1.2345679012345679E-4</v>
      </c>
    </row>
    <row r="54" spans="1:12" x14ac:dyDescent="0.25">
      <c r="A54" s="1">
        <v>2009</v>
      </c>
      <c r="B54" s="1">
        <v>5</v>
      </c>
      <c r="C54" s="1">
        <v>178</v>
      </c>
      <c r="D54" s="1">
        <v>53</v>
      </c>
      <c r="E54">
        <f t="shared" si="0"/>
        <v>199</v>
      </c>
      <c r="F54">
        <f t="shared" si="1"/>
        <v>-21</v>
      </c>
      <c r="G54">
        <f t="shared" si="2"/>
        <v>21</v>
      </c>
      <c r="H54">
        <f t="shared" si="3"/>
        <v>441</v>
      </c>
      <c r="I54">
        <f t="shared" si="4"/>
        <v>-0.11797752808988764</v>
      </c>
      <c r="J54">
        <f t="shared" si="5"/>
        <v>0.11797752808988764</v>
      </c>
      <c r="K54">
        <f t="shared" si="6"/>
        <v>8.0797879055674784E-3</v>
      </c>
      <c r="L54">
        <f t="shared" si="7"/>
        <v>1.0225981567983839E-2</v>
      </c>
    </row>
    <row r="55" spans="1:12" x14ac:dyDescent="0.25">
      <c r="A55" s="1">
        <v>2009</v>
      </c>
      <c r="B55" s="1">
        <v>6</v>
      </c>
      <c r="C55" s="1">
        <v>160</v>
      </c>
      <c r="D55" s="1">
        <v>54</v>
      </c>
      <c r="E55">
        <f t="shared" si="0"/>
        <v>176</v>
      </c>
      <c r="F55">
        <f t="shared" si="1"/>
        <v>-16</v>
      </c>
      <c r="G55">
        <f t="shared" si="2"/>
        <v>16</v>
      </c>
      <c r="H55">
        <f t="shared" si="3"/>
        <v>256</v>
      </c>
      <c r="I55">
        <f t="shared" si="4"/>
        <v>-0.1</v>
      </c>
      <c r="J55">
        <f t="shared" si="5"/>
        <v>0.1</v>
      </c>
      <c r="K55">
        <f t="shared" si="6"/>
        <v>3.2851562500000001E-2</v>
      </c>
      <c r="L55">
        <f t="shared" si="7"/>
        <v>4.7265625000000007E-3</v>
      </c>
    </row>
    <row r="56" spans="1:12" x14ac:dyDescent="0.25">
      <c r="A56" s="1">
        <v>2009</v>
      </c>
      <c r="B56" s="1">
        <v>7</v>
      </c>
      <c r="C56" s="1">
        <v>171</v>
      </c>
      <c r="D56" s="1">
        <v>55</v>
      </c>
      <c r="E56">
        <f t="shared" si="0"/>
        <v>142</v>
      </c>
      <c r="F56">
        <f t="shared" si="1"/>
        <v>29</v>
      </c>
      <c r="G56">
        <f t="shared" si="2"/>
        <v>29</v>
      </c>
      <c r="H56">
        <f t="shared" si="3"/>
        <v>841</v>
      </c>
      <c r="I56">
        <f t="shared" si="4"/>
        <v>0.16959064327485379</v>
      </c>
      <c r="J56">
        <f t="shared" si="5"/>
        <v>0.16959064327485379</v>
      </c>
      <c r="K56">
        <f t="shared" si="6"/>
        <v>2.1887076365377377E-3</v>
      </c>
      <c r="L56">
        <f t="shared" si="7"/>
        <v>3.0778701138811941E-4</v>
      </c>
    </row>
    <row r="57" spans="1:12" x14ac:dyDescent="0.25">
      <c r="A57" s="1">
        <v>2009</v>
      </c>
      <c r="B57" s="1">
        <v>8</v>
      </c>
      <c r="C57" s="1">
        <v>174</v>
      </c>
      <c r="D57" s="1">
        <v>56</v>
      </c>
      <c r="E57">
        <f t="shared" si="0"/>
        <v>182</v>
      </c>
      <c r="F57">
        <f t="shared" si="1"/>
        <v>-8</v>
      </c>
      <c r="G57">
        <f t="shared" si="2"/>
        <v>8</v>
      </c>
      <c r="H57">
        <f t="shared" si="3"/>
        <v>64</v>
      </c>
      <c r="I57">
        <f t="shared" si="4"/>
        <v>-4.5977011494252873E-2</v>
      </c>
      <c r="J57">
        <f t="shared" si="5"/>
        <v>4.5977011494252873E-2</v>
      </c>
      <c r="K57">
        <f t="shared" si="6"/>
        <v>5.5522526093275196E-2</v>
      </c>
      <c r="L57">
        <f t="shared" si="7"/>
        <v>4.7694543532831292E-2</v>
      </c>
    </row>
    <row r="58" spans="1:12" x14ac:dyDescent="0.25">
      <c r="A58" s="1">
        <v>2009</v>
      </c>
      <c r="B58" s="1">
        <v>9</v>
      </c>
      <c r="C58" s="1">
        <v>136</v>
      </c>
      <c r="D58" s="1">
        <v>57</v>
      </c>
      <c r="E58">
        <f t="shared" si="0"/>
        <v>177</v>
      </c>
      <c r="F58">
        <f t="shared" si="1"/>
        <v>-41</v>
      </c>
      <c r="G58">
        <f t="shared" si="2"/>
        <v>41</v>
      </c>
      <c r="H58">
        <f t="shared" si="3"/>
        <v>1681</v>
      </c>
      <c r="I58">
        <f t="shared" si="4"/>
        <v>-0.3014705882352941</v>
      </c>
      <c r="J58">
        <f t="shared" si="5"/>
        <v>0.3014705882352941</v>
      </c>
      <c r="K58">
        <f t="shared" si="6"/>
        <v>7.4016003460207605E-2</v>
      </c>
      <c r="L58">
        <f t="shared" si="7"/>
        <v>5.406574394463668E-5</v>
      </c>
    </row>
    <row r="59" spans="1:12" x14ac:dyDescent="0.25">
      <c r="A59" s="1">
        <v>2009</v>
      </c>
      <c r="B59" s="1">
        <v>10</v>
      </c>
      <c r="C59" s="1">
        <v>135</v>
      </c>
      <c r="D59" s="1">
        <v>58</v>
      </c>
      <c r="E59">
        <f t="shared" si="0"/>
        <v>98</v>
      </c>
      <c r="F59">
        <f t="shared" si="1"/>
        <v>37</v>
      </c>
      <c r="G59">
        <f t="shared" si="2"/>
        <v>37</v>
      </c>
      <c r="H59">
        <f t="shared" si="3"/>
        <v>1369</v>
      </c>
      <c r="I59">
        <f t="shared" si="4"/>
        <v>0.27407407407407408</v>
      </c>
      <c r="J59">
        <f t="shared" si="5"/>
        <v>0.27407407407407408</v>
      </c>
      <c r="K59">
        <f t="shared" si="6"/>
        <v>2.1947873799725654E-4</v>
      </c>
      <c r="L59">
        <f t="shared" si="7"/>
        <v>5.4869684499314136E-5</v>
      </c>
    </row>
    <row r="60" spans="1:12" x14ac:dyDescent="0.25">
      <c r="A60" s="1">
        <v>2009</v>
      </c>
      <c r="B60" s="1">
        <v>11</v>
      </c>
      <c r="C60" s="1">
        <v>136</v>
      </c>
      <c r="D60" s="1">
        <v>59</v>
      </c>
      <c r="E60">
        <f t="shared" si="0"/>
        <v>134</v>
      </c>
      <c r="F60">
        <f t="shared" si="1"/>
        <v>2</v>
      </c>
      <c r="G60">
        <f t="shared" si="2"/>
        <v>2</v>
      </c>
      <c r="H60">
        <f t="shared" si="3"/>
        <v>4</v>
      </c>
      <c r="I60">
        <f t="shared" si="4"/>
        <v>1.4705882352941176E-2</v>
      </c>
      <c r="J60">
        <f t="shared" si="5"/>
        <v>1.4705882352941176E-2</v>
      </c>
      <c r="K60">
        <f t="shared" si="6"/>
        <v>5.536332179930796E-2</v>
      </c>
      <c r="L60">
        <f t="shared" si="7"/>
        <v>5.8877595155709339E-2</v>
      </c>
    </row>
    <row r="61" spans="1:12" x14ac:dyDescent="0.25">
      <c r="A61" s="1">
        <v>2009</v>
      </c>
      <c r="B61" s="1">
        <v>12</v>
      </c>
      <c r="C61" s="1">
        <v>169</v>
      </c>
      <c r="D61" s="1">
        <v>60</v>
      </c>
      <c r="E61">
        <f t="shared" si="0"/>
        <v>137</v>
      </c>
      <c r="F61">
        <f t="shared" si="1"/>
        <v>32</v>
      </c>
      <c r="G61">
        <f t="shared" si="2"/>
        <v>32</v>
      </c>
      <c r="H61">
        <f t="shared" si="3"/>
        <v>1024</v>
      </c>
      <c r="I61">
        <f t="shared" si="4"/>
        <v>0.1893491124260355</v>
      </c>
      <c r="J61">
        <f t="shared" si="5"/>
        <v>0.1893491124260355</v>
      </c>
      <c r="K61">
        <f t="shared" si="6"/>
        <v>2.5524316375477054E-2</v>
      </c>
      <c r="L61">
        <f t="shared" si="7"/>
        <v>1.2604600679247927E-3</v>
      </c>
    </row>
    <row r="62" spans="1:12" x14ac:dyDescent="0.25">
      <c r="A62" s="1">
        <v>2010</v>
      </c>
      <c r="B62" s="1">
        <v>1</v>
      </c>
      <c r="C62" s="1">
        <v>175</v>
      </c>
      <c r="D62" s="1">
        <v>61</v>
      </c>
      <c r="E62">
        <f t="shared" si="0"/>
        <v>202</v>
      </c>
      <c r="F62">
        <f t="shared" si="1"/>
        <v>-27</v>
      </c>
      <c r="G62">
        <f t="shared" si="2"/>
        <v>27</v>
      </c>
      <c r="H62">
        <f t="shared" si="3"/>
        <v>729</v>
      </c>
      <c r="I62">
        <f t="shared" si="4"/>
        <v>-0.15428571428571428</v>
      </c>
      <c r="J62">
        <f t="shared" si="5"/>
        <v>0.15428571428571428</v>
      </c>
      <c r="K62">
        <f t="shared" si="6"/>
        <v>2.0408163265306121E-2</v>
      </c>
      <c r="L62">
        <f t="shared" si="7"/>
        <v>3.1379591836734687E-2</v>
      </c>
    </row>
    <row r="63" spans="1:12" x14ac:dyDescent="0.25">
      <c r="A63" s="1">
        <v>2010</v>
      </c>
      <c r="B63" s="1">
        <v>2</v>
      </c>
      <c r="C63" s="1">
        <v>206</v>
      </c>
      <c r="D63" s="1">
        <v>62</v>
      </c>
      <c r="E63">
        <f t="shared" si="0"/>
        <v>181</v>
      </c>
      <c r="F63">
        <f t="shared" si="1"/>
        <v>25</v>
      </c>
      <c r="G63">
        <f t="shared" si="2"/>
        <v>25</v>
      </c>
      <c r="H63">
        <f t="shared" si="3"/>
        <v>625</v>
      </c>
      <c r="I63">
        <f t="shared" si="4"/>
        <v>0.12135922330097088</v>
      </c>
      <c r="J63">
        <f t="shared" si="5"/>
        <v>0.12135922330097088</v>
      </c>
      <c r="K63">
        <f t="shared" si="6"/>
        <v>7.6562352719389187E-2</v>
      </c>
      <c r="L63">
        <f t="shared" si="7"/>
        <v>1.592987086436045E-2</v>
      </c>
    </row>
    <row r="64" spans="1:12" x14ac:dyDescent="0.25">
      <c r="A64" s="1">
        <v>2010</v>
      </c>
      <c r="B64" s="1">
        <v>3</v>
      </c>
      <c r="C64" s="1">
        <v>180</v>
      </c>
      <c r="D64" s="1">
        <v>63</v>
      </c>
      <c r="E64">
        <f t="shared" si="0"/>
        <v>237</v>
      </c>
      <c r="F64">
        <f t="shared" si="1"/>
        <v>-57</v>
      </c>
      <c r="G64">
        <f t="shared" si="2"/>
        <v>57</v>
      </c>
      <c r="H64">
        <f t="shared" si="3"/>
        <v>3249</v>
      </c>
      <c r="I64">
        <f t="shared" si="4"/>
        <v>-0.31666666666666665</v>
      </c>
      <c r="J64">
        <f t="shared" si="5"/>
        <v>0.31666666666666665</v>
      </c>
      <c r="K64">
        <f t="shared" si="6"/>
        <v>4.9382716049382713E-2</v>
      </c>
      <c r="L64">
        <f t="shared" si="7"/>
        <v>6.0493827160493828E-3</v>
      </c>
    </row>
    <row r="65" spans="1:12" x14ac:dyDescent="0.25">
      <c r="A65" s="1">
        <v>2010</v>
      </c>
      <c r="B65" s="1">
        <v>4</v>
      </c>
      <c r="C65" s="1">
        <v>194</v>
      </c>
      <c r="D65" s="1">
        <v>64</v>
      </c>
      <c r="E65">
        <f t="shared" si="0"/>
        <v>154</v>
      </c>
      <c r="F65">
        <f t="shared" si="1"/>
        <v>40</v>
      </c>
      <c r="G65">
        <f t="shared" si="2"/>
        <v>40</v>
      </c>
      <c r="H65">
        <f t="shared" si="3"/>
        <v>1600</v>
      </c>
      <c r="I65">
        <f t="shared" si="4"/>
        <v>0.20618556701030927</v>
      </c>
      <c r="J65">
        <f t="shared" si="5"/>
        <v>0.20618556701030927</v>
      </c>
      <c r="K65">
        <f t="shared" si="6"/>
        <v>3.2150069082793071E-3</v>
      </c>
      <c r="L65">
        <f t="shared" si="7"/>
        <v>2.3913274524391541E-4</v>
      </c>
    </row>
    <row r="66" spans="1:12" x14ac:dyDescent="0.25">
      <c r="A66" s="1">
        <v>2010</v>
      </c>
      <c r="B66" s="1">
        <v>5</v>
      </c>
      <c r="C66" s="1">
        <v>197</v>
      </c>
      <c r="D66" s="1">
        <v>65</v>
      </c>
      <c r="E66">
        <f t="shared" si="0"/>
        <v>208</v>
      </c>
      <c r="F66">
        <f t="shared" si="1"/>
        <v>-11</v>
      </c>
      <c r="G66">
        <f t="shared" si="2"/>
        <v>11</v>
      </c>
      <c r="H66">
        <f t="shared" si="3"/>
        <v>121</v>
      </c>
      <c r="I66">
        <f t="shared" si="4"/>
        <v>-5.5837563451776651E-2</v>
      </c>
      <c r="J66">
        <f t="shared" si="5"/>
        <v>5.5837563451776651E-2</v>
      </c>
      <c r="K66">
        <f t="shared" si="6"/>
        <v>1.6104511840037104E-2</v>
      </c>
      <c r="L66">
        <f t="shared" si="7"/>
        <v>1.2471333968924735E-2</v>
      </c>
    </row>
    <row r="67" spans="1:12" x14ac:dyDescent="0.25">
      <c r="A67" s="1">
        <v>2010</v>
      </c>
      <c r="B67" s="1">
        <v>6</v>
      </c>
      <c r="C67" s="1">
        <v>175</v>
      </c>
      <c r="D67" s="1">
        <v>66</v>
      </c>
      <c r="E67">
        <f t="shared" si="0"/>
        <v>200</v>
      </c>
      <c r="F67">
        <f t="shared" si="1"/>
        <v>-25</v>
      </c>
      <c r="G67">
        <f t="shared" si="2"/>
        <v>25</v>
      </c>
      <c r="H67">
        <f t="shared" si="3"/>
        <v>625</v>
      </c>
      <c r="I67">
        <f t="shared" si="4"/>
        <v>-0.14285714285714285</v>
      </c>
      <c r="J67">
        <f t="shared" si="5"/>
        <v>0.14285714285714285</v>
      </c>
      <c r="K67">
        <f t="shared" si="6"/>
        <v>6.6122448979591825E-2</v>
      </c>
      <c r="L67">
        <f t="shared" si="7"/>
        <v>1.7273469387755102E-2</v>
      </c>
    </row>
    <row r="68" spans="1:12" x14ac:dyDescent="0.25">
      <c r="A68" s="1">
        <v>2010</v>
      </c>
      <c r="B68" s="1">
        <v>7</v>
      </c>
      <c r="C68" s="1">
        <v>198</v>
      </c>
      <c r="D68" s="1">
        <v>67</v>
      </c>
      <c r="E68">
        <f t="shared" si="0"/>
        <v>153</v>
      </c>
      <c r="F68">
        <f t="shared" si="1"/>
        <v>45</v>
      </c>
      <c r="G68">
        <f t="shared" si="2"/>
        <v>45</v>
      </c>
      <c r="H68">
        <f t="shared" si="3"/>
        <v>2025</v>
      </c>
      <c r="I68">
        <f t="shared" si="4"/>
        <v>0.22727272727272727</v>
      </c>
      <c r="J68">
        <f t="shared" si="5"/>
        <v>0.22727272727272727</v>
      </c>
      <c r="K68">
        <f t="shared" si="6"/>
        <v>2.6119783695541274E-2</v>
      </c>
      <c r="L68">
        <f t="shared" si="7"/>
        <v>2.0661157024793389E-3</v>
      </c>
    </row>
    <row r="69" spans="1:12" x14ac:dyDescent="0.25">
      <c r="A69" s="1">
        <v>2010</v>
      </c>
      <c r="B69" s="1">
        <v>8</v>
      </c>
      <c r="C69" s="1">
        <v>189</v>
      </c>
      <c r="D69" s="1">
        <v>68</v>
      </c>
      <c r="E69">
        <f t="shared" ref="E69:E132" si="8">C68+(C68-C67)</f>
        <v>221</v>
      </c>
      <c r="F69">
        <f t="shared" ref="F69:F132" si="9">C69-E69</f>
        <v>-32</v>
      </c>
      <c r="G69">
        <f t="shared" ref="G69:G132" si="10">ABS(F69)</f>
        <v>32</v>
      </c>
      <c r="H69">
        <f t="shared" ref="H69:H132" si="11">F69^2</f>
        <v>1024</v>
      </c>
      <c r="I69">
        <f t="shared" ref="I69:I132" si="12">F69/C69</f>
        <v>-0.1693121693121693</v>
      </c>
      <c r="J69">
        <f t="shared" ref="J69:J132" si="13">ABS(I69)</f>
        <v>0.1693121693121693</v>
      </c>
      <c r="K69">
        <f t="shared" ref="K69:K133" si="14">((E70-C70)/C69)^2</f>
        <v>3.4293552812071325E-2</v>
      </c>
      <c r="L69">
        <f t="shared" ref="L69:L133" si="15">((C70-C69)/C69)^2</f>
        <v>5.4197810811567416E-2</v>
      </c>
    </row>
    <row r="70" spans="1:12" x14ac:dyDescent="0.25">
      <c r="A70" s="1">
        <v>2010</v>
      </c>
      <c r="B70" s="1">
        <v>9</v>
      </c>
      <c r="C70" s="1">
        <v>145</v>
      </c>
      <c r="D70" s="1">
        <v>69</v>
      </c>
      <c r="E70">
        <f t="shared" si="8"/>
        <v>180</v>
      </c>
      <c r="F70">
        <f t="shared" si="9"/>
        <v>-35</v>
      </c>
      <c r="G70">
        <f t="shared" si="10"/>
        <v>35</v>
      </c>
      <c r="H70">
        <f t="shared" si="11"/>
        <v>1225</v>
      </c>
      <c r="I70">
        <f t="shared" si="12"/>
        <v>-0.2413793103448276</v>
      </c>
      <c r="J70">
        <f t="shared" si="13"/>
        <v>0.2413793103448276</v>
      </c>
      <c r="K70">
        <f t="shared" si="14"/>
        <v>9.631391200951249E-2</v>
      </c>
      <c r="L70">
        <f t="shared" si="15"/>
        <v>4.7562425683709869E-5</v>
      </c>
    </row>
    <row r="71" spans="1:12" x14ac:dyDescent="0.25">
      <c r="A71" s="1">
        <v>2010</v>
      </c>
      <c r="B71" s="1">
        <v>10</v>
      </c>
      <c r="C71" s="1">
        <v>146</v>
      </c>
      <c r="D71" s="1">
        <v>70</v>
      </c>
      <c r="E71">
        <f t="shared" si="8"/>
        <v>101</v>
      </c>
      <c r="F71">
        <f t="shared" si="9"/>
        <v>45</v>
      </c>
      <c r="G71">
        <f t="shared" si="10"/>
        <v>45</v>
      </c>
      <c r="H71">
        <f t="shared" si="11"/>
        <v>2025</v>
      </c>
      <c r="I71">
        <f t="shared" si="12"/>
        <v>0.30821917808219179</v>
      </c>
      <c r="J71">
        <f t="shared" si="13"/>
        <v>0.30821917808219179</v>
      </c>
      <c r="K71">
        <f t="shared" si="14"/>
        <v>1.8765246762994932E-4</v>
      </c>
      <c r="L71">
        <f t="shared" si="15"/>
        <v>4.2221805216738595E-4</v>
      </c>
    </row>
    <row r="72" spans="1:12" x14ac:dyDescent="0.25">
      <c r="A72" s="1">
        <v>2010</v>
      </c>
      <c r="B72" s="1">
        <v>11</v>
      </c>
      <c r="C72" s="1">
        <v>149</v>
      </c>
      <c r="D72" s="1">
        <v>71</v>
      </c>
      <c r="E72">
        <f t="shared" si="8"/>
        <v>147</v>
      </c>
      <c r="F72">
        <f t="shared" si="9"/>
        <v>2</v>
      </c>
      <c r="G72">
        <f t="shared" si="10"/>
        <v>2</v>
      </c>
      <c r="H72">
        <f t="shared" si="11"/>
        <v>4</v>
      </c>
      <c r="I72">
        <f t="shared" si="12"/>
        <v>1.3422818791946308E-2</v>
      </c>
      <c r="J72">
        <f t="shared" si="13"/>
        <v>1.3422818791946308E-2</v>
      </c>
      <c r="K72">
        <f t="shared" si="14"/>
        <v>4.3286338453222828E-2</v>
      </c>
      <c r="L72">
        <f t="shared" si="15"/>
        <v>5.2069726588892397E-2</v>
      </c>
    </row>
    <row r="73" spans="1:12" x14ac:dyDescent="0.25">
      <c r="A73" s="1">
        <v>2010</v>
      </c>
      <c r="B73" s="1">
        <v>12</v>
      </c>
      <c r="C73" s="1">
        <v>183</v>
      </c>
      <c r="D73" s="1">
        <v>72</v>
      </c>
      <c r="E73">
        <f t="shared" si="8"/>
        <v>152</v>
      </c>
      <c r="F73">
        <f t="shared" si="9"/>
        <v>31</v>
      </c>
      <c r="G73">
        <f t="shared" si="10"/>
        <v>31</v>
      </c>
      <c r="H73">
        <f t="shared" si="11"/>
        <v>961</v>
      </c>
      <c r="I73">
        <f t="shared" si="12"/>
        <v>0.16939890710382513</v>
      </c>
      <c r="J73">
        <f t="shared" si="13"/>
        <v>0.16939890710382513</v>
      </c>
      <c r="K73">
        <f t="shared" si="14"/>
        <v>9.6748185971513023E-3</v>
      </c>
      <c r="L73">
        <f t="shared" si="15"/>
        <v>7.6443011137985609E-3</v>
      </c>
    </row>
    <row r="74" spans="1:12" x14ac:dyDescent="0.25">
      <c r="A74" s="1">
        <v>2011</v>
      </c>
      <c r="B74" s="1">
        <v>1</v>
      </c>
      <c r="C74" s="1">
        <v>199</v>
      </c>
      <c r="D74" s="1">
        <v>73</v>
      </c>
      <c r="E74">
        <f t="shared" si="8"/>
        <v>217</v>
      </c>
      <c r="F74">
        <f t="shared" si="9"/>
        <v>-18</v>
      </c>
      <c r="G74">
        <f t="shared" si="10"/>
        <v>18</v>
      </c>
      <c r="H74">
        <f t="shared" si="11"/>
        <v>324</v>
      </c>
      <c r="I74">
        <f t="shared" si="12"/>
        <v>-9.0452261306532666E-2</v>
      </c>
      <c r="J74">
        <f t="shared" si="13"/>
        <v>9.0452261306532666E-2</v>
      </c>
      <c r="K74">
        <f t="shared" si="14"/>
        <v>2.2726698820736848E-4</v>
      </c>
      <c r="L74">
        <f t="shared" si="15"/>
        <v>9.1159314158733365E-3</v>
      </c>
    </row>
    <row r="75" spans="1:12" x14ac:dyDescent="0.25">
      <c r="A75" s="1">
        <v>2011</v>
      </c>
      <c r="B75" s="1">
        <v>2</v>
      </c>
      <c r="C75" s="1">
        <v>218</v>
      </c>
      <c r="D75" s="1">
        <v>74</v>
      </c>
      <c r="E75">
        <f t="shared" si="8"/>
        <v>215</v>
      </c>
      <c r="F75">
        <f t="shared" si="9"/>
        <v>3</v>
      </c>
      <c r="G75">
        <f t="shared" si="10"/>
        <v>3</v>
      </c>
      <c r="H75">
        <f t="shared" si="11"/>
        <v>9</v>
      </c>
      <c r="I75">
        <f t="shared" si="12"/>
        <v>1.3761467889908258E-2</v>
      </c>
      <c r="J75">
        <f t="shared" si="13"/>
        <v>1.3761467889908258E-2</v>
      </c>
      <c r="K75">
        <f t="shared" si="14"/>
        <v>4.6481777628145787E-2</v>
      </c>
      <c r="L75">
        <f t="shared" si="15"/>
        <v>1.6496927868024577E-2</v>
      </c>
    </row>
    <row r="76" spans="1:12" x14ac:dyDescent="0.25">
      <c r="A76" s="1">
        <v>2011</v>
      </c>
      <c r="B76" s="1">
        <v>3</v>
      </c>
      <c r="C76" s="1">
        <v>190</v>
      </c>
      <c r="D76" s="1">
        <v>75</v>
      </c>
      <c r="E76">
        <f t="shared" si="8"/>
        <v>237</v>
      </c>
      <c r="F76">
        <f t="shared" si="9"/>
        <v>-47</v>
      </c>
      <c r="G76">
        <f t="shared" si="10"/>
        <v>47</v>
      </c>
      <c r="H76">
        <f t="shared" si="11"/>
        <v>2209</v>
      </c>
      <c r="I76">
        <f t="shared" si="12"/>
        <v>-0.24736842105263157</v>
      </c>
      <c r="J76">
        <f t="shared" si="13"/>
        <v>0.24736842105263157</v>
      </c>
      <c r="K76">
        <f t="shared" si="14"/>
        <v>0.13573407202216065</v>
      </c>
      <c r="L76">
        <f t="shared" si="15"/>
        <v>4.8864265927977837E-2</v>
      </c>
    </row>
    <row r="77" spans="1:12" x14ac:dyDescent="0.25">
      <c r="A77" s="1">
        <v>2011</v>
      </c>
      <c r="B77" s="1">
        <v>4</v>
      </c>
      <c r="C77" s="1">
        <v>232</v>
      </c>
      <c r="D77" s="1">
        <v>76</v>
      </c>
      <c r="E77">
        <f t="shared" si="8"/>
        <v>162</v>
      </c>
      <c r="F77">
        <f t="shared" si="9"/>
        <v>70</v>
      </c>
      <c r="G77">
        <f t="shared" si="10"/>
        <v>70</v>
      </c>
      <c r="H77">
        <f t="shared" si="11"/>
        <v>4900</v>
      </c>
      <c r="I77">
        <f t="shared" si="12"/>
        <v>0.30172413793103448</v>
      </c>
      <c r="J77">
        <f t="shared" si="13"/>
        <v>0.30172413793103448</v>
      </c>
      <c r="K77">
        <f t="shared" si="14"/>
        <v>3.2773483947681335E-2</v>
      </c>
      <c r="L77">
        <f t="shared" si="15"/>
        <v>0</v>
      </c>
    </row>
    <row r="78" spans="1:12" x14ac:dyDescent="0.25">
      <c r="A78" s="1">
        <v>2011</v>
      </c>
      <c r="B78" s="1">
        <v>5</v>
      </c>
      <c r="C78" s="1">
        <v>232</v>
      </c>
      <c r="D78" s="1">
        <v>77</v>
      </c>
      <c r="E78">
        <f t="shared" si="8"/>
        <v>274</v>
      </c>
      <c r="F78">
        <f t="shared" si="9"/>
        <v>-42</v>
      </c>
      <c r="G78">
        <f t="shared" si="10"/>
        <v>42</v>
      </c>
      <c r="H78">
        <f t="shared" si="11"/>
        <v>1764</v>
      </c>
      <c r="I78">
        <f t="shared" si="12"/>
        <v>-0.18103448275862069</v>
      </c>
      <c r="J78">
        <f t="shared" si="13"/>
        <v>0.18103448275862069</v>
      </c>
      <c r="K78">
        <f t="shared" si="14"/>
        <v>4.7562425683709865E-3</v>
      </c>
      <c r="L78">
        <f t="shared" si="15"/>
        <v>4.7562425683709865E-3</v>
      </c>
    </row>
    <row r="79" spans="1:12" x14ac:dyDescent="0.25">
      <c r="A79" s="1">
        <v>2011</v>
      </c>
      <c r="B79" s="1">
        <v>6</v>
      </c>
      <c r="C79" s="1">
        <v>216</v>
      </c>
      <c r="D79" s="1">
        <v>78</v>
      </c>
      <c r="E79">
        <f t="shared" si="8"/>
        <v>232</v>
      </c>
      <c r="F79">
        <f t="shared" si="9"/>
        <v>-16</v>
      </c>
      <c r="G79">
        <f t="shared" si="10"/>
        <v>16</v>
      </c>
      <c r="H79">
        <f t="shared" si="11"/>
        <v>256</v>
      </c>
      <c r="I79">
        <f t="shared" si="12"/>
        <v>-7.407407407407407E-2</v>
      </c>
      <c r="J79">
        <f t="shared" si="13"/>
        <v>7.407407407407407E-2</v>
      </c>
      <c r="K79">
        <f t="shared" si="14"/>
        <v>3.7808641975308643E-2</v>
      </c>
      <c r="L79">
        <f t="shared" si="15"/>
        <v>1.4489026063100135E-2</v>
      </c>
    </row>
    <row r="80" spans="1:12" x14ac:dyDescent="0.25">
      <c r="A80" s="1">
        <v>2011</v>
      </c>
      <c r="B80" s="1">
        <v>7</v>
      </c>
      <c r="C80" s="1">
        <v>242</v>
      </c>
      <c r="D80" s="1">
        <v>79</v>
      </c>
      <c r="E80">
        <f t="shared" si="8"/>
        <v>200</v>
      </c>
      <c r="F80">
        <f t="shared" si="9"/>
        <v>42</v>
      </c>
      <c r="G80">
        <f t="shared" si="10"/>
        <v>42</v>
      </c>
      <c r="H80">
        <f t="shared" si="11"/>
        <v>1764</v>
      </c>
      <c r="I80">
        <f t="shared" si="12"/>
        <v>0.17355371900826447</v>
      </c>
      <c r="J80">
        <f t="shared" si="13"/>
        <v>0.17355371900826447</v>
      </c>
      <c r="K80">
        <f t="shared" si="14"/>
        <v>3.3057851239669422E-2</v>
      </c>
      <c r="L80">
        <f t="shared" si="15"/>
        <v>5.5324089884570731E-3</v>
      </c>
    </row>
    <row r="81" spans="1:12" x14ac:dyDescent="0.25">
      <c r="A81" s="1">
        <v>2011</v>
      </c>
      <c r="B81" s="1">
        <v>8</v>
      </c>
      <c r="C81" s="1">
        <v>224</v>
      </c>
      <c r="D81" s="1">
        <v>80</v>
      </c>
      <c r="E81">
        <f t="shared" si="8"/>
        <v>268</v>
      </c>
      <c r="F81">
        <f t="shared" si="9"/>
        <v>-44</v>
      </c>
      <c r="G81">
        <f t="shared" si="10"/>
        <v>44</v>
      </c>
      <c r="H81">
        <f t="shared" si="11"/>
        <v>1936</v>
      </c>
      <c r="I81">
        <f t="shared" si="12"/>
        <v>-0.19642857142857142</v>
      </c>
      <c r="J81">
        <f t="shared" si="13"/>
        <v>0.19642857142857142</v>
      </c>
      <c r="K81">
        <f t="shared" si="14"/>
        <v>3.0313297193877549E-2</v>
      </c>
      <c r="L81">
        <f t="shared" si="15"/>
        <v>6.475207270408162E-2</v>
      </c>
    </row>
    <row r="82" spans="1:12" x14ac:dyDescent="0.25">
      <c r="A82" s="1">
        <v>2011</v>
      </c>
      <c r="B82" s="1">
        <v>9</v>
      </c>
      <c r="C82" s="1">
        <v>167</v>
      </c>
      <c r="D82" s="1">
        <v>81</v>
      </c>
      <c r="E82">
        <f t="shared" si="8"/>
        <v>206</v>
      </c>
      <c r="F82">
        <f t="shared" si="9"/>
        <v>-39</v>
      </c>
      <c r="G82">
        <f t="shared" si="10"/>
        <v>39</v>
      </c>
      <c r="H82">
        <f t="shared" si="11"/>
        <v>1521</v>
      </c>
      <c r="I82">
        <f t="shared" si="12"/>
        <v>-0.23353293413173654</v>
      </c>
      <c r="J82">
        <f t="shared" si="13"/>
        <v>0.23353293413173654</v>
      </c>
      <c r="K82">
        <f t="shared" si="14"/>
        <v>0.11244576714833804</v>
      </c>
      <c r="L82">
        <f t="shared" si="15"/>
        <v>3.585643085087311E-5</v>
      </c>
    </row>
    <row r="83" spans="1:12" x14ac:dyDescent="0.25">
      <c r="A83" s="1">
        <v>2011</v>
      </c>
      <c r="B83" s="1">
        <v>10</v>
      </c>
      <c r="C83" s="1">
        <v>166</v>
      </c>
      <c r="D83" s="1">
        <v>82</v>
      </c>
      <c r="E83">
        <f t="shared" si="8"/>
        <v>110</v>
      </c>
      <c r="F83">
        <f t="shared" si="9"/>
        <v>56</v>
      </c>
      <c r="G83">
        <f t="shared" si="10"/>
        <v>56</v>
      </c>
      <c r="H83">
        <f t="shared" si="11"/>
        <v>3136</v>
      </c>
      <c r="I83">
        <f t="shared" si="12"/>
        <v>0.33734939759036142</v>
      </c>
      <c r="J83">
        <f t="shared" si="13"/>
        <v>0.33734939759036142</v>
      </c>
      <c r="K83">
        <f t="shared" si="14"/>
        <v>1.3064305414428798E-3</v>
      </c>
      <c r="L83">
        <f t="shared" si="15"/>
        <v>9.0724343155755549E-4</v>
      </c>
    </row>
    <row r="84" spans="1:12" x14ac:dyDescent="0.25">
      <c r="A84" s="1">
        <v>2011</v>
      </c>
      <c r="B84" s="1">
        <v>11</v>
      </c>
      <c r="C84" s="1">
        <v>171</v>
      </c>
      <c r="D84" s="1">
        <v>83</v>
      </c>
      <c r="E84">
        <f t="shared" si="8"/>
        <v>165</v>
      </c>
      <c r="F84">
        <f t="shared" si="9"/>
        <v>6</v>
      </c>
      <c r="G84">
        <f t="shared" si="10"/>
        <v>6</v>
      </c>
      <c r="H84">
        <f t="shared" si="11"/>
        <v>36</v>
      </c>
      <c r="I84">
        <f t="shared" si="12"/>
        <v>3.5087719298245612E-2</v>
      </c>
      <c r="J84">
        <f t="shared" si="13"/>
        <v>3.5087719298245612E-2</v>
      </c>
      <c r="K84">
        <f t="shared" si="14"/>
        <v>4.432132963988919E-2</v>
      </c>
      <c r="L84">
        <f t="shared" si="15"/>
        <v>5.7487774015936521E-2</v>
      </c>
    </row>
    <row r="85" spans="1:12" x14ac:dyDescent="0.25">
      <c r="A85" s="1">
        <v>2011</v>
      </c>
      <c r="B85" s="1">
        <v>12</v>
      </c>
      <c r="C85" s="1">
        <v>212</v>
      </c>
      <c r="D85" s="1">
        <v>84</v>
      </c>
      <c r="E85">
        <f t="shared" si="8"/>
        <v>176</v>
      </c>
      <c r="F85">
        <f t="shared" si="9"/>
        <v>36</v>
      </c>
      <c r="G85">
        <f t="shared" si="10"/>
        <v>36</v>
      </c>
      <c r="H85">
        <f t="shared" si="11"/>
        <v>1296</v>
      </c>
      <c r="I85">
        <f t="shared" si="12"/>
        <v>0.16981132075471697</v>
      </c>
      <c r="J85">
        <f t="shared" si="13"/>
        <v>0.16981132075471697</v>
      </c>
      <c r="K85">
        <f t="shared" si="14"/>
        <v>2.4230153079387681E-2</v>
      </c>
      <c r="L85">
        <f t="shared" si="15"/>
        <v>1.4239943040227838E-3</v>
      </c>
    </row>
    <row r="86" spans="1:12" x14ac:dyDescent="0.25">
      <c r="A86" s="1">
        <v>2012</v>
      </c>
      <c r="B86" s="1">
        <v>1</v>
      </c>
      <c r="C86" s="1">
        <v>220</v>
      </c>
      <c r="D86" s="1">
        <v>85</v>
      </c>
      <c r="E86">
        <f t="shared" si="8"/>
        <v>253</v>
      </c>
      <c r="F86">
        <f t="shared" si="9"/>
        <v>-33</v>
      </c>
      <c r="G86">
        <f t="shared" si="10"/>
        <v>33</v>
      </c>
      <c r="H86">
        <f t="shared" si="11"/>
        <v>1089</v>
      </c>
      <c r="I86">
        <f t="shared" si="12"/>
        <v>-0.15</v>
      </c>
      <c r="J86">
        <f t="shared" si="13"/>
        <v>0.15</v>
      </c>
      <c r="K86">
        <f t="shared" si="14"/>
        <v>1.0000000000000002E-2</v>
      </c>
      <c r="L86">
        <f t="shared" si="15"/>
        <v>1.8595041322314047E-2</v>
      </c>
    </row>
    <row r="87" spans="1:12" x14ac:dyDescent="0.25">
      <c r="A87" s="1">
        <v>2012</v>
      </c>
      <c r="B87" s="1">
        <v>2</v>
      </c>
      <c r="C87" s="1">
        <v>250</v>
      </c>
      <c r="D87" s="1">
        <v>86</v>
      </c>
      <c r="E87">
        <f t="shared" si="8"/>
        <v>228</v>
      </c>
      <c r="F87">
        <f t="shared" si="9"/>
        <v>22</v>
      </c>
      <c r="G87">
        <f t="shared" si="10"/>
        <v>22</v>
      </c>
      <c r="H87">
        <f t="shared" si="11"/>
        <v>484</v>
      </c>
      <c r="I87">
        <f t="shared" si="12"/>
        <v>8.7999999999999995E-2</v>
      </c>
      <c r="J87">
        <f t="shared" si="13"/>
        <v>8.7999999999999995E-2</v>
      </c>
      <c r="K87">
        <f t="shared" si="14"/>
        <v>4.0000000000000008E-2</v>
      </c>
      <c r="L87">
        <f t="shared" si="15"/>
        <v>6.4000000000000003E-3</v>
      </c>
    </row>
    <row r="88" spans="1:12" x14ac:dyDescent="0.25">
      <c r="A88" s="1">
        <v>2012</v>
      </c>
      <c r="B88" s="1">
        <v>3</v>
      </c>
      <c r="C88" s="1">
        <v>230</v>
      </c>
      <c r="D88" s="1">
        <v>87</v>
      </c>
      <c r="E88">
        <f t="shared" si="8"/>
        <v>280</v>
      </c>
      <c r="F88">
        <f t="shared" si="9"/>
        <v>-50</v>
      </c>
      <c r="G88">
        <f t="shared" si="10"/>
        <v>50</v>
      </c>
      <c r="H88">
        <f t="shared" si="11"/>
        <v>2500</v>
      </c>
      <c r="I88">
        <f t="shared" si="12"/>
        <v>-0.21739130434782608</v>
      </c>
      <c r="J88">
        <f t="shared" si="13"/>
        <v>0.21739130434782608</v>
      </c>
      <c r="K88">
        <f t="shared" si="14"/>
        <v>4.9168241965973532E-2</v>
      </c>
      <c r="L88">
        <f t="shared" si="15"/>
        <v>1.8166351606805294E-2</v>
      </c>
    </row>
    <row r="89" spans="1:12" x14ac:dyDescent="0.25">
      <c r="A89" s="1">
        <v>2012</v>
      </c>
      <c r="B89" s="1">
        <v>4</v>
      </c>
      <c r="C89" s="1">
        <v>261</v>
      </c>
      <c r="D89" s="1">
        <v>88</v>
      </c>
      <c r="E89">
        <f t="shared" si="8"/>
        <v>210</v>
      </c>
      <c r="F89">
        <f t="shared" si="9"/>
        <v>51</v>
      </c>
      <c r="G89">
        <f t="shared" si="10"/>
        <v>51</v>
      </c>
      <c r="H89">
        <f t="shared" si="11"/>
        <v>2601</v>
      </c>
      <c r="I89">
        <f t="shared" si="12"/>
        <v>0.19540229885057472</v>
      </c>
      <c r="J89">
        <f t="shared" si="13"/>
        <v>0.19540229885057472</v>
      </c>
      <c r="K89">
        <f t="shared" si="14"/>
        <v>2.3487617621585116E-2</v>
      </c>
      <c r="L89">
        <f t="shared" si="15"/>
        <v>1.1890606420927466E-3</v>
      </c>
    </row>
    <row r="90" spans="1:12" x14ac:dyDescent="0.25">
      <c r="A90" s="1">
        <v>2012</v>
      </c>
      <c r="B90" s="1">
        <v>5</v>
      </c>
      <c r="C90" s="1">
        <v>252</v>
      </c>
      <c r="D90" s="1">
        <v>89</v>
      </c>
      <c r="E90">
        <f t="shared" si="8"/>
        <v>292</v>
      </c>
      <c r="F90">
        <f t="shared" si="9"/>
        <v>-40</v>
      </c>
      <c r="G90">
        <f t="shared" si="10"/>
        <v>40</v>
      </c>
      <c r="H90">
        <f t="shared" si="11"/>
        <v>1600</v>
      </c>
      <c r="I90">
        <f t="shared" si="12"/>
        <v>-0.15873015873015872</v>
      </c>
      <c r="J90">
        <f t="shared" si="13"/>
        <v>0.15873015873015872</v>
      </c>
      <c r="K90">
        <f t="shared" si="14"/>
        <v>3.5430839002267571E-3</v>
      </c>
      <c r="L90">
        <f t="shared" si="15"/>
        <v>9.0702947845804974E-3</v>
      </c>
    </row>
    <row r="91" spans="1:12" x14ac:dyDescent="0.25">
      <c r="A91" s="1">
        <v>2012</v>
      </c>
      <c r="B91" s="1">
        <v>6</v>
      </c>
      <c r="C91" s="1">
        <v>228</v>
      </c>
      <c r="D91" s="1">
        <v>90</v>
      </c>
      <c r="E91">
        <f t="shared" si="8"/>
        <v>243</v>
      </c>
      <c r="F91">
        <f t="shared" si="9"/>
        <v>-15</v>
      </c>
      <c r="G91">
        <f t="shared" si="10"/>
        <v>15</v>
      </c>
      <c r="H91">
        <f t="shared" si="11"/>
        <v>225</v>
      </c>
      <c r="I91">
        <f t="shared" si="12"/>
        <v>-6.5789473684210523E-2</v>
      </c>
      <c r="J91">
        <f t="shared" si="13"/>
        <v>6.5789473684210523E-2</v>
      </c>
      <c r="K91">
        <f t="shared" si="14"/>
        <v>6.6962911665127745E-2</v>
      </c>
      <c r="L91">
        <f t="shared" si="15"/>
        <v>2.3564943059402894E-2</v>
      </c>
    </row>
    <row r="92" spans="1:12" x14ac:dyDescent="0.25">
      <c r="A92" s="1">
        <v>2012</v>
      </c>
      <c r="B92" s="1">
        <v>7</v>
      </c>
      <c r="C92" s="1">
        <v>263</v>
      </c>
      <c r="D92" s="1">
        <v>91</v>
      </c>
      <c r="E92">
        <f t="shared" si="8"/>
        <v>204</v>
      </c>
      <c r="F92">
        <f t="shared" si="9"/>
        <v>59</v>
      </c>
      <c r="G92">
        <f t="shared" si="10"/>
        <v>59</v>
      </c>
      <c r="H92">
        <f t="shared" si="11"/>
        <v>3481</v>
      </c>
      <c r="I92">
        <f t="shared" si="12"/>
        <v>0.22433460076045628</v>
      </c>
      <c r="J92">
        <f t="shared" si="13"/>
        <v>0.22433460076045628</v>
      </c>
      <c r="K92">
        <f t="shared" si="14"/>
        <v>3.7603550723590042E-2</v>
      </c>
      <c r="L92">
        <f t="shared" si="15"/>
        <v>3.7010799635674939E-3</v>
      </c>
    </row>
    <row r="93" spans="1:12" x14ac:dyDescent="0.25">
      <c r="A93" s="1">
        <v>2012</v>
      </c>
      <c r="B93" s="1">
        <v>8</v>
      </c>
      <c r="C93" s="1">
        <v>247</v>
      </c>
      <c r="D93" s="1">
        <v>92</v>
      </c>
      <c r="E93">
        <f t="shared" si="8"/>
        <v>298</v>
      </c>
      <c r="F93">
        <f t="shared" si="9"/>
        <v>-51</v>
      </c>
      <c r="G93">
        <f t="shared" si="10"/>
        <v>51</v>
      </c>
      <c r="H93">
        <f t="shared" si="11"/>
        <v>2601</v>
      </c>
      <c r="I93">
        <f t="shared" si="12"/>
        <v>-0.20647773279352227</v>
      </c>
      <c r="J93">
        <f t="shared" si="13"/>
        <v>0.20647773279352227</v>
      </c>
      <c r="K93">
        <f t="shared" si="14"/>
        <v>2.2439312232621415E-2</v>
      </c>
      <c r="L93">
        <f t="shared" si="15"/>
        <v>4.6042387188775423E-2</v>
      </c>
    </row>
    <row r="94" spans="1:12" x14ac:dyDescent="0.25">
      <c r="A94" s="1">
        <v>2012</v>
      </c>
      <c r="B94" s="1">
        <v>9</v>
      </c>
      <c r="C94" s="1">
        <v>194</v>
      </c>
      <c r="D94" s="1">
        <v>93</v>
      </c>
      <c r="E94">
        <f t="shared" si="8"/>
        <v>231</v>
      </c>
      <c r="F94">
        <f t="shared" si="9"/>
        <v>-37</v>
      </c>
      <c r="G94">
        <f t="shared" si="10"/>
        <v>37</v>
      </c>
      <c r="H94">
        <f t="shared" si="11"/>
        <v>1369</v>
      </c>
      <c r="I94">
        <f t="shared" si="12"/>
        <v>-0.19072164948453607</v>
      </c>
      <c r="J94">
        <f t="shared" si="13"/>
        <v>0.19072164948453607</v>
      </c>
      <c r="K94">
        <f t="shared" si="14"/>
        <v>6.9109363375491561E-2</v>
      </c>
      <c r="L94">
        <f t="shared" si="15"/>
        <v>1.0628122010840684E-4</v>
      </c>
    </row>
    <row r="95" spans="1:12" x14ac:dyDescent="0.25">
      <c r="A95" s="1">
        <v>2012</v>
      </c>
      <c r="B95" s="1">
        <v>10</v>
      </c>
      <c r="C95" s="1">
        <v>192</v>
      </c>
      <c r="D95" s="1">
        <v>94</v>
      </c>
      <c r="E95">
        <f t="shared" si="8"/>
        <v>141</v>
      </c>
      <c r="F95">
        <f t="shared" si="9"/>
        <v>51</v>
      </c>
      <c r="G95">
        <f t="shared" si="10"/>
        <v>51</v>
      </c>
      <c r="H95">
        <f t="shared" si="11"/>
        <v>2601</v>
      </c>
      <c r="I95">
        <f t="shared" si="12"/>
        <v>0.265625</v>
      </c>
      <c r="J95">
        <f t="shared" si="13"/>
        <v>0.265625</v>
      </c>
      <c r="K95">
        <f t="shared" si="14"/>
        <v>9.765625E-4</v>
      </c>
      <c r="L95">
        <f t="shared" si="15"/>
        <v>4.3402777777777775E-4</v>
      </c>
    </row>
    <row r="96" spans="1:12" x14ac:dyDescent="0.25">
      <c r="A96" s="1">
        <v>2012</v>
      </c>
      <c r="B96" s="1">
        <v>11</v>
      </c>
      <c r="C96" s="1">
        <v>196</v>
      </c>
      <c r="D96" s="1">
        <v>95</v>
      </c>
      <c r="E96">
        <f t="shared" si="8"/>
        <v>190</v>
      </c>
      <c r="F96">
        <f t="shared" si="9"/>
        <v>6</v>
      </c>
      <c r="G96">
        <f t="shared" si="10"/>
        <v>6</v>
      </c>
      <c r="H96">
        <f t="shared" si="11"/>
        <v>36</v>
      </c>
      <c r="I96">
        <f t="shared" si="12"/>
        <v>3.0612244897959183E-2</v>
      </c>
      <c r="J96">
        <f t="shared" si="13"/>
        <v>3.0612244897959183E-2</v>
      </c>
      <c r="K96">
        <f t="shared" si="14"/>
        <v>2.5015618492294878E-2</v>
      </c>
      <c r="L96">
        <f t="shared" si="15"/>
        <v>3.1887755102040817E-2</v>
      </c>
    </row>
    <row r="97" spans="1:12" x14ac:dyDescent="0.25">
      <c r="A97" s="1">
        <v>2012</v>
      </c>
      <c r="B97" s="1">
        <v>12</v>
      </c>
      <c r="C97" s="1">
        <v>231</v>
      </c>
      <c r="D97" s="1">
        <v>96</v>
      </c>
      <c r="E97">
        <f t="shared" si="8"/>
        <v>200</v>
      </c>
      <c r="F97">
        <f t="shared" si="9"/>
        <v>31</v>
      </c>
      <c r="G97">
        <f t="shared" si="10"/>
        <v>31</v>
      </c>
      <c r="H97">
        <f t="shared" si="11"/>
        <v>961</v>
      </c>
      <c r="I97">
        <f t="shared" si="12"/>
        <v>0.13419913419913421</v>
      </c>
      <c r="J97">
        <f t="shared" si="13"/>
        <v>0.13419913419913421</v>
      </c>
      <c r="K97">
        <f t="shared" si="14"/>
        <v>7.4961113922152878E-3</v>
      </c>
      <c r="L97">
        <f t="shared" si="15"/>
        <v>4.2165626581210985E-3</v>
      </c>
    </row>
    <row r="98" spans="1:12" x14ac:dyDescent="0.25">
      <c r="A98" s="1">
        <v>2013</v>
      </c>
      <c r="B98" s="1">
        <v>1</v>
      </c>
      <c r="C98" s="1">
        <v>246</v>
      </c>
      <c r="D98" s="1">
        <v>97</v>
      </c>
      <c r="E98">
        <f t="shared" si="8"/>
        <v>266</v>
      </c>
      <c r="F98">
        <f t="shared" si="9"/>
        <v>-20</v>
      </c>
      <c r="G98">
        <f t="shared" si="10"/>
        <v>20</v>
      </c>
      <c r="H98">
        <f t="shared" si="11"/>
        <v>400</v>
      </c>
      <c r="I98">
        <f t="shared" si="12"/>
        <v>-8.1300813008130079E-2</v>
      </c>
      <c r="J98">
        <f t="shared" si="13"/>
        <v>8.1300813008130079E-2</v>
      </c>
      <c r="K98">
        <f t="shared" si="14"/>
        <v>2.2622116465067094E-2</v>
      </c>
      <c r="L98">
        <f t="shared" si="15"/>
        <v>4.4682398043492638E-2</v>
      </c>
    </row>
    <row r="99" spans="1:12" x14ac:dyDescent="0.25">
      <c r="A99" s="1">
        <v>2013</v>
      </c>
      <c r="B99" s="1">
        <v>2</v>
      </c>
      <c r="C99" s="1">
        <v>298</v>
      </c>
      <c r="D99" s="1">
        <v>98</v>
      </c>
      <c r="E99">
        <f t="shared" si="8"/>
        <v>261</v>
      </c>
      <c r="F99">
        <f t="shared" si="9"/>
        <v>37</v>
      </c>
      <c r="G99">
        <f t="shared" si="10"/>
        <v>37</v>
      </c>
      <c r="H99">
        <f t="shared" si="11"/>
        <v>1369</v>
      </c>
      <c r="I99">
        <f t="shared" si="12"/>
        <v>0.12416107382550336</v>
      </c>
      <c r="J99">
        <f t="shared" si="13"/>
        <v>0.12416107382550336</v>
      </c>
      <c r="K99">
        <f t="shared" si="14"/>
        <v>7.3881807125805138E-2</v>
      </c>
      <c r="L99">
        <f t="shared" si="15"/>
        <v>9.4702941308950038E-3</v>
      </c>
    </row>
    <row r="100" spans="1:12" x14ac:dyDescent="0.25">
      <c r="A100" s="1">
        <v>2013</v>
      </c>
      <c r="B100" s="1">
        <v>3</v>
      </c>
      <c r="C100" s="1">
        <v>269</v>
      </c>
      <c r="D100" s="1">
        <v>99</v>
      </c>
      <c r="E100">
        <f t="shared" si="8"/>
        <v>350</v>
      </c>
      <c r="F100">
        <f t="shared" si="9"/>
        <v>-81</v>
      </c>
      <c r="G100">
        <f t="shared" si="10"/>
        <v>81</v>
      </c>
      <c r="H100">
        <f t="shared" si="11"/>
        <v>6561</v>
      </c>
      <c r="I100">
        <f t="shared" si="12"/>
        <v>-0.30111524163568776</v>
      </c>
      <c r="J100">
        <f t="shared" si="13"/>
        <v>0.30111524163568776</v>
      </c>
      <c r="K100">
        <f t="shared" si="14"/>
        <v>2.6754743577341384E-2</v>
      </c>
      <c r="L100">
        <f t="shared" si="15"/>
        <v>3.1094097649286218E-3</v>
      </c>
    </row>
    <row r="101" spans="1:12" x14ac:dyDescent="0.25">
      <c r="A101" s="1">
        <v>2013</v>
      </c>
      <c r="B101" s="1">
        <v>4</v>
      </c>
      <c r="C101" s="1">
        <v>284</v>
      </c>
      <c r="D101" s="1">
        <v>100</v>
      </c>
      <c r="E101">
        <f t="shared" si="8"/>
        <v>240</v>
      </c>
      <c r="F101">
        <f t="shared" si="9"/>
        <v>44</v>
      </c>
      <c r="G101">
        <f t="shared" si="10"/>
        <v>44</v>
      </c>
      <c r="H101">
        <f t="shared" si="11"/>
        <v>1936</v>
      </c>
      <c r="I101">
        <f t="shared" si="12"/>
        <v>0.15492957746478872</v>
      </c>
      <c r="J101">
        <f t="shared" si="13"/>
        <v>0.15492957746478872</v>
      </c>
      <c r="K101">
        <f t="shared" si="14"/>
        <v>4.9593334655822262E-3</v>
      </c>
      <c r="L101">
        <f t="shared" si="15"/>
        <v>3.0995834159888914E-4</v>
      </c>
    </row>
    <row r="102" spans="1:12" x14ac:dyDescent="0.25">
      <c r="A102" s="1">
        <v>2013</v>
      </c>
      <c r="B102" s="1">
        <v>5</v>
      </c>
      <c r="C102" s="1">
        <v>279</v>
      </c>
      <c r="D102" s="1">
        <v>101</v>
      </c>
      <c r="E102">
        <f t="shared" si="8"/>
        <v>299</v>
      </c>
      <c r="F102">
        <f t="shared" si="9"/>
        <v>-20</v>
      </c>
      <c r="G102">
        <f t="shared" si="10"/>
        <v>20</v>
      </c>
      <c r="H102">
        <f t="shared" si="11"/>
        <v>400</v>
      </c>
      <c r="I102">
        <f t="shared" si="12"/>
        <v>-7.1684587813620068E-2</v>
      </c>
      <c r="J102">
        <f t="shared" si="13"/>
        <v>7.1684587813620068E-2</v>
      </c>
      <c r="K102">
        <f t="shared" si="14"/>
        <v>2.5179532637042176E-3</v>
      </c>
      <c r="L102">
        <f t="shared" si="15"/>
        <v>1.0405827263267429E-3</v>
      </c>
    </row>
    <row r="103" spans="1:12" x14ac:dyDescent="0.25">
      <c r="A103" s="1">
        <v>2013</v>
      </c>
      <c r="B103" s="1">
        <v>6</v>
      </c>
      <c r="C103" s="1">
        <v>288</v>
      </c>
      <c r="D103" s="1">
        <v>102</v>
      </c>
      <c r="E103">
        <f t="shared" si="8"/>
        <v>274</v>
      </c>
      <c r="F103">
        <f t="shared" si="9"/>
        <v>14</v>
      </c>
      <c r="G103">
        <f t="shared" si="10"/>
        <v>14</v>
      </c>
      <c r="H103">
        <f t="shared" si="11"/>
        <v>196</v>
      </c>
      <c r="I103">
        <f t="shared" si="12"/>
        <v>4.8611111111111112E-2</v>
      </c>
      <c r="J103">
        <f t="shared" si="13"/>
        <v>4.8611111111111112E-2</v>
      </c>
      <c r="K103">
        <f t="shared" si="14"/>
        <v>3.0140817901234572E-4</v>
      </c>
      <c r="L103">
        <f t="shared" si="15"/>
        <v>2.3630401234567902E-3</v>
      </c>
    </row>
    <row r="104" spans="1:12" x14ac:dyDescent="0.25">
      <c r="A104" s="1">
        <v>2013</v>
      </c>
      <c r="B104" s="1">
        <v>7</v>
      </c>
      <c r="C104" s="1">
        <v>302</v>
      </c>
      <c r="D104" s="1">
        <v>103</v>
      </c>
      <c r="E104">
        <f t="shared" si="8"/>
        <v>297</v>
      </c>
      <c r="F104">
        <f t="shared" si="9"/>
        <v>5</v>
      </c>
      <c r="G104">
        <f t="shared" si="10"/>
        <v>5</v>
      </c>
      <c r="H104">
        <f t="shared" si="11"/>
        <v>25</v>
      </c>
      <c r="I104">
        <f t="shared" si="12"/>
        <v>1.6556291390728478E-2</v>
      </c>
      <c r="J104">
        <f t="shared" si="13"/>
        <v>1.6556291390728478E-2</v>
      </c>
      <c r="K104">
        <f t="shared" si="14"/>
        <v>9.8679882461295537E-3</v>
      </c>
      <c r="L104">
        <f t="shared" si="15"/>
        <v>2.8068944344546293E-3</v>
      </c>
    </row>
    <row r="105" spans="1:12" x14ac:dyDescent="0.25">
      <c r="A105" s="1">
        <v>2013</v>
      </c>
      <c r="B105" s="1">
        <v>8</v>
      </c>
      <c r="C105" s="1">
        <v>286</v>
      </c>
      <c r="D105" s="1">
        <v>104</v>
      </c>
      <c r="E105">
        <f t="shared" si="8"/>
        <v>316</v>
      </c>
      <c r="F105">
        <f t="shared" si="9"/>
        <v>-30</v>
      </c>
      <c r="G105">
        <f t="shared" si="10"/>
        <v>30</v>
      </c>
      <c r="H105">
        <f t="shared" si="11"/>
        <v>900</v>
      </c>
      <c r="I105">
        <f t="shared" si="12"/>
        <v>-0.1048951048951049</v>
      </c>
      <c r="J105">
        <f t="shared" si="13"/>
        <v>0.1048951048951049</v>
      </c>
      <c r="K105">
        <f t="shared" si="14"/>
        <v>4.2557093256393959E-2</v>
      </c>
      <c r="L105">
        <f t="shared" si="15"/>
        <v>6.8768643943469113E-2</v>
      </c>
    </row>
    <row r="106" spans="1:12" x14ac:dyDescent="0.25">
      <c r="A106" s="1">
        <v>2013</v>
      </c>
      <c r="B106" s="1">
        <v>9</v>
      </c>
      <c r="C106" s="1">
        <v>211</v>
      </c>
      <c r="D106" s="1">
        <v>105</v>
      </c>
      <c r="E106">
        <f t="shared" si="8"/>
        <v>270</v>
      </c>
      <c r="F106">
        <f t="shared" si="9"/>
        <v>-59</v>
      </c>
      <c r="G106">
        <f t="shared" si="10"/>
        <v>59</v>
      </c>
      <c r="H106">
        <f t="shared" si="11"/>
        <v>3481</v>
      </c>
      <c r="I106">
        <f t="shared" si="12"/>
        <v>-0.27962085308056872</v>
      </c>
      <c r="J106">
        <f t="shared" si="13"/>
        <v>0.27962085308056872</v>
      </c>
      <c r="K106">
        <f t="shared" si="14"/>
        <v>0.14375238651422922</v>
      </c>
      <c r="L106">
        <f t="shared" si="15"/>
        <v>5.6153275982120791E-4</v>
      </c>
    </row>
    <row r="107" spans="1:12" x14ac:dyDescent="0.25">
      <c r="A107" s="1">
        <v>2013</v>
      </c>
      <c r="B107" s="1">
        <v>10</v>
      </c>
      <c r="C107" s="1">
        <v>216</v>
      </c>
      <c r="D107" s="1">
        <v>106</v>
      </c>
      <c r="E107">
        <f t="shared" si="8"/>
        <v>136</v>
      </c>
      <c r="F107">
        <f t="shared" si="9"/>
        <v>80</v>
      </c>
      <c r="G107">
        <f t="shared" si="10"/>
        <v>80</v>
      </c>
      <c r="H107">
        <f t="shared" si="11"/>
        <v>6400</v>
      </c>
      <c r="I107">
        <f t="shared" si="12"/>
        <v>0.37037037037037035</v>
      </c>
      <c r="J107">
        <f t="shared" si="13"/>
        <v>0.37037037037037035</v>
      </c>
      <c r="K107">
        <f t="shared" si="14"/>
        <v>8.573388203017832E-5</v>
      </c>
      <c r="L107">
        <f t="shared" si="15"/>
        <v>1.9290123456790122E-4</v>
      </c>
    </row>
    <row r="108" spans="1:12" x14ac:dyDescent="0.25">
      <c r="A108" s="1">
        <v>2013</v>
      </c>
      <c r="B108" s="1">
        <v>11</v>
      </c>
      <c r="C108" s="1">
        <v>219</v>
      </c>
      <c r="D108" s="1">
        <v>107</v>
      </c>
      <c r="E108">
        <f t="shared" si="8"/>
        <v>221</v>
      </c>
      <c r="F108">
        <f t="shared" si="9"/>
        <v>-2</v>
      </c>
      <c r="G108">
        <f t="shared" si="10"/>
        <v>2</v>
      </c>
      <c r="H108">
        <f t="shared" si="11"/>
        <v>4</v>
      </c>
      <c r="I108">
        <f t="shared" si="12"/>
        <v>-9.1324200913242004E-3</v>
      </c>
      <c r="J108">
        <f t="shared" si="13"/>
        <v>9.1324200913242004E-3</v>
      </c>
      <c r="K108">
        <f t="shared" si="14"/>
        <v>2.7021955338712701E-2</v>
      </c>
      <c r="L108">
        <f t="shared" si="15"/>
        <v>3.1713267029461437E-2</v>
      </c>
    </row>
    <row r="109" spans="1:12" x14ac:dyDescent="0.25">
      <c r="A109" s="1">
        <v>2013</v>
      </c>
      <c r="B109" s="1">
        <v>12</v>
      </c>
      <c r="C109" s="1">
        <v>258</v>
      </c>
      <c r="D109" s="1">
        <v>108</v>
      </c>
      <c r="E109">
        <f t="shared" si="8"/>
        <v>222</v>
      </c>
      <c r="F109">
        <f t="shared" si="9"/>
        <v>36</v>
      </c>
      <c r="G109">
        <f t="shared" si="10"/>
        <v>36</v>
      </c>
      <c r="H109">
        <f t="shared" si="11"/>
        <v>1296</v>
      </c>
      <c r="I109">
        <f t="shared" si="12"/>
        <v>0.13953488372093023</v>
      </c>
      <c r="J109">
        <f t="shared" si="13"/>
        <v>0.13953488372093023</v>
      </c>
      <c r="K109">
        <f t="shared" si="14"/>
        <v>1.8177994110930833E-3</v>
      </c>
      <c r="L109">
        <f t="shared" si="15"/>
        <v>1.1778138333032871E-2</v>
      </c>
    </row>
    <row r="110" spans="1:12" x14ac:dyDescent="0.25">
      <c r="A110" s="1">
        <v>2014</v>
      </c>
      <c r="B110" s="1">
        <v>1</v>
      </c>
      <c r="C110" s="1">
        <v>286</v>
      </c>
      <c r="D110" s="1">
        <v>109</v>
      </c>
      <c r="E110">
        <f t="shared" si="8"/>
        <v>297</v>
      </c>
      <c r="F110">
        <f t="shared" si="9"/>
        <v>-11</v>
      </c>
      <c r="G110">
        <f t="shared" si="10"/>
        <v>11</v>
      </c>
      <c r="H110">
        <f t="shared" si="11"/>
        <v>121</v>
      </c>
      <c r="I110">
        <f t="shared" si="12"/>
        <v>-3.8461538461538464E-2</v>
      </c>
      <c r="J110">
        <f t="shared" si="13"/>
        <v>3.8461538461538464E-2</v>
      </c>
      <c r="K110">
        <f t="shared" si="14"/>
        <v>2.0661157024793389E-3</v>
      </c>
      <c r="L110">
        <f t="shared" si="15"/>
        <v>2.0551127194483838E-2</v>
      </c>
    </row>
    <row r="111" spans="1:12" x14ac:dyDescent="0.25">
      <c r="A111" s="1">
        <v>2014</v>
      </c>
      <c r="B111" s="1">
        <v>2</v>
      </c>
      <c r="C111" s="1">
        <v>327</v>
      </c>
      <c r="D111" s="1">
        <v>110</v>
      </c>
      <c r="E111">
        <f t="shared" si="8"/>
        <v>314</v>
      </c>
      <c r="F111">
        <f t="shared" si="9"/>
        <v>13</v>
      </c>
      <c r="G111">
        <f t="shared" si="10"/>
        <v>13</v>
      </c>
      <c r="H111">
        <f t="shared" si="11"/>
        <v>169</v>
      </c>
      <c r="I111">
        <f t="shared" si="12"/>
        <v>3.9755351681957186E-2</v>
      </c>
      <c r="J111">
        <f t="shared" si="13"/>
        <v>3.9755351681957186E-2</v>
      </c>
      <c r="K111">
        <f t="shared" si="14"/>
        <v>6.1358471509132234E-2</v>
      </c>
      <c r="L111">
        <f t="shared" si="15"/>
        <v>1.49631998802944E-2</v>
      </c>
    </row>
    <row r="112" spans="1:12" x14ac:dyDescent="0.25">
      <c r="A112" s="1">
        <v>2014</v>
      </c>
      <c r="B112" s="1">
        <v>3</v>
      </c>
      <c r="C112" s="1">
        <v>287</v>
      </c>
      <c r="D112" s="1">
        <v>111</v>
      </c>
      <c r="E112">
        <f t="shared" si="8"/>
        <v>368</v>
      </c>
      <c r="F112">
        <f t="shared" si="9"/>
        <v>-81</v>
      </c>
      <c r="G112">
        <f t="shared" si="10"/>
        <v>81</v>
      </c>
      <c r="H112">
        <f t="shared" si="11"/>
        <v>6561</v>
      </c>
      <c r="I112">
        <f t="shared" si="12"/>
        <v>-0.28222996515679444</v>
      </c>
      <c r="J112">
        <f t="shared" si="13"/>
        <v>0.28222996515679444</v>
      </c>
      <c r="K112">
        <f t="shared" si="14"/>
        <v>7.7699134383081001E-2</v>
      </c>
      <c r="L112">
        <f t="shared" si="15"/>
        <v>1.942478359577025E-2</v>
      </c>
    </row>
    <row r="113" spans="1:12" x14ac:dyDescent="0.25">
      <c r="A113" s="1">
        <v>2014</v>
      </c>
      <c r="B113" s="1">
        <v>4</v>
      </c>
      <c r="C113" s="1">
        <v>327</v>
      </c>
      <c r="D113" s="1">
        <v>112</v>
      </c>
      <c r="E113">
        <f t="shared" si="8"/>
        <v>247</v>
      </c>
      <c r="F113">
        <f t="shared" si="9"/>
        <v>80</v>
      </c>
      <c r="G113">
        <f t="shared" si="10"/>
        <v>80</v>
      </c>
      <c r="H113">
        <f t="shared" si="11"/>
        <v>6400</v>
      </c>
      <c r="I113">
        <f t="shared" si="12"/>
        <v>0.24464831804281345</v>
      </c>
      <c r="J113">
        <f t="shared" si="13"/>
        <v>0.24464831804281345</v>
      </c>
      <c r="K113">
        <f t="shared" si="14"/>
        <v>1.8937799848497604E-2</v>
      </c>
      <c r="L113">
        <f t="shared" si="15"/>
        <v>2.337999981296E-4</v>
      </c>
    </row>
    <row r="114" spans="1:12" x14ac:dyDescent="0.25">
      <c r="A114" s="1">
        <v>2014</v>
      </c>
      <c r="B114" s="1">
        <v>5</v>
      </c>
      <c r="C114" s="1">
        <v>322</v>
      </c>
      <c r="D114" s="1">
        <v>113</v>
      </c>
      <c r="E114">
        <f t="shared" si="8"/>
        <v>367</v>
      </c>
      <c r="F114">
        <f t="shared" si="9"/>
        <v>-45</v>
      </c>
      <c r="G114">
        <f t="shared" si="10"/>
        <v>45</v>
      </c>
      <c r="H114">
        <f t="shared" si="11"/>
        <v>2025</v>
      </c>
      <c r="I114">
        <f t="shared" si="12"/>
        <v>-0.13975155279503104</v>
      </c>
      <c r="J114">
        <f t="shared" si="13"/>
        <v>0.13975155279503104</v>
      </c>
      <c r="K114">
        <f t="shared" si="14"/>
        <v>1.8903591682419658E-3</v>
      </c>
      <c r="L114">
        <f t="shared" si="15"/>
        <v>3.4817329578334172E-3</v>
      </c>
    </row>
    <row r="115" spans="1:12" x14ac:dyDescent="0.25">
      <c r="A115" s="1">
        <v>2014</v>
      </c>
      <c r="B115" s="1">
        <v>6</v>
      </c>
      <c r="C115" s="1">
        <v>303</v>
      </c>
      <c r="D115" s="1">
        <v>114</v>
      </c>
      <c r="E115">
        <f t="shared" si="8"/>
        <v>317</v>
      </c>
      <c r="F115">
        <f t="shared" si="9"/>
        <v>-14</v>
      </c>
      <c r="G115">
        <f t="shared" si="10"/>
        <v>14</v>
      </c>
      <c r="H115">
        <f t="shared" si="11"/>
        <v>196</v>
      </c>
      <c r="I115">
        <f t="shared" si="12"/>
        <v>-4.6204620462046202E-2</v>
      </c>
      <c r="J115">
        <f t="shared" si="13"/>
        <v>4.6204620462046202E-2</v>
      </c>
      <c r="K115">
        <f t="shared" si="14"/>
        <v>2.1087257240575544E-2</v>
      </c>
      <c r="L115">
        <f t="shared" si="15"/>
        <v>6.8076114542147282E-3</v>
      </c>
    </row>
    <row r="116" spans="1:12" x14ac:dyDescent="0.25">
      <c r="A116" s="1">
        <v>2014</v>
      </c>
      <c r="B116" s="1">
        <v>7</v>
      </c>
      <c r="C116" s="1">
        <v>328</v>
      </c>
      <c r="D116" s="1">
        <v>115</v>
      </c>
      <c r="E116">
        <f t="shared" si="8"/>
        <v>284</v>
      </c>
      <c r="F116">
        <f t="shared" si="9"/>
        <v>44</v>
      </c>
      <c r="G116">
        <f t="shared" si="10"/>
        <v>44</v>
      </c>
      <c r="H116">
        <f t="shared" si="11"/>
        <v>1936</v>
      </c>
      <c r="I116">
        <f t="shared" si="12"/>
        <v>0.13414634146341464</v>
      </c>
      <c r="J116">
        <f t="shared" si="13"/>
        <v>0.13414634146341464</v>
      </c>
      <c r="K116">
        <f t="shared" si="14"/>
        <v>9.5181439619274246E-3</v>
      </c>
      <c r="L116">
        <f t="shared" si="15"/>
        <v>4.5545806067816784E-4</v>
      </c>
    </row>
    <row r="117" spans="1:12" x14ac:dyDescent="0.25">
      <c r="A117" s="1">
        <v>2014</v>
      </c>
      <c r="B117" s="1">
        <v>8</v>
      </c>
      <c r="C117" s="1">
        <v>321</v>
      </c>
      <c r="D117" s="1">
        <v>116</v>
      </c>
      <c r="E117">
        <f t="shared" si="8"/>
        <v>353</v>
      </c>
      <c r="F117">
        <f t="shared" si="9"/>
        <v>-32</v>
      </c>
      <c r="G117">
        <f t="shared" si="10"/>
        <v>32</v>
      </c>
      <c r="H117">
        <f t="shared" si="11"/>
        <v>1024</v>
      </c>
      <c r="I117">
        <f t="shared" si="12"/>
        <v>-9.9688473520249218E-2</v>
      </c>
      <c r="J117">
        <f t="shared" si="13"/>
        <v>9.9688473520249218E-2</v>
      </c>
      <c r="K117">
        <f t="shared" si="14"/>
        <v>7.5154550130530545E-2</v>
      </c>
      <c r="L117">
        <f t="shared" si="15"/>
        <v>8.7586494696285933E-2</v>
      </c>
    </row>
    <row r="118" spans="1:12" x14ac:dyDescent="0.25">
      <c r="A118" s="1">
        <v>2014</v>
      </c>
      <c r="B118" s="1">
        <v>9</v>
      </c>
      <c r="C118" s="1">
        <v>226</v>
      </c>
      <c r="D118" s="1">
        <v>117</v>
      </c>
      <c r="E118">
        <f t="shared" si="8"/>
        <v>314</v>
      </c>
      <c r="F118">
        <f t="shared" si="9"/>
        <v>-88</v>
      </c>
      <c r="G118">
        <f t="shared" si="10"/>
        <v>88</v>
      </c>
      <c r="H118">
        <f t="shared" si="11"/>
        <v>7744</v>
      </c>
      <c r="I118">
        <f t="shared" si="12"/>
        <v>-0.38938053097345132</v>
      </c>
      <c r="J118">
        <f t="shared" si="13"/>
        <v>0.38938053097345132</v>
      </c>
      <c r="K118">
        <f t="shared" si="14"/>
        <v>0.14819093116140652</v>
      </c>
      <c r="L118">
        <f t="shared" si="15"/>
        <v>1.2530346933980734E-3</v>
      </c>
    </row>
    <row r="119" spans="1:12" x14ac:dyDescent="0.25">
      <c r="A119" s="1">
        <v>2014</v>
      </c>
      <c r="B119" s="1">
        <v>10</v>
      </c>
      <c r="C119" s="1">
        <v>218</v>
      </c>
      <c r="D119" s="1">
        <v>118</v>
      </c>
      <c r="E119">
        <f t="shared" si="8"/>
        <v>131</v>
      </c>
      <c r="F119">
        <f t="shared" si="9"/>
        <v>87</v>
      </c>
      <c r="G119">
        <f t="shared" si="10"/>
        <v>87</v>
      </c>
      <c r="H119">
        <f t="shared" si="11"/>
        <v>7569</v>
      </c>
      <c r="I119">
        <f t="shared" si="12"/>
        <v>0.39908256880733944</v>
      </c>
      <c r="J119">
        <f t="shared" si="13"/>
        <v>0.39908256880733944</v>
      </c>
      <c r="K119">
        <f t="shared" si="14"/>
        <v>4.1242319670061443E-3</v>
      </c>
      <c r="L119">
        <f t="shared" si="15"/>
        <v>7.5751199393990411E-4</v>
      </c>
    </row>
    <row r="120" spans="1:12" x14ac:dyDescent="0.25">
      <c r="A120" s="1">
        <v>2014</v>
      </c>
      <c r="B120" s="1">
        <v>11</v>
      </c>
      <c r="C120" s="1">
        <v>224</v>
      </c>
      <c r="D120" s="1">
        <v>119</v>
      </c>
      <c r="E120">
        <f t="shared" si="8"/>
        <v>210</v>
      </c>
      <c r="F120">
        <f t="shared" si="9"/>
        <v>14</v>
      </c>
      <c r="G120">
        <f t="shared" si="10"/>
        <v>14</v>
      </c>
      <c r="H120">
        <f t="shared" si="11"/>
        <v>196</v>
      </c>
      <c r="I120">
        <f t="shared" si="12"/>
        <v>6.25E-2</v>
      </c>
      <c r="J120">
        <f t="shared" si="13"/>
        <v>6.25E-2</v>
      </c>
      <c r="K120">
        <f t="shared" si="14"/>
        <v>1.0542889030612243E-2</v>
      </c>
      <c r="L120">
        <f t="shared" si="15"/>
        <v>1.6761001275510206E-2</v>
      </c>
    </row>
    <row r="121" spans="1:12" x14ac:dyDescent="0.25">
      <c r="A121" s="1">
        <v>2014</v>
      </c>
      <c r="B121" s="1">
        <v>12</v>
      </c>
      <c r="C121" s="1">
        <v>253</v>
      </c>
      <c r="D121" s="1">
        <v>120</v>
      </c>
      <c r="E121">
        <f t="shared" si="8"/>
        <v>230</v>
      </c>
      <c r="F121">
        <f t="shared" si="9"/>
        <v>23</v>
      </c>
      <c r="G121">
        <f t="shared" si="10"/>
        <v>23</v>
      </c>
      <c r="H121">
        <f t="shared" si="11"/>
        <v>529</v>
      </c>
      <c r="I121">
        <f t="shared" si="12"/>
        <v>9.0909090909090912E-2</v>
      </c>
      <c r="J121">
        <f t="shared" si="13"/>
        <v>9.0909090909090912E-2</v>
      </c>
      <c r="K121">
        <f t="shared" si="14"/>
        <v>2.2496836382383725E-3</v>
      </c>
      <c r="L121">
        <f t="shared" si="15"/>
        <v>4.5149900795200676E-3</v>
      </c>
    </row>
    <row r="122" spans="1:12" x14ac:dyDescent="0.25">
      <c r="A122" s="1">
        <v>2015</v>
      </c>
      <c r="B122" s="1">
        <v>1</v>
      </c>
      <c r="C122" s="1">
        <v>270</v>
      </c>
      <c r="D122" s="1">
        <v>121</v>
      </c>
      <c r="E122">
        <f t="shared" si="8"/>
        <v>282</v>
      </c>
      <c r="F122">
        <f t="shared" si="9"/>
        <v>-12</v>
      </c>
      <c r="G122">
        <f t="shared" si="10"/>
        <v>12</v>
      </c>
      <c r="H122">
        <f t="shared" si="11"/>
        <v>144</v>
      </c>
      <c r="I122">
        <f t="shared" si="12"/>
        <v>-4.4444444444444446E-2</v>
      </c>
      <c r="J122">
        <f t="shared" si="13"/>
        <v>4.4444444444444446E-2</v>
      </c>
      <c r="K122">
        <f t="shared" si="14"/>
        <v>3.1604938271604939E-2</v>
      </c>
      <c r="L122">
        <f t="shared" si="15"/>
        <v>5.7956104252400539E-2</v>
      </c>
    </row>
    <row r="123" spans="1:12" x14ac:dyDescent="0.25">
      <c r="A123" s="1">
        <v>2015</v>
      </c>
      <c r="B123" s="1">
        <v>2</v>
      </c>
      <c r="C123" s="1">
        <v>335</v>
      </c>
      <c r="D123" s="1">
        <v>122</v>
      </c>
      <c r="E123">
        <f t="shared" si="8"/>
        <v>287</v>
      </c>
      <c r="F123">
        <f t="shared" si="9"/>
        <v>48</v>
      </c>
      <c r="G123">
        <f t="shared" si="10"/>
        <v>48</v>
      </c>
      <c r="H123">
        <f t="shared" si="11"/>
        <v>2304</v>
      </c>
      <c r="I123">
        <f t="shared" si="12"/>
        <v>0.14328358208955225</v>
      </c>
      <c r="J123">
        <f t="shared" si="13"/>
        <v>0.14328358208955225</v>
      </c>
      <c r="K123">
        <f t="shared" si="14"/>
        <v>0.14599242593005124</v>
      </c>
      <c r="L123">
        <f t="shared" si="15"/>
        <v>3.5366451325462241E-2</v>
      </c>
    </row>
    <row r="124" spans="1:12" x14ac:dyDescent="0.25">
      <c r="A124" s="1">
        <v>2015</v>
      </c>
      <c r="B124" s="1">
        <v>3</v>
      </c>
      <c r="C124" s="1">
        <v>272</v>
      </c>
      <c r="D124" s="1">
        <v>123</v>
      </c>
      <c r="E124">
        <f t="shared" si="8"/>
        <v>400</v>
      </c>
      <c r="F124">
        <f t="shared" si="9"/>
        <v>-128</v>
      </c>
      <c r="G124">
        <f t="shared" si="10"/>
        <v>128</v>
      </c>
      <c r="H124">
        <f t="shared" si="11"/>
        <v>16384</v>
      </c>
      <c r="I124">
        <f t="shared" si="12"/>
        <v>-0.47058823529411764</v>
      </c>
      <c r="J124">
        <f t="shared" si="13"/>
        <v>0.47058823529411764</v>
      </c>
      <c r="K124">
        <f t="shared" si="14"/>
        <v>0.18187716262975778</v>
      </c>
      <c r="L124">
        <f t="shared" si="15"/>
        <v>3.7967668685121109E-2</v>
      </c>
    </row>
    <row r="125" spans="1:12" x14ac:dyDescent="0.25">
      <c r="A125" s="1">
        <v>2015</v>
      </c>
      <c r="B125" s="1">
        <v>4</v>
      </c>
      <c r="C125" s="1">
        <v>325</v>
      </c>
      <c r="D125" s="1">
        <v>124</v>
      </c>
      <c r="E125">
        <f t="shared" si="8"/>
        <v>209</v>
      </c>
      <c r="F125">
        <f t="shared" si="9"/>
        <v>116</v>
      </c>
      <c r="G125">
        <f t="shared" si="10"/>
        <v>116</v>
      </c>
      <c r="H125">
        <f t="shared" si="11"/>
        <v>13456</v>
      </c>
      <c r="I125">
        <f t="shared" si="12"/>
        <v>0.3569230769230769</v>
      </c>
      <c r="J125">
        <f t="shared" si="13"/>
        <v>0.3569230769230769</v>
      </c>
      <c r="K125">
        <f t="shared" si="14"/>
        <v>3.5228402366863906E-2</v>
      </c>
      <c r="L125">
        <f t="shared" si="15"/>
        <v>6.0591715976331356E-4</v>
      </c>
    </row>
    <row r="126" spans="1:12" x14ac:dyDescent="0.25">
      <c r="A126" s="1">
        <v>2015</v>
      </c>
      <c r="B126" s="1">
        <v>5</v>
      </c>
      <c r="C126" s="1">
        <v>317</v>
      </c>
      <c r="D126" s="1">
        <v>125</v>
      </c>
      <c r="E126">
        <f t="shared" si="8"/>
        <v>378</v>
      </c>
      <c r="F126">
        <f t="shared" si="9"/>
        <v>-61</v>
      </c>
      <c r="G126">
        <f t="shared" si="10"/>
        <v>61</v>
      </c>
      <c r="H126">
        <f t="shared" si="11"/>
        <v>3721</v>
      </c>
      <c r="I126">
        <f t="shared" si="12"/>
        <v>-0.19242902208201892</v>
      </c>
      <c r="J126">
        <f t="shared" si="13"/>
        <v>0.19242902208201892</v>
      </c>
      <c r="K126">
        <f t="shared" si="14"/>
        <v>2.4878344893470927E-4</v>
      </c>
      <c r="L126">
        <f t="shared" si="15"/>
        <v>1.6817761147986349E-3</v>
      </c>
    </row>
    <row r="127" spans="1:12" x14ac:dyDescent="0.25">
      <c r="A127" s="1">
        <v>2015</v>
      </c>
      <c r="B127" s="1">
        <v>6</v>
      </c>
      <c r="C127" s="1">
        <v>304</v>
      </c>
      <c r="D127" s="1">
        <v>126</v>
      </c>
      <c r="E127">
        <f t="shared" si="8"/>
        <v>309</v>
      </c>
      <c r="F127">
        <f t="shared" si="9"/>
        <v>-5</v>
      </c>
      <c r="G127">
        <f t="shared" si="10"/>
        <v>5</v>
      </c>
      <c r="H127">
        <f t="shared" si="11"/>
        <v>25</v>
      </c>
      <c r="I127">
        <f t="shared" si="12"/>
        <v>-1.6447368421052631E-2</v>
      </c>
      <c r="J127">
        <f t="shared" si="13"/>
        <v>1.6447368421052631E-2</v>
      </c>
      <c r="K127">
        <f t="shared" si="14"/>
        <v>3.1271641274238228E-3</v>
      </c>
      <c r="L127">
        <f t="shared" si="15"/>
        <v>1.7313019390581715E-4</v>
      </c>
    </row>
    <row r="128" spans="1:12" x14ac:dyDescent="0.25">
      <c r="A128" s="1">
        <v>2015</v>
      </c>
      <c r="B128" s="1">
        <v>7</v>
      </c>
      <c r="C128" s="1">
        <v>308</v>
      </c>
      <c r="D128" s="1">
        <v>127</v>
      </c>
      <c r="E128">
        <f t="shared" si="8"/>
        <v>291</v>
      </c>
      <c r="F128">
        <f t="shared" si="9"/>
        <v>17</v>
      </c>
      <c r="G128">
        <f t="shared" si="10"/>
        <v>17</v>
      </c>
      <c r="H128">
        <f t="shared" si="11"/>
        <v>289</v>
      </c>
      <c r="I128">
        <f t="shared" si="12"/>
        <v>5.5194805194805192E-2</v>
      </c>
      <c r="J128">
        <f t="shared" si="13"/>
        <v>5.5194805194805192E-2</v>
      </c>
      <c r="K128">
        <f t="shared" si="14"/>
        <v>3.8054477989542925E-3</v>
      </c>
      <c r="L128">
        <f t="shared" si="15"/>
        <v>2.3718164951931188E-3</v>
      </c>
    </row>
    <row r="129" spans="1:12" x14ac:dyDescent="0.25">
      <c r="A129" s="1">
        <v>2015</v>
      </c>
      <c r="B129" s="1">
        <v>8</v>
      </c>
      <c r="C129" s="1">
        <v>293</v>
      </c>
      <c r="D129" s="1">
        <v>128</v>
      </c>
      <c r="E129">
        <f t="shared" si="8"/>
        <v>312</v>
      </c>
      <c r="F129">
        <f t="shared" si="9"/>
        <v>-19</v>
      </c>
      <c r="G129">
        <f t="shared" si="10"/>
        <v>19</v>
      </c>
      <c r="H129">
        <f t="shared" si="11"/>
        <v>361</v>
      </c>
      <c r="I129">
        <f t="shared" si="12"/>
        <v>-6.4846416382252553E-2</v>
      </c>
      <c r="J129">
        <f t="shared" si="13"/>
        <v>6.4846416382252553E-2</v>
      </c>
      <c r="K129">
        <f t="shared" si="14"/>
        <v>5.3862013535393542E-2</v>
      </c>
      <c r="L129">
        <f t="shared" si="15"/>
        <v>8.0245547414646651E-2</v>
      </c>
    </row>
    <row r="130" spans="1:12" x14ac:dyDescent="0.25">
      <c r="A130" s="1">
        <v>2015</v>
      </c>
      <c r="B130" s="1">
        <v>9</v>
      </c>
      <c r="C130" s="1">
        <v>210</v>
      </c>
      <c r="D130" s="1">
        <v>129</v>
      </c>
      <c r="E130">
        <f t="shared" si="8"/>
        <v>278</v>
      </c>
      <c r="F130">
        <f t="shared" si="9"/>
        <v>-68</v>
      </c>
      <c r="G130">
        <f t="shared" si="10"/>
        <v>68</v>
      </c>
      <c r="H130">
        <f t="shared" si="11"/>
        <v>4624</v>
      </c>
      <c r="I130">
        <f t="shared" si="12"/>
        <v>-0.32380952380952382</v>
      </c>
      <c r="J130">
        <f t="shared" si="13"/>
        <v>0.32380952380952382</v>
      </c>
      <c r="K130">
        <f t="shared" si="14"/>
        <v>0.16770975056689341</v>
      </c>
      <c r="L130">
        <f t="shared" si="15"/>
        <v>2.040816326530612E-4</v>
      </c>
    </row>
    <row r="131" spans="1:12" x14ac:dyDescent="0.25">
      <c r="A131" s="1">
        <v>2015</v>
      </c>
      <c r="B131" s="1">
        <v>10</v>
      </c>
      <c r="C131" s="1">
        <v>213</v>
      </c>
      <c r="D131" s="1">
        <v>130</v>
      </c>
      <c r="E131">
        <f t="shared" si="8"/>
        <v>127</v>
      </c>
      <c r="F131">
        <f t="shared" si="9"/>
        <v>86</v>
      </c>
      <c r="G131">
        <f t="shared" si="10"/>
        <v>86</v>
      </c>
      <c r="H131">
        <f t="shared" si="11"/>
        <v>7396</v>
      </c>
      <c r="I131">
        <f t="shared" si="12"/>
        <v>0.40375586854460094</v>
      </c>
      <c r="J131">
        <f t="shared" si="13"/>
        <v>0.40375586854460094</v>
      </c>
      <c r="K131">
        <f t="shared" si="14"/>
        <v>7.9349335449315612E-4</v>
      </c>
      <c r="L131">
        <f t="shared" si="15"/>
        <v>1.9837333862328903E-4</v>
      </c>
    </row>
    <row r="132" spans="1:12" x14ac:dyDescent="0.25">
      <c r="A132" s="1">
        <v>2015</v>
      </c>
      <c r="B132" s="1">
        <v>11</v>
      </c>
      <c r="C132" s="1">
        <v>210</v>
      </c>
      <c r="D132" s="1">
        <v>131</v>
      </c>
      <c r="E132">
        <f t="shared" si="8"/>
        <v>216</v>
      </c>
      <c r="F132">
        <f t="shared" si="9"/>
        <v>-6</v>
      </c>
      <c r="G132">
        <f t="shared" si="10"/>
        <v>6</v>
      </c>
      <c r="H132">
        <f t="shared" si="11"/>
        <v>36</v>
      </c>
      <c r="I132">
        <f t="shared" si="12"/>
        <v>-2.8571428571428571E-2</v>
      </c>
      <c r="J132">
        <f t="shared" si="13"/>
        <v>2.8571428571428571E-2</v>
      </c>
      <c r="K132">
        <f t="shared" si="14"/>
        <v>2.9387755102040818E-2</v>
      </c>
      <c r="L132">
        <f t="shared" si="15"/>
        <v>2.4693877551020406E-2</v>
      </c>
    </row>
    <row r="133" spans="1:12" ht="16.5" thickBot="1" x14ac:dyDescent="0.3">
      <c r="A133" s="5">
        <v>2015</v>
      </c>
      <c r="B133" s="5">
        <v>12</v>
      </c>
      <c r="C133" s="5">
        <v>243</v>
      </c>
      <c r="D133" s="5">
        <v>132</v>
      </c>
      <c r="E133" s="6">
        <f t="shared" ref="E133:E157" si="16">C132+(C132-C131)</f>
        <v>207</v>
      </c>
      <c r="F133" s="6">
        <f t="shared" ref="F133:F157" si="17">C133-E133</f>
        <v>36</v>
      </c>
      <c r="G133" s="6">
        <f t="shared" ref="G133:G157" si="18">ABS(F133)</f>
        <v>36</v>
      </c>
      <c r="H133" s="6">
        <f t="shared" ref="H133:H157" si="19">F133^2</f>
        <v>1296</v>
      </c>
      <c r="I133" s="6">
        <f t="shared" ref="I133:I157" si="20">F133/C133</f>
        <v>0.14814814814814814</v>
      </c>
      <c r="J133" s="6">
        <f>ABS(I133)</f>
        <v>0.14814814814814814</v>
      </c>
      <c r="K133" s="6">
        <f t="shared" si="14"/>
        <v>8.9586614506596222E-3</v>
      </c>
      <c r="L133" s="6">
        <f t="shared" si="15"/>
        <v>1.6935087808430287E-3</v>
      </c>
    </row>
    <row r="134" spans="1:12" x14ac:dyDescent="0.25">
      <c r="A134" s="1">
        <v>2016</v>
      </c>
      <c r="B134" s="1">
        <v>1</v>
      </c>
      <c r="C134" s="1">
        <v>253</v>
      </c>
      <c r="D134" s="1">
        <v>133</v>
      </c>
      <c r="E134">
        <f>$C$133+($C$133-$C$132)*(D134-$D$133)</f>
        <v>276</v>
      </c>
      <c r="F134">
        <f t="shared" si="17"/>
        <v>-23</v>
      </c>
      <c r="G134">
        <f t="shared" si="18"/>
        <v>23</v>
      </c>
      <c r="H134">
        <f t="shared" si="19"/>
        <v>529</v>
      </c>
      <c r="I134">
        <f t="shared" si="20"/>
        <v>-9.0909090909090912E-2</v>
      </c>
      <c r="J134">
        <f t="shared" ref="J134:J157" si="21">ABS(I134)</f>
        <v>9.0909090909090912E-2</v>
      </c>
      <c r="K134">
        <f t="shared" ref="K134:K156" si="22">((E135-C135)/C134)^2</f>
        <v>7.6551734912277958E-4</v>
      </c>
      <c r="L134">
        <f t="shared" ref="L134:L156" si="23">((C135-C134)/C134)^2</f>
        <v>3.7510350107016199E-2</v>
      </c>
    </row>
    <row r="135" spans="1:12" x14ac:dyDescent="0.25">
      <c r="A135" s="1">
        <v>2016</v>
      </c>
      <c r="B135" s="1">
        <v>2</v>
      </c>
      <c r="C135" s="1">
        <v>302</v>
      </c>
      <c r="D135" s="1">
        <v>134</v>
      </c>
      <c r="E135">
        <f t="shared" ref="E135:E157" si="24">$C$133+($C$133-$C$132)*(D135-$D$133)</f>
        <v>309</v>
      </c>
      <c r="F135">
        <f t="shared" si="17"/>
        <v>-7</v>
      </c>
      <c r="G135">
        <f t="shared" si="18"/>
        <v>7</v>
      </c>
      <c r="H135">
        <f t="shared" si="19"/>
        <v>49</v>
      </c>
      <c r="I135">
        <f t="shared" si="20"/>
        <v>-2.3178807947019868E-2</v>
      </c>
      <c r="J135">
        <f t="shared" si="21"/>
        <v>2.3178807947019868E-2</v>
      </c>
      <c r="K135">
        <f t="shared" si="22"/>
        <v>7.1937634314284446E-2</v>
      </c>
      <c r="L135">
        <f t="shared" si="23"/>
        <v>1.8431209157493092E-2</v>
      </c>
    </row>
    <row r="136" spans="1:12" x14ac:dyDescent="0.25">
      <c r="A136" s="1">
        <v>2016</v>
      </c>
      <c r="B136" s="1">
        <v>3</v>
      </c>
      <c r="C136" s="1">
        <v>261</v>
      </c>
      <c r="D136" s="1">
        <v>135</v>
      </c>
      <c r="E136">
        <f t="shared" si="24"/>
        <v>342</v>
      </c>
      <c r="F136">
        <f t="shared" si="17"/>
        <v>-81</v>
      </c>
      <c r="G136">
        <f t="shared" si="18"/>
        <v>81</v>
      </c>
      <c r="H136">
        <f t="shared" si="19"/>
        <v>6561</v>
      </c>
      <c r="I136">
        <f t="shared" si="20"/>
        <v>-0.31034482758620691</v>
      </c>
      <c r="J136">
        <f t="shared" si="21"/>
        <v>0.31034482758620691</v>
      </c>
      <c r="K136">
        <f t="shared" si="22"/>
        <v>9.3950470486340462E-2</v>
      </c>
      <c r="L136">
        <f t="shared" si="23"/>
        <v>1.6969803731595248E-2</v>
      </c>
    </row>
    <row r="137" spans="1:12" x14ac:dyDescent="0.25">
      <c r="A137" s="1">
        <v>2016</v>
      </c>
      <c r="B137" s="1">
        <v>4</v>
      </c>
      <c r="C137" s="1">
        <v>295</v>
      </c>
      <c r="D137" s="1">
        <v>136</v>
      </c>
      <c r="E137">
        <f t="shared" si="24"/>
        <v>375</v>
      </c>
      <c r="F137">
        <f t="shared" si="17"/>
        <v>-80</v>
      </c>
      <c r="G137">
        <f t="shared" si="18"/>
        <v>80</v>
      </c>
      <c r="H137">
        <f t="shared" si="19"/>
        <v>6400</v>
      </c>
      <c r="I137">
        <f t="shared" si="20"/>
        <v>-0.2711864406779661</v>
      </c>
      <c r="J137">
        <f t="shared" si="21"/>
        <v>0.2711864406779661</v>
      </c>
      <c r="K137">
        <f t="shared" si="22"/>
        <v>0.16272335535765586</v>
      </c>
      <c r="L137">
        <f t="shared" si="23"/>
        <v>4.136742315426601E-4</v>
      </c>
    </row>
    <row r="138" spans="1:12" x14ac:dyDescent="0.25">
      <c r="A138" s="1">
        <v>2016</v>
      </c>
      <c r="B138" s="1">
        <v>5</v>
      </c>
      <c r="C138" s="1">
        <v>289</v>
      </c>
      <c r="D138" s="1">
        <v>137</v>
      </c>
      <c r="E138">
        <f t="shared" si="24"/>
        <v>408</v>
      </c>
      <c r="F138">
        <f t="shared" si="17"/>
        <v>-119</v>
      </c>
      <c r="G138">
        <f t="shared" si="18"/>
        <v>119</v>
      </c>
      <c r="H138">
        <f t="shared" si="19"/>
        <v>14161</v>
      </c>
      <c r="I138">
        <f t="shared" si="20"/>
        <v>-0.41176470588235292</v>
      </c>
      <c r="J138">
        <f t="shared" si="21"/>
        <v>0.41176470588235292</v>
      </c>
      <c r="K138">
        <f t="shared" si="22"/>
        <v>0.28395253888243671</v>
      </c>
      <c r="L138">
        <f t="shared" si="23"/>
        <v>4.7892146885214497E-5</v>
      </c>
    </row>
    <row r="139" spans="1:12" x14ac:dyDescent="0.25">
      <c r="A139" s="1">
        <v>2016</v>
      </c>
      <c r="B139" s="1">
        <v>6</v>
      </c>
      <c r="C139" s="1">
        <v>287</v>
      </c>
      <c r="D139" s="1">
        <v>138</v>
      </c>
      <c r="E139">
        <f t="shared" si="24"/>
        <v>441</v>
      </c>
      <c r="F139">
        <f t="shared" si="17"/>
        <v>-154</v>
      </c>
      <c r="G139">
        <f t="shared" si="18"/>
        <v>154</v>
      </c>
      <c r="H139">
        <f t="shared" si="19"/>
        <v>23716</v>
      </c>
      <c r="I139">
        <f t="shared" si="20"/>
        <v>-0.53658536585365857</v>
      </c>
      <c r="J139">
        <f t="shared" si="21"/>
        <v>0.53658536585365857</v>
      </c>
      <c r="K139">
        <f t="shared" si="22"/>
        <v>0.33858611856402288</v>
      </c>
      <c r="L139">
        <f t="shared" si="23"/>
        <v>4.8561958989425625E-3</v>
      </c>
    </row>
    <row r="140" spans="1:12" x14ac:dyDescent="0.25">
      <c r="A140" s="1">
        <v>2016</v>
      </c>
      <c r="B140" s="1">
        <v>7</v>
      </c>
      <c r="C140" s="1">
        <v>307</v>
      </c>
      <c r="D140" s="1">
        <v>139</v>
      </c>
      <c r="E140">
        <f t="shared" si="24"/>
        <v>474</v>
      </c>
      <c r="F140">
        <f t="shared" si="17"/>
        <v>-167</v>
      </c>
      <c r="G140">
        <f t="shared" si="18"/>
        <v>167</v>
      </c>
      <c r="H140">
        <f t="shared" si="19"/>
        <v>27889</v>
      </c>
      <c r="I140">
        <f t="shared" si="20"/>
        <v>-0.5439739413680782</v>
      </c>
      <c r="J140">
        <f t="shared" si="21"/>
        <v>0.5439739413680782</v>
      </c>
      <c r="K140">
        <f t="shared" si="22"/>
        <v>0.58594786151577205</v>
      </c>
      <c r="L140">
        <f t="shared" si="23"/>
        <v>1.2997485384460312E-2</v>
      </c>
    </row>
    <row r="141" spans="1:12" x14ac:dyDescent="0.25">
      <c r="A141" s="1">
        <v>2016</v>
      </c>
      <c r="B141" s="1">
        <v>8</v>
      </c>
      <c r="C141" s="1">
        <v>272</v>
      </c>
      <c r="D141" s="1">
        <v>140</v>
      </c>
      <c r="E141">
        <f t="shared" si="24"/>
        <v>507</v>
      </c>
      <c r="F141">
        <f t="shared" si="17"/>
        <v>-235</v>
      </c>
      <c r="G141">
        <f t="shared" si="18"/>
        <v>235</v>
      </c>
      <c r="H141">
        <f t="shared" si="19"/>
        <v>55225</v>
      </c>
      <c r="I141">
        <f t="shared" si="20"/>
        <v>-0.86397058823529416</v>
      </c>
      <c r="J141">
        <f t="shared" si="21"/>
        <v>0.86397058823529416</v>
      </c>
      <c r="K141">
        <f t="shared" si="22"/>
        <v>1.4452989835640138</v>
      </c>
      <c r="L141">
        <f t="shared" si="23"/>
        <v>4.7050713667820071E-2</v>
      </c>
    </row>
    <row r="142" spans="1:12" x14ac:dyDescent="0.25">
      <c r="A142" s="1">
        <v>2016</v>
      </c>
      <c r="B142" s="1">
        <v>9</v>
      </c>
      <c r="C142" s="1">
        <v>213</v>
      </c>
      <c r="D142" s="1">
        <v>141</v>
      </c>
      <c r="E142">
        <f t="shared" si="24"/>
        <v>540</v>
      </c>
      <c r="F142">
        <f t="shared" si="17"/>
        <v>-327</v>
      </c>
      <c r="G142">
        <f t="shared" si="18"/>
        <v>327</v>
      </c>
      <c r="H142">
        <f t="shared" si="19"/>
        <v>106929</v>
      </c>
      <c r="I142">
        <f t="shared" si="20"/>
        <v>-1.5352112676056338</v>
      </c>
      <c r="J142">
        <f t="shared" si="21"/>
        <v>1.5352112676056338</v>
      </c>
      <c r="K142">
        <f t="shared" si="22"/>
        <v>2.9204082082479226</v>
      </c>
      <c r="L142">
        <f t="shared" si="23"/>
        <v>3.5266371310806942E-4</v>
      </c>
    </row>
    <row r="143" spans="1:12" x14ac:dyDescent="0.25">
      <c r="A143" s="1">
        <v>2016</v>
      </c>
      <c r="B143" s="1">
        <v>10</v>
      </c>
      <c r="C143" s="1">
        <v>209</v>
      </c>
      <c r="D143" s="1">
        <v>142</v>
      </c>
      <c r="E143">
        <f t="shared" si="24"/>
        <v>573</v>
      </c>
      <c r="F143">
        <f t="shared" si="17"/>
        <v>-364</v>
      </c>
      <c r="G143">
        <f t="shared" si="18"/>
        <v>364</v>
      </c>
      <c r="H143">
        <f t="shared" si="19"/>
        <v>132496</v>
      </c>
      <c r="I143">
        <f t="shared" si="20"/>
        <v>-1.7416267942583732</v>
      </c>
      <c r="J143">
        <f t="shared" si="21"/>
        <v>1.7416267942583732</v>
      </c>
      <c r="K143">
        <f t="shared" si="22"/>
        <v>3.6446280991735542</v>
      </c>
      <c r="L143">
        <f t="shared" si="23"/>
        <v>9.1572995123738007E-5</v>
      </c>
    </row>
    <row r="144" spans="1:12" x14ac:dyDescent="0.25">
      <c r="A144" s="1">
        <v>2016</v>
      </c>
      <c r="B144" s="1">
        <v>11</v>
      </c>
      <c r="C144" s="1">
        <v>207</v>
      </c>
      <c r="D144" s="1">
        <v>143</v>
      </c>
      <c r="E144">
        <f t="shared" si="24"/>
        <v>606</v>
      </c>
      <c r="F144">
        <f t="shared" si="17"/>
        <v>-399</v>
      </c>
      <c r="G144">
        <f t="shared" si="18"/>
        <v>399</v>
      </c>
      <c r="H144">
        <f t="shared" si="19"/>
        <v>159201</v>
      </c>
      <c r="I144">
        <f t="shared" si="20"/>
        <v>-1.9275362318840579</v>
      </c>
      <c r="J144">
        <f t="shared" si="21"/>
        <v>1.9275362318840579</v>
      </c>
      <c r="K144">
        <f t="shared" si="22"/>
        <v>3.3877336693971851</v>
      </c>
      <c r="L144">
        <f t="shared" si="23"/>
        <v>6.0701533291325355E-2</v>
      </c>
    </row>
    <row r="145" spans="1:12" x14ac:dyDescent="0.25">
      <c r="A145" s="1">
        <v>2016</v>
      </c>
      <c r="B145" s="1">
        <v>12</v>
      </c>
      <c r="C145" s="1">
        <v>258</v>
      </c>
      <c r="D145" s="1">
        <v>144</v>
      </c>
      <c r="E145">
        <f t="shared" si="24"/>
        <v>639</v>
      </c>
      <c r="F145">
        <f t="shared" si="17"/>
        <v>-381</v>
      </c>
      <c r="G145">
        <f t="shared" si="18"/>
        <v>381</v>
      </c>
      <c r="H145">
        <f t="shared" si="19"/>
        <v>145161</v>
      </c>
      <c r="I145">
        <f t="shared" si="20"/>
        <v>-1.4767441860465116</v>
      </c>
      <c r="J145">
        <f t="shared" si="21"/>
        <v>1.4767441860465116</v>
      </c>
      <c r="K145">
        <f t="shared" si="22"/>
        <v>2.5253890992127874</v>
      </c>
      <c r="L145">
        <f t="shared" si="23"/>
        <v>2.4037017006189532E-4</v>
      </c>
    </row>
    <row r="146" spans="1:12" x14ac:dyDescent="0.25">
      <c r="A146" s="1">
        <v>2017</v>
      </c>
      <c r="B146" s="1">
        <v>1</v>
      </c>
      <c r="C146" s="1">
        <v>262</v>
      </c>
      <c r="D146" s="1">
        <v>145</v>
      </c>
      <c r="E146">
        <f t="shared" si="24"/>
        <v>672</v>
      </c>
      <c r="F146">
        <f t="shared" si="17"/>
        <v>-410</v>
      </c>
      <c r="G146">
        <f t="shared" si="18"/>
        <v>410</v>
      </c>
      <c r="H146">
        <f t="shared" si="19"/>
        <v>168100</v>
      </c>
      <c r="I146">
        <f t="shared" si="20"/>
        <v>-1.5648854961832062</v>
      </c>
      <c r="J146">
        <f t="shared" si="21"/>
        <v>1.5648854961832062</v>
      </c>
      <c r="K146">
        <f t="shared" si="22"/>
        <v>2.3777169162636209</v>
      </c>
      <c r="L146">
        <f t="shared" si="23"/>
        <v>2.2157799662024358E-2</v>
      </c>
    </row>
    <row r="147" spans="1:12" x14ac:dyDescent="0.25">
      <c r="A147" s="1">
        <v>2017</v>
      </c>
      <c r="B147" s="1">
        <v>2</v>
      </c>
      <c r="C147" s="1">
        <v>301</v>
      </c>
      <c r="D147" s="1">
        <v>146</v>
      </c>
      <c r="E147">
        <f t="shared" si="24"/>
        <v>705</v>
      </c>
      <c r="F147">
        <f t="shared" si="17"/>
        <v>-404</v>
      </c>
      <c r="G147">
        <f t="shared" si="18"/>
        <v>404</v>
      </c>
      <c r="H147">
        <f t="shared" si="19"/>
        <v>163216</v>
      </c>
      <c r="I147">
        <f t="shared" si="20"/>
        <v>-1.3421926910299002</v>
      </c>
      <c r="J147">
        <f t="shared" si="21"/>
        <v>1.3421926910299002</v>
      </c>
      <c r="K147">
        <f t="shared" si="22"/>
        <v>2.574905354245538</v>
      </c>
      <c r="L147">
        <f t="shared" si="23"/>
        <v>2.3355150605401706E-2</v>
      </c>
    </row>
    <row r="148" spans="1:12" x14ac:dyDescent="0.25">
      <c r="A148" s="1">
        <v>2017</v>
      </c>
      <c r="B148" s="1">
        <v>3</v>
      </c>
      <c r="C148" s="1">
        <v>255</v>
      </c>
      <c r="D148" s="1">
        <v>147</v>
      </c>
      <c r="E148">
        <f t="shared" si="24"/>
        <v>738</v>
      </c>
      <c r="F148">
        <f t="shared" si="17"/>
        <v>-483</v>
      </c>
      <c r="G148">
        <f t="shared" si="18"/>
        <v>483</v>
      </c>
      <c r="H148">
        <f t="shared" si="19"/>
        <v>233289</v>
      </c>
      <c r="I148">
        <f t="shared" si="20"/>
        <v>-1.8941176470588235</v>
      </c>
      <c r="J148">
        <f t="shared" si="21"/>
        <v>1.8941176470588235</v>
      </c>
      <c r="K148">
        <f t="shared" si="22"/>
        <v>3.3395770857362552</v>
      </c>
      <c r="L148">
        <f t="shared" si="23"/>
        <v>3.8446751249519413E-2</v>
      </c>
    </row>
    <row r="149" spans="1:12" x14ac:dyDescent="0.25">
      <c r="A149" s="1">
        <v>2017</v>
      </c>
      <c r="B149" s="1">
        <v>4</v>
      </c>
      <c r="C149" s="1">
        <v>305</v>
      </c>
      <c r="D149" s="1">
        <v>148</v>
      </c>
      <c r="E149">
        <f t="shared" si="24"/>
        <v>771</v>
      </c>
      <c r="F149">
        <f t="shared" si="17"/>
        <v>-466</v>
      </c>
      <c r="G149">
        <f t="shared" si="18"/>
        <v>466</v>
      </c>
      <c r="H149">
        <f t="shared" si="19"/>
        <v>217156</v>
      </c>
      <c r="I149">
        <f t="shared" si="20"/>
        <v>-1.5278688524590165</v>
      </c>
      <c r="J149">
        <f t="shared" si="21"/>
        <v>1.5278688524590165</v>
      </c>
      <c r="K149">
        <f t="shared" si="22"/>
        <v>2.7414673474872346</v>
      </c>
      <c r="L149">
        <f t="shared" si="23"/>
        <v>3.8699274388605221E-4</v>
      </c>
    </row>
    <row r="150" spans="1:12" x14ac:dyDescent="0.25">
      <c r="A150" s="1">
        <v>2017</v>
      </c>
      <c r="B150" s="1">
        <v>5</v>
      </c>
      <c r="C150" s="1">
        <v>299</v>
      </c>
      <c r="D150" s="1">
        <v>149</v>
      </c>
      <c r="E150">
        <f t="shared" si="24"/>
        <v>804</v>
      </c>
      <c r="F150">
        <f t="shared" si="17"/>
        <v>-505</v>
      </c>
      <c r="G150">
        <f t="shared" si="18"/>
        <v>505</v>
      </c>
      <c r="H150">
        <f t="shared" si="19"/>
        <v>255025</v>
      </c>
      <c r="I150">
        <f t="shared" si="20"/>
        <v>-1.6889632107023411</v>
      </c>
      <c r="J150">
        <f t="shared" si="21"/>
        <v>1.6889632107023411</v>
      </c>
      <c r="K150">
        <f t="shared" si="22"/>
        <v>3.5203297502265078</v>
      </c>
      <c r="L150">
        <f t="shared" si="23"/>
        <v>5.9171597633136102E-3</v>
      </c>
    </row>
    <row r="151" spans="1:12" x14ac:dyDescent="0.25">
      <c r="A151" s="1">
        <v>2017</v>
      </c>
      <c r="B151" s="1">
        <v>6</v>
      </c>
      <c r="C151" s="1">
        <v>276</v>
      </c>
      <c r="D151" s="1">
        <v>150</v>
      </c>
      <c r="E151">
        <f t="shared" si="24"/>
        <v>837</v>
      </c>
      <c r="F151">
        <f t="shared" si="17"/>
        <v>-561</v>
      </c>
      <c r="G151">
        <f t="shared" si="18"/>
        <v>561</v>
      </c>
      <c r="H151">
        <f t="shared" si="19"/>
        <v>314721</v>
      </c>
      <c r="I151">
        <f t="shared" si="20"/>
        <v>-2.0326086956521738</v>
      </c>
      <c r="J151">
        <f t="shared" si="21"/>
        <v>2.0326086956521738</v>
      </c>
      <c r="K151">
        <f t="shared" si="22"/>
        <v>4.3251942869145132</v>
      </c>
      <c r="L151">
        <f t="shared" si="23"/>
        <v>5.2509976895610171E-3</v>
      </c>
    </row>
    <row r="152" spans="1:12" x14ac:dyDescent="0.25">
      <c r="A152" s="1">
        <v>2017</v>
      </c>
      <c r="B152" s="1">
        <v>7</v>
      </c>
      <c r="C152" s="1">
        <v>296</v>
      </c>
      <c r="D152" s="1">
        <v>151</v>
      </c>
      <c r="E152">
        <f t="shared" si="24"/>
        <v>870</v>
      </c>
      <c r="F152">
        <f t="shared" si="17"/>
        <v>-574</v>
      </c>
      <c r="G152">
        <f t="shared" si="18"/>
        <v>574</v>
      </c>
      <c r="H152">
        <f t="shared" si="19"/>
        <v>329476</v>
      </c>
      <c r="I152">
        <f t="shared" si="20"/>
        <v>-1.9391891891891893</v>
      </c>
      <c r="J152">
        <f t="shared" si="21"/>
        <v>1.9391891891891893</v>
      </c>
      <c r="K152">
        <f t="shared" si="22"/>
        <v>4.5588020452885312</v>
      </c>
      <c r="L152">
        <f t="shared" si="23"/>
        <v>7.1334002921840754E-3</v>
      </c>
    </row>
    <row r="153" spans="1:12" x14ac:dyDescent="0.25">
      <c r="A153" s="1">
        <v>2017</v>
      </c>
      <c r="B153" s="1">
        <v>8</v>
      </c>
      <c r="C153" s="1">
        <v>271</v>
      </c>
      <c r="D153" s="1">
        <v>152</v>
      </c>
      <c r="E153">
        <f t="shared" si="24"/>
        <v>903</v>
      </c>
      <c r="F153">
        <f t="shared" si="17"/>
        <v>-632</v>
      </c>
      <c r="G153">
        <f t="shared" si="18"/>
        <v>632</v>
      </c>
      <c r="H153">
        <f t="shared" si="19"/>
        <v>399424</v>
      </c>
      <c r="I153">
        <f t="shared" si="20"/>
        <v>-2.3321033210332103</v>
      </c>
      <c r="J153">
        <f t="shared" si="21"/>
        <v>2.3321033210332103</v>
      </c>
      <c r="K153">
        <f t="shared" si="22"/>
        <v>6.9027382524747756</v>
      </c>
      <c r="L153">
        <f t="shared" si="23"/>
        <v>3.0078566468321515E-2</v>
      </c>
    </row>
    <row r="154" spans="1:12" x14ac:dyDescent="0.25">
      <c r="A154" s="1">
        <v>2017</v>
      </c>
      <c r="B154" s="1">
        <v>9</v>
      </c>
      <c r="C154" s="1">
        <v>224</v>
      </c>
      <c r="D154" s="1">
        <v>153</v>
      </c>
      <c r="E154">
        <f t="shared" si="24"/>
        <v>936</v>
      </c>
      <c r="F154">
        <f t="shared" si="17"/>
        <v>-712</v>
      </c>
      <c r="G154">
        <f t="shared" si="18"/>
        <v>712</v>
      </c>
      <c r="H154">
        <f t="shared" si="19"/>
        <v>506944</v>
      </c>
      <c r="I154">
        <f t="shared" si="20"/>
        <v>-3.1785714285714284</v>
      </c>
      <c r="J154">
        <f t="shared" si="21"/>
        <v>3.1785714285714284</v>
      </c>
      <c r="K154">
        <f t="shared" si="22"/>
        <v>11.420778858418366</v>
      </c>
      <c r="L154">
        <f t="shared" si="23"/>
        <v>2.8698979591836732E-3</v>
      </c>
    </row>
    <row r="155" spans="1:12" x14ac:dyDescent="0.25">
      <c r="A155" s="1">
        <v>2017</v>
      </c>
      <c r="B155" s="1">
        <v>10</v>
      </c>
      <c r="C155" s="1">
        <v>212</v>
      </c>
      <c r="D155" s="1">
        <v>154</v>
      </c>
      <c r="E155">
        <f t="shared" si="24"/>
        <v>969</v>
      </c>
      <c r="F155">
        <f t="shared" si="17"/>
        <v>-757</v>
      </c>
      <c r="G155">
        <f t="shared" si="18"/>
        <v>757</v>
      </c>
      <c r="H155">
        <f t="shared" si="19"/>
        <v>573049</v>
      </c>
      <c r="I155">
        <f t="shared" si="20"/>
        <v>-3.5707547169811322</v>
      </c>
      <c r="J155">
        <f t="shared" si="21"/>
        <v>3.5707547169811322</v>
      </c>
      <c r="K155">
        <f t="shared" si="22"/>
        <v>13.641175685297258</v>
      </c>
      <c r="L155">
        <f t="shared" si="23"/>
        <v>1.0902456390174439E-3</v>
      </c>
    </row>
    <row r="156" spans="1:12" x14ac:dyDescent="0.25">
      <c r="A156" s="1">
        <v>2017</v>
      </c>
      <c r="B156" s="1">
        <v>11</v>
      </c>
      <c r="C156" s="1">
        <v>219</v>
      </c>
      <c r="D156" s="1">
        <v>155</v>
      </c>
      <c r="E156">
        <f t="shared" si="24"/>
        <v>1002</v>
      </c>
      <c r="F156">
        <f t="shared" si="17"/>
        <v>-783</v>
      </c>
      <c r="G156">
        <f t="shared" si="18"/>
        <v>783</v>
      </c>
      <c r="H156">
        <f t="shared" si="19"/>
        <v>613089</v>
      </c>
      <c r="I156">
        <f t="shared" si="20"/>
        <v>-3.5753424657534247</v>
      </c>
      <c r="J156">
        <f t="shared" si="21"/>
        <v>3.5753424657534247</v>
      </c>
      <c r="K156">
        <f t="shared" si="22"/>
        <v>12.297992118596358</v>
      </c>
      <c r="L156">
        <f t="shared" si="23"/>
        <v>4.8039031713267025E-2</v>
      </c>
    </row>
    <row r="157" spans="1:12" ht="16.5" thickBot="1" x14ac:dyDescent="0.3">
      <c r="A157" s="5">
        <v>2017</v>
      </c>
      <c r="B157" s="5">
        <v>12</v>
      </c>
      <c r="C157" s="5">
        <v>267</v>
      </c>
      <c r="D157" s="5">
        <v>156</v>
      </c>
      <c r="E157" s="6">
        <f t="shared" si="24"/>
        <v>1035</v>
      </c>
      <c r="F157" s="6">
        <f t="shared" si="17"/>
        <v>-768</v>
      </c>
      <c r="G157" s="6">
        <f t="shared" si="18"/>
        <v>768</v>
      </c>
      <c r="H157" s="6">
        <f t="shared" si="19"/>
        <v>589824</v>
      </c>
      <c r="I157" s="6">
        <f t="shared" si="20"/>
        <v>-2.8764044943820224</v>
      </c>
      <c r="J157" s="6">
        <f t="shared" si="21"/>
        <v>2.8764044943820224</v>
      </c>
      <c r="K157" s="6"/>
      <c r="L157" s="6"/>
    </row>
    <row r="158" spans="1:12" x14ac:dyDescent="0.25">
      <c r="A158" s="1">
        <v>2018</v>
      </c>
      <c r="B158" s="1">
        <v>1</v>
      </c>
      <c r="C158" s="1"/>
      <c r="D158" s="1">
        <v>157</v>
      </c>
      <c r="E158">
        <f>$C$157+($C$157-$C$156)*(D158-$D$157)</f>
        <v>315</v>
      </c>
    </row>
    <row r="159" spans="1:12" x14ac:dyDescent="0.25">
      <c r="A159" s="1">
        <v>2018</v>
      </c>
      <c r="B159" s="1">
        <v>2</v>
      </c>
      <c r="C159" s="1"/>
      <c r="D159" s="1">
        <v>158</v>
      </c>
      <c r="E159">
        <f t="shared" ref="E159:E181" si="25">$C$157+($C$157-$C$156)*(D159-$D$157)</f>
        <v>363</v>
      </c>
    </row>
    <row r="160" spans="1:12" x14ac:dyDescent="0.25">
      <c r="A160" s="1">
        <v>2018</v>
      </c>
      <c r="B160" s="1">
        <v>3</v>
      </c>
      <c r="C160" s="1"/>
      <c r="D160" s="1">
        <v>159</v>
      </c>
      <c r="E160">
        <f t="shared" si="25"/>
        <v>411</v>
      </c>
    </row>
    <row r="161" spans="1:5" x14ac:dyDescent="0.25">
      <c r="A161" s="1">
        <v>2018</v>
      </c>
      <c r="B161" s="1">
        <v>4</v>
      </c>
      <c r="C161" s="1"/>
      <c r="D161" s="1">
        <v>160</v>
      </c>
      <c r="E161">
        <f t="shared" si="25"/>
        <v>459</v>
      </c>
    </row>
    <row r="162" spans="1:5" x14ac:dyDescent="0.25">
      <c r="A162" s="1">
        <v>2018</v>
      </c>
      <c r="B162" s="1">
        <v>5</v>
      </c>
      <c r="C162" s="1"/>
      <c r="D162" s="1">
        <v>161</v>
      </c>
      <c r="E162">
        <f t="shared" si="25"/>
        <v>507</v>
      </c>
    </row>
    <row r="163" spans="1:5" x14ac:dyDescent="0.25">
      <c r="A163" s="1">
        <v>2018</v>
      </c>
      <c r="B163" s="1">
        <v>6</v>
      </c>
      <c r="C163" s="1"/>
      <c r="D163" s="1">
        <v>162</v>
      </c>
      <c r="E163">
        <f t="shared" si="25"/>
        <v>555</v>
      </c>
    </row>
    <row r="164" spans="1:5" x14ac:dyDescent="0.25">
      <c r="A164" s="1">
        <v>2018</v>
      </c>
      <c r="B164" s="1">
        <v>7</v>
      </c>
      <c r="C164" s="1"/>
      <c r="D164" s="1">
        <v>163</v>
      </c>
      <c r="E164">
        <f t="shared" si="25"/>
        <v>603</v>
      </c>
    </row>
    <row r="165" spans="1:5" x14ac:dyDescent="0.25">
      <c r="A165" s="1">
        <v>2018</v>
      </c>
      <c r="B165" s="1">
        <v>8</v>
      </c>
      <c r="C165" s="1"/>
      <c r="D165" s="1">
        <v>164</v>
      </c>
      <c r="E165">
        <f t="shared" si="25"/>
        <v>651</v>
      </c>
    </row>
    <row r="166" spans="1:5" x14ac:dyDescent="0.25">
      <c r="A166" s="1">
        <v>2018</v>
      </c>
      <c r="B166" s="1">
        <v>9</v>
      </c>
      <c r="C166" s="1"/>
      <c r="D166" s="1">
        <v>165</v>
      </c>
      <c r="E166">
        <f t="shared" si="25"/>
        <v>699</v>
      </c>
    </row>
    <row r="167" spans="1:5" x14ac:dyDescent="0.25">
      <c r="A167" s="1">
        <v>2018</v>
      </c>
      <c r="B167" s="1">
        <v>10</v>
      </c>
      <c r="C167" s="1"/>
      <c r="D167" s="1">
        <v>166</v>
      </c>
      <c r="E167">
        <f t="shared" si="25"/>
        <v>747</v>
      </c>
    </row>
    <row r="168" spans="1:5" x14ac:dyDescent="0.25">
      <c r="A168" s="1">
        <v>2018</v>
      </c>
      <c r="B168" s="1">
        <v>11</v>
      </c>
      <c r="C168" s="1"/>
      <c r="D168" s="1">
        <v>167</v>
      </c>
      <c r="E168">
        <f t="shared" si="25"/>
        <v>795</v>
      </c>
    </row>
    <row r="169" spans="1:5" x14ac:dyDescent="0.25">
      <c r="A169" s="1">
        <v>2018</v>
      </c>
      <c r="B169" s="1">
        <v>12</v>
      </c>
      <c r="C169" s="1"/>
      <c r="D169" s="1">
        <v>168</v>
      </c>
      <c r="E169">
        <f t="shared" si="25"/>
        <v>843</v>
      </c>
    </row>
    <row r="170" spans="1:5" x14ac:dyDescent="0.25">
      <c r="A170" s="1">
        <v>2019</v>
      </c>
      <c r="B170" s="1">
        <v>1</v>
      </c>
      <c r="C170" s="1"/>
      <c r="D170" s="1">
        <v>169</v>
      </c>
      <c r="E170">
        <f t="shared" si="25"/>
        <v>891</v>
      </c>
    </row>
    <row r="171" spans="1:5" x14ac:dyDescent="0.25">
      <c r="A171" s="1">
        <v>2019</v>
      </c>
      <c r="B171" s="1">
        <v>2</v>
      </c>
      <c r="C171" s="1"/>
      <c r="D171" s="1">
        <v>170</v>
      </c>
      <c r="E171">
        <f t="shared" si="25"/>
        <v>939</v>
      </c>
    </row>
    <row r="172" spans="1:5" x14ac:dyDescent="0.25">
      <c r="A172" s="1">
        <v>2019</v>
      </c>
      <c r="B172" s="1">
        <v>3</v>
      </c>
      <c r="C172" s="1"/>
      <c r="D172" s="1">
        <v>171</v>
      </c>
      <c r="E172">
        <f t="shared" si="25"/>
        <v>987</v>
      </c>
    </row>
    <row r="173" spans="1:5" x14ac:dyDescent="0.25">
      <c r="A173" s="1">
        <v>2019</v>
      </c>
      <c r="B173" s="1">
        <v>4</v>
      </c>
      <c r="C173" s="1"/>
      <c r="D173" s="1">
        <v>172</v>
      </c>
      <c r="E173">
        <f t="shared" si="25"/>
        <v>1035</v>
      </c>
    </row>
    <row r="174" spans="1:5" x14ac:dyDescent="0.25">
      <c r="A174" s="1">
        <v>2019</v>
      </c>
      <c r="B174" s="1">
        <v>5</v>
      </c>
      <c r="C174" s="1"/>
      <c r="D174" s="1">
        <v>173</v>
      </c>
      <c r="E174">
        <f t="shared" si="25"/>
        <v>1083</v>
      </c>
    </row>
    <row r="175" spans="1:5" x14ac:dyDescent="0.25">
      <c r="A175" s="1">
        <v>2019</v>
      </c>
      <c r="B175" s="1">
        <v>6</v>
      </c>
      <c r="C175" s="1"/>
      <c r="D175" s="1">
        <v>174</v>
      </c>
      <c r="E175">
        <f t="shared" si="25"/>
        <v>1131</v>
      </c>
    </row>
    <row r="176" spans="1:5" x14ac:dyDescent="0.25">
      <c r="A176" s="1">
        <v>2019</v>
      </c>
      <c r="B176" s="1">
        <v>7</v>
      </c>
      <c r="C176" s="1"/>
      <c r="D176" s="1">
        <v>175</v>
      </c>
      <c r="E176">
        <f t="shared" si="25"/>
        <v>1179</v>
      </c>
    </row>
    <row r="177" spans="1:5" x14ac:dyDescent="0.25">
      <c r="A177" s="1">
        <v>2019</v>
      </c>
      <c r="B177" s="1">
        <v>8</v>
      </c>
      <c r="C177" s="1"/>
      <c r="D177" s="1">
        <v>176</v>
      </c>
      <c r="E177">
        <f t="shared" si="25"/>
        <v>1227</v>
      </c>
    </row>
    <row r="178" spans="1:5" x14ac:dyDescent="0.25">
      <c r="A178" s="1">
        <v>2019</v>
      </c>
      <c r="B178" s="1">
        <v>9</v>
      </c>
      <c r="C178" s="1"/>
      <c r="D178" s="1">
        <v>177</v>
      </c>
      <c r="E178">
        <f t="shared" si="25"/>
        <v>1275</v>
      </c>
    </row>
    <row r="179" spans="1:5" x14ac:dyDescent="0.25">
      <c r="A179" s="1">
        <v>2019</v>
      </c>
      <c r="B179" s="1">
        <v>10</v>
      </c>
      <c r="C179" s="1"/>
      <c r="D179" s="1">
        <v>178</v>
      </c>
      <c r="E179">
        <f t="shared" si="25"/>
        <v>1323</v>
      </c>
    </row>
    <row r="180" spans="1:5" x14ac:dyDescent="0.25">
      <c r="A180" s="1">
        <v>2019</v>
      </c>
      <c r="B180" s="1">
        <v>11</v>
      </c>
      <c r="C180" s="1"/>
      <c r="D180" s="1">
        <v>179</v>
      </c>
      <c r="E180">
        <f t="shared" si="25"/>
        <v>1371</v>
      </c>
    </row>
    <row r="181" spans="1:5" x14ac:dyDescent="0.25">
      <c r="A181" s="1">
        <v>2019</v>
      </c>
      <c r="B181" s="1">
        <v>12</v>
      </c>
      <c r="C181" s="1"/>
      <c r="D181" s="1">
        <v>180</v>
      </c>
      <c r="E181">
        <f t="shared" si="25"/>
        <v>1419</v>
      </c>
    </row>
  </sheetData>
  <mergeCells count="2">
    <mergeCell ref="R2:S2"/>
    <mergeCell ref="N2:O2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ED8-9DC3-4D55-B230-8A12866D7E89}">
  <dimension ref="A1:S181"/>
  <sheetViews>
    <sheetView workbookViewId="0">
      <pane ySplit="1" topLeftCell="A2" activePane="bottomLeft" state="frozen"/>
      <selection pane="bottomLeft" activeCell="O8" sqref="O8"/>
    </sheetView>
  </sheetViews>
  <sheetFormatPr defaultRowHeight="15.75" x14ac:dyDescent="0.25"/>
  <cols>
    <col min="9" max="9" width="13" bestFit="1" customWidth="1"/>
    <col min="10" max="10" width="12.42578125" bestFit="1" customWidth="1"/>
    <col min="12" max="12" width="12" bestFit="1" customWidth="1"/>
  </cols>
  <sheetData>
    <row r="1" spans="1:19" ht="58.5" thickBot="1" x14ac:dyDescent="0.3">
      <c r="A1" s="17" t="s">
        <v>0</v>
      </c>
      <c r="B1" s="17" t="s">
        <v>1</v>
      </c>
      <c r="C1" s="17" t="s">
        <v>2</v>
      </c>
      <c r="D1" s="17" t="s">
        <v>23</v>
      </c>
      <c r="E1" s="3" t="s">
        <v>11</v>
      </c>
      <c r="F1" s="3" t="s">
        <v>15</v>
      </c>
      <c r="G1" s="3" t="s">
        <v>16</v>
      </c>
      <c r="H1" s="3" t="s">
        <v>14</v>
      </c>
      <c r="I1" s="3" t="s">
        <v>7</v>
      </c>
      <c r="J1" s="3" t="s">
        <v>8</v>
      </c>
      <c r="K1" s="4" t="s">
        <v>9</v>
      </c>
      <c r="L1" s="9" t="s">
        <v>10</v>
      </c>
    </row>
    <row r="2" spans="1:19" x14ac:dyDescent="0.25">
      <c r="A2" s="1">
        <v>2005</v>
      </c>
      <c r="B2" s="1">
        <v>1</v>
      </c>
      <c r="C2" s="1">
        <v>141</v>
      </c>
      <c r="D2" s="1">
        <v>1</v>
      </c>
      <c r="L2" s="10"/>
      <c r="N2" s="18" t="s">
        <v>24</v>
      </c>
      <c r="O2" s="18"/>
      <c r="R2" s="18" t="s">
        <v>25</v>
      </c>
      <c r="S2" s="18"/>
    </row>
    <row r="3" spans="1:19" x14ac:dyDescent="0.25">
      <c r="A3" s="1">
        <v>2005</v>
      </c>
      <c r="B3" s="1">
        <v>2</v>
      </c>
      <c r="C3" s="1">
        <v>126</v>
      </c>
      <c r="D3" s="1">
        <v>2</v>
      </c>
      <c r="L3" s="10"/>
      <c r="N3" t="s">
        <v>18</v>
      </c>
      <c r="O3">
        <f>SUM(F14:F133)</f>
        <v>1721</v>
      </c>
      <c r="R3" t="s">
        <v>18</v>
      </c>
      <c r="S3">
        <f>SUM(H14:H157)</f>
        <v>69800</v>
      </c>
    </row>
    <row r="4" spans="1:19" x14ac:dyDescent="0.25">
      <c r="A4" s="1">
        <v>2005</v>
      </c>
      <c r="B4" s="1">
        <v>3</v>
      </c>
      <c r="C4" s="1">
        <v>144</v>
      </c>
      <c r="D4" s="1">
        <v>3</v>
      </c>
      <c r="L4" s="10"/>
      <c r="N4" t="s">
        <v>19</v>
      </c>
      <c r="O4">
        <f>AVERAGE(F14:F133)</f>
        <v>14.341666666666667</v>
      </c>
      <c r="R4" t="s">
        <v>19</v>
      </c>
      <c r="S4">
        <f>AVERAGE(H14:H157)</f>
        <v>484.72222222222223</v>
      </c>
    </row>
    <row r="5" spans="1:19" x14ac:dyDescent="0.25">
      <c r="A5" s="1">
        <v>2005</v>
      </c>
      <c r="B5" s="1">
        <v>4</v>
      </c>
      <c r="C5" s="1">
        <v>160</v>
      </c>
      <c r="D5" s="1">
        <v>4</v>
      </c>
      <c r="L5" s="10"/>
      <c r="N5" t="s">
        <v>20</v>
      </c>
      <c r="O5">
        <f>AVERAGE(I14:I133)</f>
        <v>6.6988367518759473E-2</v>
      </c>
      <c r="R5" t="s">
        <v>20</v>
      </c>
      <c r="S5">
        <f>AVERAGE(I14:I157)</f>
        <v>5.3229811307582399E-2</v>
      </c>
    </row>
    <row r="6" spans="1:19" x14ac:dyDescent="0.25">
      <c r="A6" s="1">
        <v>2005</v>
      </c>
      <c r="B6" s="1">
        <v>5</v>
      </c>
      <c r="C6" s="1">
        <v>155</v>
      </c>
      <c r="D6" s="1">
        <v>5</v>
      </c>
      <c r="L6" s="10"/>
      <c r="N6" t="s">
        <v>21</v>
      </c>
      <c r="O6">
        <f>AVERAGE(J14:J133)</f>
        <v>9.1599560147477874E-2</v>
      </c>
      <c r="R6" t="s">
        <v>21</v>
      </c>
      <c r="S6">
        <f>AVERAGE(J14:J157)</f>
        <v>8.3434675084190515E-2</v>
      </c>
    </row>
    <row r="7" spans="1:19" x14ac:dyDescent="0.25">
      <c r="A7" s="1">
        <v>2005</v>
      </c>
      <c r="B7" s="1">
        <v>6</v>
      </c>
      <c r="C7" s="1">
        <v>131</v>
      </c>
      <c r="D7" s="1">
        <v>6</v>
      </c>
      <c r="L7" s="10"/>
      <c r="N7" t="s">
        <v>22</v>
      </c>
      <c r="O7">
        <f>SQRT(SUM(K14:K132)/SUM(L14:L132))</f>
        <v>0.90488887663187412</v>
      </c>
      <c r="R7" t="s">
        <v>22</v>
      </c>
      <c r="S7">
        <f>SQRT(SUM(K14:K156)/SUM(L14:L156))</f>
        <v>0.84251525805631244</v>
      </c>
    </row>
    <row r="8" spans="1:19" x14ac:dyDescent="0.25">
      <c r="A8" s="1">
        <v>2005</v>
      </c>
      <c r="B8" s="1">
        <v>7</v>
      </c>
      <c r="C8" s="1">
        <v>145</v>
      </c>
      <c r="D8" s="1">
        <v>7</v>
      </c>
      <c r="L8" s="10"/>
    </row>
    <row r="9" spans="1:19" x14ac:dyDescent="0.25">
      <c r="A9" s="1">
        <v>2005</v>
      </c>
      <c r="B9" s="1">
        <v>8</v>
      </c>
      <c r="C9" s="1">
        <v>145</v>
      </c>
      <c r="D9" s="1">
        <v>8</v>
      </c>
      <c r="L9" s="10"/>
    </row>
    <row r="10" spans="1:19" x14ac:dyDescent="0.25">
      <c r="A10" s="1">
        <v>2005</v>
      </c>
      <c r="B10" s="1">
        <v>9</v>
      </c>
      <c r="C10" s="1">
        <v>115</v>
      </c>
      <c r="D10" s="1">
        <v>9</v>
      </c>
      <c r="L10" s="10"/>
    </row>
    <row r="11" spans="1:19" x14ac:dyDescent="0.25">
      <c r="A11" s="1">
        <v>2005</v>
      </c>
      <c r="B11" s="1">
        <v>10</v>
      </c>
      <c r="C11" s="1">
        <v>110</v>
      </c>
      <c r="D11" s="1">
        <v>10</v>
      </c>
      <c r="L11" s="10"/>
    </row>
    <row r="12" spans="1:19" x14ac:dyDescent="0.25">
      <c r="A12" s="1">
        <v>2005</v>
      </c>
      <c r="B12" s="1">
        <v>11</v>
      </c>
      <c r="C12" s="1">
        <v>94</v>
      </c>
      <c r="D12" s="1">
        <v>11</v>
      </c>
      <c r="L12" s="10"/>
    </row>
    <row r="13" spans="1:19" x14ac:dyDescent="0.25">
      <c r="A13" s="1">
        <v>2005</v>
      </c>
      <c r="B13" s="1">
        <v>12</v>
      </c>
      <c r="C13" s="1">
        <v>113</v>
      </c>
      <c r="D13" s="1">
        <v>12</v>
      </c>
      <c r="L13" s="10"/>
    </row>
    <row r="14" spans="1:19" x14ac:dyDescent="0.25">
      <c r="A14" s="1">
        <v>2006</v>
      </c>
      <c r="B14" s="1">
        <v>1</v>
      </c>
      <c r="C14" s="1">
        <v>140</v>
      </c>
      <c r="D14" s="1">
        <v>13</v>
      </c>
      <c r="E14">
        <f>C2</f>
        <v>141</v>
      </c>
      <c r="F14">
        <f>C14-E14</f>
        <v>-1</v>
      </c>
      <c r="G14">
        <f>ABS(F14)</f>
        <v>1</v>
      </c>
      <c r="H14">
        <f>F14^2</f>
        <v>1</v>
      </c>
      <c r="I14">
        <f>F14/C14</f>
        <v>-7.1428571428571426E-3</v>
      </c>
      <c r="J14">
        <f>ABS(I14)</f>
        <v>7.1428571428571426E-3</v>
      </c>
      <c r="K14">
        <f>((E15-C15)/C14)^2</f>
        <v>1.0000000000000002E-2</v>
      </c>
      <c r="L14" s="10">
        <f>((C15-C14)/C14)^2</f>
        <v>0</v>
      </c>
    </row>
    <row r="15" spans="1:19" x14ac:dyDescent="0.25">
      <c r="A15" s="1">
        <v>2006</v>
      </c>
      <c r="B15" s="1">
        <v>2</v>
      </c>
      <c r="C15" s="1">
        <v>140</v>
      </c>
      <c r="D15" s="1">
        <v>14</v>
      </c>
      <c r="E15">
        <f t="shared" ref="E15:E78" si="0">C3</f>
        <v>126</v>
      </c>
      <c r="F15">
        <f t="shared" ref="F15:F78" si="1">C15-E15</f>
        <v>14</v>
      </c>
      <c r="G15">
        <f t="shared" ref="G15:G78" si="2">ABS(F15)</f>
        <v>14</v>
      </c>
      <c r="H15">
        <f t="shared" ref="H15:H78" si="3">F15^2</f>
        <v>196</v>
      </c>
      <c r="I15">
        <f t="shared" ref="I15:I78" si="4">F15/C15</f>
        <v>0.1</v>
      </c>
      <c r="J15">
        <f t="shared" ref="J15:J78" si="5">ABS(I15)</f>
        <v>0.1</v>
      </c>
      <c r="K15">
        <f t="shared" ref="K15:K78" si="6">((E16-C16)/C15)^2</f>
        <v>2.040816326530612E-4</v>
      </c>
      <c r="L15" s="10">
        <f t="shared" ref="L15:L78" si="7">((C16-C15)/C15)^2</f>
        <v>2.040816326530612E-4</v>
      </c>
    </row>
    <row r="16" spans="1:19" x14ac:dyDescent="0.25">
      <c r="A16" s="1">
        <v>2006</v>
      </c>
      <c r="B16" s="1">
        <v>3</v>
      </c>
      <c r="C16" s="1">
        <v>142</v>
      </c>
      <c r="D16" s="1">
        <v>15</v>
      </c>
      <c r="E16">
        <f t="shared" si="0"/>
        <v>144</v>
      </c>
      <c r="F16">
        <f t="shared" si="1"/>
        <v>-2</v>
      </c>
      <c r="G16">
        <f t="shared" si="2"/>
        <v>2</v>
      </c>
      <c r="H16">
        <f t="shared" si="3"/>
        <v>4</v>
      </c>
      <c r="I16">
        <f t="shared" si="4"/>
        <v>-1.4084507042253521E-2</v>
      </c>
      <c r="J16">
        <f t="shared" si="5"/>
        <v>1.4084507042253521E-2</v>
      </c>
      <c r="K16">
        <f t="shared" si="6"/>
        <v>1.9837333862328903E-4</v>
      </c>
      <c r="L16" s="10">
        <f t="shared" si="7"/>
        <v>1.2695893671890498E-2</v>
      </c>
    </row>
    <row r="17" spans="1:12" x14ac:dyDescent="0.25">
      <c r="A17" s="1">
        <v>2006</v>
      </c>
      <c r="B17" s="1">
        <v>4</v>
      </c>
      <c r="C17" s="1">
        <v>158</v>
      </c>
      <c r="D17" s="1">
        <v>16</v>
      </c>
      <c r="E17">
        <f t="shared" si="0"/>
        <v>160</v>
      </c>
      <c r="F17">
        <f t="shared" si="1"/>
        <v>-2</v>
      </c>
      <c r="G17">
        <f t="shared" si="2"/>
        <v>2</v>
      </c>
      <c r="H17">
        <f t="shared" si="3"/>
        <v>4</v>
      </c>
      <c r="I17">
        <f t="shared" si="4"/>
        <v>-1.2658227848101266E-2</v>
      </c>
      <c r="J17">
        <f t="shared" si="5"/>
        <v>1.2658227848101266E-2</v>
      </c>
      <c r="K17">
        <f t="shared" si="6"/>
        <v>0</v>
      </c>
      <c r="L17" s="10">
        <f t="shared" si="7"/>
        <v>3.6051914757250441E-4</v>
      </c>
    </row>
    <row r="18" spans="1:12" x14ac:dyDescent="0.25">
      <c r="A18" s="1">
        <v>2006</v>
      </c>
      <c r="B18" s="1">
        <v>5</v>
      </c>
      <c r="C18" s="1">
        <v>155</v>
      </c>
      <c r="D18" s="1">
        <v>17</v>
      </c>
      <c r="E18">
        <f t="shared" si="0"/>
        <v>155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3.7460978147762749E-4</v>
      </c>
      <c r="L18" s="10">
        <f t="shared" si="7"/>
        <v>1.8355879292403749E-2</v>
      </c>
    </row>
    <row r="19" spans="1:12" x14ac:dyDescent="0.25">
      <c r="A19" s="1">
        <v>2006</v>
      </c>
      <c r="B19" s="1">
        <v>6</v>
      </c>
      <c r="C19" s="1">
        <v>134</v>
      </c>
      <c r="D19" s="1">
        <v>18</v>
      </c>
      <c r="E19">
        <f t="shared" si="0"/>
        <v>131</v>
      </c>
      <c r="F19">
        <f t="shared" si="1"/>
        <v>3</v>
      </c>
      <c r="G19">
        <f t="shared" si="2"/>
        <v>3</v>
      </c>
      <c r="H19">
        <f t="shared" si="3"/>
        <v>9</v>
      </c>
      <c r="I19">
        <f t="shared" si="4"/>
        <v>2.2388059701492536E-2</v>
      </c>
      <c r="J19">
        <f t="shared" si="5"/>
        <v>2.2388059701492536E-2</v>
      </c>
      <c r="K19">
        <f t="shared" si="6"/>
        <v>0</v>
      </c>
      <c r="L19" s="10">
        <f t="shared" si="7"/>
        <v>6.7386945867676544E-3</v>
      </c>
    </row>
    <row r="20" spans="1:12" x14ac:dyDescent="0.25">
      <c r="A20" s="1">
        <v>2006</v>
      </c>
      <c r="B20" s="1">
        <v>7</v>
      </c>
      <c r="C20" s="1">
        <v>145</v>
      </c>
      <c r="D20" s="1">
        <v>19</v>
      </c>
      <c r="E20">
        <f t="shared" si="0"/>
        <v>145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1.7122473246135553E-3</v>
      </c>
      <c r="L20" s="10">
        <f t="shared" si="7"/>
        <v>1.7122473246135553E-3</v>
      </c>
    </row>
    <row r="21" spans="1:12" x14ac:dyDescent="0.25">
      <c r="A21" s="1">
        <v>2006</v>
      </c>
      <c r="B21" s="1">
        <v>8</v>
      </c>
      <c r="C21" s="1">
        <v>151</v>
      </c>
      <c r="D21" s="1">
        <v>20</v>
      </c>
      <c r="E21">
        <f t="shared" si="0"/>
        <v>145</v>
      </c>
      <c r="F21">
        <f t="shared" si="1"/>
        <v>6</v>
      </c>
      <c r="G21">
        <f t="shared" si="2"/>
        <v>6</v>
      </c>
      <c r="H21">
        <f t="shared" si="3"/>
        <v>36</v>
      </c>
      <c r="I21">
        <f t="shared" si="4"/>
        <v>3.9735099337748346E-2</v>
      </c>
      <c r="J21">
        <f t="shared" si="5"/>
        <v>3.9735099337748346E-2</v>
      </c>
      <c r="K21">
        <f t="shared" si="6"/>
        <v>2.1490285513793258E-3</v>
      </c>
      <c r="L21" s="10">
        <f t="shared" si="7"/>
        <v>3.6884347177755364E-2</v>
      </c>
    </row>
    <row r="22" spans="1:12" x14ac:dyDescent="0.25">
      <c r="A22" s="1">
        <v>2006</v>
      </c>
      <c r="B22" s="1">
        <v>9</v>
      </c>
      <c r="C22" s="1">
        <v>122</v>
      </c>
      <c r="D22" s="1">
        <v>21</v>
      </c>
      <c r="E22">
        <f t="shared" si="0"/>
        <v>115</v>
      </c>
      <c r="F22">
        <f t="shared" si="1"/>
        <v>7</v>
      </c>
      <c r="G22">
        <f t="shared" si="2"/>
        <v>7</v>
      </c>
      <c r="H22">
        <f t="shared" si="3"/>
        <v>49</v>
      </c>
      <c r="I22">
        <f t="shared" si="4"/>
        <v>5.737704918032787E-2</v>
      </c>
      <c r="J22">
        <f t="shared" si="5"/>
        <v>5.737704918032787E-2</v>
      </c>
      <c r="K22">
        <f t="shared" si="6"/>
        <v>1.0749798441279227E-3</v>
      </c>
      <c r="L22" s="10">
        <f t="shared" si="7"/>
        <v>4.2999193765116909E-3</v>
      </c>
    </row>
    <row r="23" spans="1:12" x14ac:dyDescent="0.25">
      <c r="A23" s="1">
        <v>2006</v>
      </c>
      <c r="B23" s="1">
        <v>10</v>
      </c>
      <c r="C23" s="1">
        <v>114</v>
      </c>
      <c r="D23" s="1">
        <v>22</v>
      </c>
      <c r="E23">
        <f t="shared" si="0"/>
        <v>110</v>
      </c>
      <c r="F23">
        <f t="shared" si="1"/>
        <v>4</v>
      </c>
      <c r="G23">
        <f t="shared" si="2"/>
        <v>4</v>
      </c>
      <c r="H23">
        <f t="shared" si="3"/>
        <v>16</v>
      </c>
      <c r="I23">
        <f t="shared" si="4"/>
        <v>3.5087719298245612E-2</v>
      </c>
      <c r="J23">
        <f t="shared" si="5"/>
        <v>3.5087719298245612E-2</v>
      </c>
      <c r="K23">
        <f t="shared" si="6"/>
        <v>7.6946752847029849E-3</v>
      </c>
      <c r="L23" s="10">
        <f t="shared" si="7"/>
        <v>7.6946752847029849E-3</v>
      </c>
    </row>
    <row r="24" spans="1:12" x14ac:dyDescent="0.25">
      <c r="A24" s="1">
        <v>2006</v>
      </c>
      <c r="B24" s="1">
        <v>11</v>
      </c>
      <c r="C24" s="1">
        <v>104</v>
      </c>
      <c r="D24" s="1">
        <v>23</v>
      </c>
      <c r="E24">
        <f t="shared" si="0"/>
        <v>94</v>
      </c>
      <c r="F24">
        <f t="shared" si="1"/>
        <v>10</v>
      </c>
      <c r="G24">
        <f t="shared" si="2"/>
        <v>10</v>
      </c>
      <c r="H24">
        <f t="shared" si="3"/>
        <v>100</v>
      </c>
      <c r="I24">
        <f t="shared" si="4"/>
        <v>9.6153846153846159E-2</v>
      </c>
      <c r="J24">
        <f t="shared" si="5"/>
        <v>9.6153846153846159E-2</v>
      </c>
      <c r="K24">
        <f t="shared" si="6"/>
        <v>1.3313609467455623E-2</v>
      </c>
      <c r="L24" s="10">
        <f t="shared" si="7"/>
        <v>4.0772928994082844E-2</v>
      </c>
    </row>
    <row r="25" spans="1:12" x14ac:dyDescent="0.25">
      <c r="A25" s="1">
        <v>2006</v>
      </c>
      <c r="B25" s="1">
        <v>12</v>
      </c>
      <c r="C25" s="1">
        <v>125</v>
      </c>
      <c r="D25" s="1">
        <v>24</v>
      </c>
      <c r="E25">
        <f t="shared" si="0"/>
        <v>113</v>
      </c>
      <c r="F25">
        <f t="shared" si="1"/>
        <v>12</v>
      </c>
      <c r="G25">
        <f t="shared" si="2"/>
        <v>12</v>
      </c>
      <c r="H25">
        <f t="shared" si="3"/>
        <v>144</v>
      </c>
      <c r="I25">
        <f t="shared" si="4"/>
        <v>9.6000000000000002E-2</v>
      </c>
      <c r="J25">
        <f t="shared" si="5"/>
        <v>9.6000000000000002E-2</v>
      </c>
      <c r="K25">
        <f t="shared" si="6"/>
        <v>9.2160000000000002E-3</v>
      </c>
      <c r="L25" s="10">
        <f t="shared" si="7"/>
        <v>4.6655999999999996E-2</v>
      </c>
    </row>
    <row r="26" spans="1:12" x14ac:dyDescent="0.25">
      <c r="A26" s="1">
        <v>2007</v>
      </c>
      <c r="B26" s="1">
        <v>1</v>
      </c>
      <c r="C26" s="1">
        <v>152</v>
      </c>
      <c r="D26" s="1">
        <v>25</v>
      </c>
      <c r="E26">
        <f t="shared" si="0"/>
        <v>140</v>
      </c>
      <c r="F26">
        <f t="shared" si="1"/>
        <v>12</v>
      </c>
      <c r="G26">
        <f t="shared" si="2"/>
        <v>12</v>
      </c>
      <c r="H26">
        <f t="shared" si="3"/>
        <v>144</v>
      </c>
      <c r="I26">
        <f t="shared" si="4"/>
        <v>7.8947368421052627E-2</v>
      </c>
      <c r="J26">
        <f t="shared" si="5"/>
        <v>7.8947368421052627E-2</v>
      </c>
      <c r="K26">
        <f t="shared" si="6"/>
        <v>0.11703601108033242</v>
      </c>
      <c r="L26" s="10">
        <f t="shared" si="7"/>
        <v>6.9252077562326861E-2</v>
      </c>
    </row>
    <row r="27" spans="1:12" x14ac:dyDescent="0.25">
      <c r="A27" s="1">
        <v>2007</v>
      </c>
      <c r="B27" s="1">
        <v>2</v>
      </c>
      <c r="C27" s="1">
        <v>192</v>
      </c>
      <c r="D27" s="1">
        <v>26</v>
      </c>
      <c r="E27">
        <f t="shared" si="0"/>
        <v>140</v>
      </c>
      <c r="F27">
        <f t="shared" si="1"/>
        <v>52</v>
      </c>
      <c r="G27">
        <f t="shared" si="2"/>
        <v>52</v>
      </c>
      <c r="H27">
        <f t="shared" si="3"/>
        <v>2704</v>
      </c>
      <c r="I27">
        <f t="shared" si="4"/>
        <v>0.27083333333333331</v>
      </c>
      <c r="J27">
        <f t="shared" si="5"/>
        <v>0.27083333333333331</v>
      </c>
      <c r="K27">
        <f t="shared" si="6"/>
        <v>1.9775390625E-2</v>
      </c>
      <c r="L27" s="10">
        <f t="shared" si="7"/>
        <v>1.435004340277778E-2</v>
      </c>
    </row>
    <row r="28" spans="1:12" x14ac:dyDescent="0.25">
      <c r="A28" s="1">
        <v>2007</v>
      </c>
      <c r="B28" s="1">
        <v>3</v>
      </c>
      <c r="C28" s="1">
        <v>169</v>
      </c>
      <c r="D28" s="1">
        <v>27</v>
      </c>
      <c r="E28">
        <f t="shared" si="0"/>
        <v>142</v>
      </c>
      <c r="F28">
        <f t="shared" si="1"/>
        <v>27</v>
      </c>
      <c r="G28">
        <f t="shared" si="2"/>
        <v>27</v>
      </c>
      <c r="H28">
        <f t="shared" si="3"/>
        <v>729</v>
      </c>
      <c r="I28">
        <f t="shared" si="4"/>
        <v>0.15976331360946747</v>
      </c>
      <c r="J28">
        <f t="shared" si="5"/>
        <v>0.15976331360946747</v>
      </c>
      <c r="K28">
        <f t="shared" si="6"/>
        <v>1.2639613458912504E-2</v>
      </c>
      <c r="L28" s="10">
        <f t="shared" si="7"/>
        <v>2.2408178985329646E-3</v>
      </c>
    </row>
    <row r="29" spans="1:12" x14ac:dyDescent="0.25">
      <c r="A29" s="1">
        <v>2007</v>
      </c>
      <c r="B29" s="1">
        <v>4</v>
      </c>
      <c r="C29" s="1">
        <v>177</v>
      </c>
      <c r="D29" s="1">
        <v>28</v>
      </c>
      <c r="E29">
        <f t="shared" si="0"/>
        <v>158</v>
      </c>
      <c r="F29">
        <f t="shared" si="1"/>
        <v>19</v>
      </c>
      <c r="G29">
        <f t="shared" si="2"/>
        <v>19</v>
      </c>
      <c r="H29">
        <f t="shared" si="3"/>
        <v>361</v>
      </c>
      <c r="I29">
        <f t="shared" si="4"/>
        <v>0.10734463276836158</v>
      </c>
      <c r="J29">
        <f t="shared" si="5"/>
        <v>0.10734463276836158</v>
      </c>
      <c r="K29">
        <f t="shared" si="6"/>
        <v>3.0674454977816078E-2</v>
      </c>
      <c r="L29" s="10">
        <f t="shared" si="7"/>
        <v>2.5854639471416265E-3</v>
      </c>
    </row>
    <row r="30" spans="1:12" x14ac:dyDescent="0.25">
      <c r="A30" s="1">
        <v>2007</v>
      </c>
      <c r="B30" s="1">
        <v>5</v>
      </c>
      <c r="C30" s="1">
        <v>186</v>
      </c>
      <c r="D30" s="1">
        <v>29</v>
      </c>
      <c r="E30">
        <f t="shared" si="0"/>
        <v>155</v>
      </c>
      <c r="F30">
        <f t="shared" si="1"/>
        <v>31</v>
      </c>
      <c r="G30">
        <f t="shared" si="2"/>
        <v>31</v>
      </c>
      <c r="H30">
        <f t="shared" si="3"/>
        <v>961</v>
      </c>
      <c r="I30">
        <f t="shared" si="4"/>
        <v>0.16666666666666666</v>
      </c>
      <c r="J30">
        <f t="shared" si="5"/>
        <v>0.16666666666666666</v>
      </c>
      <c r="K30">
        <f t="shared" si="6"/>
        <v>6.6597294484911543E-2</v>
      </c>
      <c r="L30" s="10">
        <f t="shared" si="7"/>
        <v>4.6248121170077474E-4</v>
      </c>
    </row>
    <row r="31" spans="1:12" x14ac:dyDescent="0.25">
      <c r="A31" s="1">
        <v>2007</v>
      </c>
      <c r="B31" s="1">
        <v>6</v>
      </c>
      <c r="C31" s="1">
        <v>182</v>
      </c>
      <c r="D31" s="1">
        <v>30</v>
      </c>
      <c r="E31">
        <f t="shared" si="0"/>
        <v>134</v>
      </c>
      <c r="F31">
        <f t="shared" si="1"/>
        <v>48</v>
      </c>
      <c r="G31">
        <f t="shared" si="2"/>
        <v>48</v>
      </c>
      <c r="H31">
        <f t="shared" si="3"/>
        <v>2304</v>
      </c>
      <c r="I31">
        <f t="shared" si="4"/>
        <v>0.26373626373626374</v>
      </c>
      <c r="J31">
        <f t="shared" si="5"/>
        <v>0.26373626373626374</v>
      </c>
      <c r="K31">
        <f t="shared" si="6"/>
        <v>3.9125709455379784E-2</v>
      </c>
      <c r="L31" s="10">
        <f t="shared" si="7"/>
        <v>3.0189590629151075E-5</v>
      </c>
    </row>
    <row r="32" spans="1:12" x14ac:dyDescent="0.25">
      <c r="A32" s="1">
        <v>2007</v>
      </c>
      <c r="B32" s="1">
        <v>7</v>
      </c>
      <c r="C32" s="1">
        <v>181</v>
      </c>
      <c r="D32" s="1">
        <v>31</v>
      </c>
      <c r="E32">
        <f t="shared" si="0"/>
        <v>145</v>
      </c>
      <c r="F32">
        <f t="shared" si="1"/>
        <v>36</v>
      </c>
      <c r="G32">
        <f t="shared" si="2"/>
        <v>36</v>
      </c>
      <c r="H32">
        <f t="shared" si="3"/>
        <v>1296</v>
      </c>
      <c r="I32">
        <f t="shared" si="4"/>
        <v>0.19889502762430938</v>
      </c>
      <c r="J32">
        <f t="shared" si="5"/>
        <v>0.19889502762430938</v>
      </c>
      <c r="K32">
        <f t="shared" si="6"/>
        <v>1.1019199658130092E-2</v>
      </c>
      <c r="L32" s="10">
        <f t="shared" si="7"/>
        <v>3.69341595189402E-3</v>
      </c>
    </row>
    <row r="33" spans="1:12" x14ac:dyDescent="0.25">
      <c r="A33" s="1">
        <v>2007</v>
      </c>
      <c r="B33" s="1">
        <v>8</v>
      </c>
      <c r="C33" s="1">
        <v>170</v>
      </c>
      <c r="D33" s="1">
        <v>32</v>
      </c>
      <c r="E33">
        <f t="shared" si="0"/>
        <v>151</v>
      </c>
      <c r="F33">
        <f t="shared" si="1"/>
        <v>19</v>
      </c>
      <c r="G33">
        <f t="shared" si="2"/>
        <v>19</v>
      </c>
      <c r="H33">
        <f t="shared" si="3"/>
        <v>361</v>
      </c>
      <c r="I33">
        <f t="shared" si="4"/>
        <v>0.11176470588235295</v>
      </c>
      <c r="J33">
        <f t="shared" si="5"/>
        <v>0.11176470588235295</v>
      </c>
      <c r="K33">
        <f t="shared" si="6"/>
        <v>7.785467128027683E-3</v>
      </c>
      <c r="L33" s="10">
        <f t="shared" si="7"/>
        <v>3.7681660899653982E-2</v>
      </c>
    </row>
    <row r="34" spans="1:12" x14ac:dyDescent="0.25">
      <c r="A34" s="1">
        <v>2007</v>
      </c>
      <c r="B34" s="1">
        <v>9</v>
      </c>
      <c r="C34" s="1">
        <v>137</v>
      </c>
      <c r="D34" s="1">
        <v>33</v>
      </c>
      <c r="E34">
        <f t="shared" si="0"/>
        <v>122</v>
      </c>
      <c r="F34">
        <f t="shared" si="1"/>
        <v>15</v>
      </c>
      <c r="G34">
        <f t="shared" si="2"/>
        <v>15</v>
      </c>
      <c r="H34">
        <f t="shared" si="3"/>
        <v>225</v>
      </c>
      <c r="I34">
        <f t="shared" si="4"/>
        <v>0.10948905109489052</v>
      </c>
      <c r="J34">
        <f t="shared" si="5"/>
        <v>0.10948905109489052</v>
      </c>
      <c r="K34">
        <f t="shared" si="6"/>
        <v>2.8184772763599548E-2</v>
      </c>
      <c r="L34" s="10">
        <f t="shared" si="7"/>
        <v>0</v>
      </c>
    </row>
    <row r="35" spans="1:12" x14ac:dyDescent="0.25">
      <c r="A35" s="1">
        <v>2007</v>
      </c>
      <c r="B35" s="1">
        <v>10</v>
      </c>
      <c r="C35" s="1">
        <v>137</v>
      </c>
      <c r="D35" s="1">
        <v>34</v>
      </c>
      <c r="E35">
        <f t="shared" si="0"/>
        <v>114</v>
      </c>
      <c r="F35">
        <f t="shared" si="1"/>
        <v>23</v>
      </c>
      <c r="G35">
        <f t="shared" si="2"/>
        <v>23</v>
      </c>
      <c r="H35">
        <f t="shared" si="3"/>
        <v>529</v>
      </c>
      <c r="I35">
        <f t="shared" si="4"/>
        <v>0.16788321167883211</v>
      </c>
      <c r="J35">
        <f t="shared" si="5"/>
        <v>0.16788321167883211</v>
      </c>
      <c r="K35">
        <f t="shared" si="6"/>
        <v>6.1590921199850816E-2</v>
      </c>
      <c r="L35" s="10">
        <f t="shared" si="7"/>
        <v>5.3279343598486864E-5</v>
      </c>
    </row>
    <row r="36" spans="1:12" x14ac:dyDescent="0.25">
      <c r="A36" s="1">
        <v>2007</v>
      </c>
      <c r="B36" s="1">
        <v>11</v>
      </c>
      <c r="C36" s="1">
        <v>138</v>
      </c>
      <c r="D36" s="1">
        <v>35</v>
      </c>
      <c r="E36">
        <f t="shared" si="0"/>
        <v>104</v>
      </c>
      <c r="F36">
        <f t="shared" si="1"/>
        <v>34</v>
      </c>
      <c r="G36">
        <f t="shared" si="2"/>
        <v>34</v>
      </c>
      <c r="H36">
        <f t="shared" si="3"/>
        <v>1156</v>
      </c>
      <c r="I36">
        <f t="shared" si="4"/>
        <v>0.24637681159420291</v>
      </c>
      <c r="J36">
        <f t="shared" si="5"/>
        <v>0.24637681159420291</v>
      </c>
      <c r="K36">
        <f t="shared" si="6"/>
        <v>6.8052930056710773E-2</v>
      </c>
      <c r="L36" s="10">
        <f t="shared" si="7"/>
        <v>2.7777777777777776E-2</v>
      </c>
    </row>
    <row r="37" spans="1:12" x14ac:dyDescent="0.25">
      <c r="A37" s="1">
        <v>2007</v>
      </c>
      <c r="B37" s="1">
        <v>12</v>
      </c>
      <c r="C37" s="1">
        <v>161</v>
      </c>
      <c r="D37" s="1">
        <v>36</v>
      </c>
      <c r="E37">
        <f t="shared" si="0"/>
        <v>125</v>
      </c>
      <c r="F37">
        <f t="shared" si="1"/>
        <v>36</v>
      </c>
      <c r="G37">
        <f t="shared" si="2"/>
        <v>36</v>
      </c>
      <c r="H37">
        <f t="shared" si="3"/>
        <v>1296</v>
      </c>
      <c r="I37">
        <f t="shared" si="4"/>
        <v>0.2236024844720497</v>
      </c>
      <c r="J37">
        <f t="shared" si="5"/>
        <v>0.2236024844720497</v>
      </c>
      <c r="K37">
        <f t="shared" si="6"/>
        <v>3.0245746691871453E-2</v>
      </c>
      <c r="L37" s="10">
        <f t="shared" si="7"/>
        <v>1.3926931831333669E-2</v>
      </c>
    </row>
    <row r="38" spans="1:12" x14ac:dyDescent="0.25">
      <c r="A38" s="1">
        <v>2008</v>
      </c>
      <c r="B38" s="1">
        <v>1</v>
      </c>
      <c r="C38" s="1">
        <v>180</v>
      </c>
      <c r="D38" s="1">
        <v>37</v>
      </c>
      <c r="E38">
        <f t="shared" si="0"/>
        <v>152</v>
      </c>
      <c r="F38">
        <f t="shared" si="1"/>
        <v>28</v>
      </c>
      <c r="G38">
        <f t="shared" si="2"/>
        <v>28</v>
      </c>
      <c r="H38">
        <f t="shared" si="3"/>
        <v>784</v>
      </c>
      <c r="I38">
        <f t="shared" si="4"/>
        <v>0.15555555555555556</v>
      </c>
      <c r="J38">
        <f t="shared" si="5"/>
        <v>0.15555555555555556</v>
      </c>
      <c r="K38">
        <f t="shared" si="6"/>
        <v>1.1111111111111111E-3</v>
      </c>
      <c r="L38" s="10">
        <f t="shared" si="7"/>
        <v>1.0000000000000002E-2</v>
      </c>
    </row>
    <row r="39" spans="1:12" x14ac:dyDescent="0.25">
      <c r="A39" s="1">
        <v>2008</v>
      </c>
      <c r="B39" s="1">
        <v>2</v>
      </c>
      <c r="C39" s="1">
        <v>198</v>
      </c>
      <c r="D39" s="1">
        <v>38</v>
      </c>
      <c r="E39">
        <f t="shared" si="0"/>
        <v>192</v>
      </c>
      <c r="F39">
        <f t="shared" si="1"/>
        <v>6</v>
      </c>
      <c r="G39">
        <f t="shared" si="2"/>
        <v>6</v>
      </c>
      <c r="H39">
        <f t="shared" si="3"/>
        <v>36</v>
      </c>
      <c r="I39">
        <f t="shared" si="4"/>
        <v>3.0303030303030304E-2</v>
      </c>
      <c r="J39">
        <f t="shared" si="5"/>
        <v>3.0303030303030304E-2</v>
      </c>
      <c r="K39">
        <f t="shared" si="6"/>
        <v>1.8595041322314047E-2</v>
      </c>
      <c r="L39" s="10">
        <f t="shared" si="7"/>
        <v>1.020304050607081E-4</v>
      </c>
    </row>
    <row r="40" spans="1:12" x14ac:dyDescent="0.25">
      <c r="A40" s="1">
        <v>2008</v>
      </c>
      <c r="B40" s="1">
        <v>3</v>
      </c>
      <c r="C40" s="1">
        <v>196</v>
      </c>
      <c r="D40" s="1">
        <v>39</v>
      </c>
      <c r="E40">
        <f t="shared" si="0"/>
        <v>169</v>
      </c>
      <c r="F40">
        <f t="shared" si="1"/>
        <v>27</v>
      </c>
      <c r="G40">
        <f t="shared" si="2"/>
        <v>27</v>
      </c>
      <c r="H40">
        <f t="shared" si="3"/>
        <v>729</v>
      </c>
      <c r="I40">
        <f t="shared" si="4"/>
        <v>0.13775510204081631</v>
      </c>
      <c r="J40">
        <f t="shared" si="5"/>
        <v>0.13775510204081631</v>
      </c>
      <c r="K40">
        <f t="shared" si="6"/>
        <v>1.2598917117867555E-2</v>
      </c>
      <c r="L40" s="10">
        <f t="shared" si="7"/>
        <v>2.3427738442315701E-4</v>
      </c>
    </row>
    <row r="41" spans="1:12" x14ac:dyDescent="0.25">
      <c r="A41" s="1">
        <v>2008</v>
      </c>
      <c r="B41" s="1">
        <v>4</v>
      </c>
      <c r="C41" s="1">
        <v>199</v>
      </c>
      <c r="D41" s="1">
        <v>40</v>
      </c>
      <c r="E41">
        <f t="shared" si="0"/>
        <v>177</v>
      </c>
      <c r="F41">
        <f t="shared" si="1"/>
        <v>22</v>
      </c>
      <c r="G41">
        <f t="shared" si="2"/>
        <v>22</v>
      </c>
      <c r="H41">
        <f t="shared" si="3"/>
        <v>484</v>
      </c>
      <c r="I41">
        <f t="shared" si="4"/>
        <v>0.11055276381909548</v>
      </c>
      <c r="J41">
        <f t="shared" si="5"/>
        <v>0.11055276381909548</v>
      </c>
      <c r="K41">
        <f t="shared" si="6"/>
        <v>3.0554783970101768E-3</v>
      </c>
      <c r="L41" s="10">
        <f t="shared" si="7"/>
        <v>1.01007550314386E-4</v>
      </c>
    </row>
    <row r="42" spans="1:12" x14ac:dyDescent="0.25">
      <c r="A42" s="1">
        <v>2008</v>
      </c>
      <c r="B42" s="1">
        <v>5</v>
      </c>
      <c r="C42" s="1">
        <v>197</v>
      </c>
      <c r="D42" s="1">
        <v>41</v>
      </c>
      <c r="E42">
        <f t="shared" si="0"/>
        <v>186</v>
      </c>
      <c r="F42">
        <f t="shared" si="1"/>
        <v>11</v>
      </c>
      <c r="G42">
        <f t="shared" si="2"/>
        <v>11</v>
      </c>
      <c r="H42">
        <f t="shared" si="3"/>
        <v>121</v>
      </c>
      <c r="I42">
        <f t="shared" si="4"/>
        <v>5.5837563451776651E-2</v>
      </c>
      <c r="J42">
        <f t="shared" si="5"/>
        <v>5.5837563451776651E-2</v>
      </c>
      <c r="K42">
        <f t="shared" si="6"/>
        <v>2.5767218944059366E-3</v>
      </c>
      <c r="L42" s="10">
        <f t="shared" si="7"/>
        <v>1.6104511840037104E-2</v>
      </c>
    </row>
    <row r="43" spans="1:12" x14ac:dyDescent="0.25">
      <c r="A43" s="1">
        <v>2008</v>
      </c>
      <c r="B43" s="1">
        <v>6</v>
      </c>
      <c r="C43" s="1">
        <v>172</v>
      </c>
      <c r="D43" s="1">
        <v>42</v>
      </c>
      <c r="E43">
        <f t="shared" si="0"/>
        <v>182</v>
      </c>
      <c r="F43">
        <f t="shared" si="1"/>
        <v>-10</v>
      </c>
      <c r="G43">
        <f t="shared" si="2"/>
        <v>10</v>
      </c>
      <c r="H43">
        <f t="shared" si="3"/>
        <v>100</v>
      </c>
      <c r="I43">
        <f t="shared" si="4"/>
        <v>-5.8139534883720929E-2</v>
      </c>
      <c r="J43">
        <f t="shared" si="5"/>
        <v>5.8139534883720929E-2</v>
      </c>
      <c r="K43">
        <f t="shared" si="6"/>
        <v>2.7379664683612765E-3</v>
      </c>
      <c r="L43" s="10">
        <f t="shared" si="7"/>
        <v>0</v>
      </c>
    </row>
    <row r="44" spans="1:12" x14ac:dyDescent="0.25">
      <c r="A44" s="1">
        <v>2008</v>
      </c>
      <c r="B44" s="1">
        <v>7</v>
      </c>
      <c r="C44" s="1">
        <v>172</v>
      </c>
      <c r="D44" s="1">
        <v>43</v>
      </c>
      <c r="E44">
        <f t="shared" si="0"/>
        <v>181</v>
      </c>
      <c r="F44">
        <f t="shared" si="1"/>
        <v>-9</v>
      </c>
      <c r="G44">
        <f t="shared" si="2"/>
        <v>9</v>
      </c>
      <c r="H44">
        <f t="shared" si="3"/>
        <v>81</v>
      </c>
      <c r="I44">
        <f t="shared" si="4"/>
        <v>-5.232558139534884E-2</v>
      </c>
      <c r="J44">
        <f t="shared" si="5"/>
        <v>5.232558139534884E-2</v>
      </c>
      <c r="K44">
        <f t="shared" si="6"/>
        <v>5.408328826392644E-4</v>
      </c>
      <c r="L44" s="10">
        <f t="shared" si="7"/>
        <v>1.352082206598161E-4</v>
      </c>
    </row>
    <row r="45" spans="1:12" x14ac:dyDescent="0.25">
      <c r="A45" s="1">
        <v>2008</v>
      </c>
      <c r="B45" s="1">
        <v>8</v>
      </c>
      <c r="C45" s="1">
        <v>174</v>
      </c>
      <c r="D45" s="1">
        <v>44</v>
      </c>
      <c r="E45">
        <f t="shared" si="0"/>
        <v>170</v>
      </c>
      <c r="F45">
        <f t="shared" si="1"/>
        <v>4</v>
      </c>
      <c r="G45">
        <f t="shared" si="2"/>
        <v>4</v>
      </c>
      <c r="H45">
        <f t="shared" si="3"/>
        <v>16</v>
      </c>
      <c r="I45">
        <f t="shared" si="4"/>
        <v>2.2988505747126436E-2</v>
      </c>
      <c r="J45">
        <f t="shared" si="5"/>
        <v>2.2988505747126436E-2</v>
      </c>
      <c r="K45">
        <f t="shared" si="6"/>
        <v>8.2573655700885189E-4</v>
      </c>
      <c r="L45" s="10">
        <f t="shared" si="7"/>
        <v>3.3822169375082575E-2</v>
      </c>
    </row>
    <row r="46" spans="1:12" x14ac:dyDescent="0.25">
      <c r="A46" s="1">
        <v>2008</v>
      </c>
      <c r="B46" s="1">
        <v>9</v>
      </c>
      <c r="C46" s="1">
        <v>142</v>
      </c>
      <c r="D46" s="1">
        <v>45</v>
      </c>
      <c r="E46">
        <f t="shared" si="0"/>
        <v>137</v>
      </c>
      <c r="F46">
        <f t="shared" si="1"/>
        <v>5</v>
      </c>
      <c r="G46">
        <f t="shared" si="2"/>
        <v>5</v>
      </c>
      <c r="H46">
        <f t="shared" si="3"/>
        <v>25</v>
      </c>
      <c r="I46">
        <f t="shared" si="4"/>
        <v>3.5211267605633804E-2</v>
      </c>
      <c r="J46">
        <f t="shared" si="5"/>
        <v>3.5211267605633804E-2</v>
      </c>
      <c r="K46">
        <f t="shared" si="6"/>
        <v>4.9593334655822262E-3</v>
      </c>
      <c r="L46" s="10">
        <f t="shared" si="7"/>
        <v>1.1158500297560008E-2</v>
      </c>
    </row>
    <row r="47" spans="1:12" x14ac:dyDescent="0.25">
      <c r="A47" s="1">
        <v>2008</v>
      </c>
      <c r="B47" s="1">
        <v>10</v>
      </c>
      <c r="C47" s="1">
        <v>127</v>
      </c>
      <c r="D47" s="1">
        <v>46</v>
      </c>
      <c r="E47">
        <f t="shared" si="0"/>
        <v>137</v>
      </c>
      <c r="F47">
        <f t="shared" si="1"/>
        <v>-10</v>
      </c>
      <c r="G47">
        <f t="shared" si="2"/>
        <v>10</v>
      </c>
      <c r="H47">
        <f t="shared" si="3"/>
        <v>100</v>
      </c>
      <c r="I47">
        <f t="shared" si="4"/>
        <v>-7.874015748031496E-2</v>
      </c>
      <c r="J47">
        <f t="shared" si="5"/>
        <v>7.874015748031496E-2</v>
      </c>
      <c r="K47">
        <f t="shared" si="6"/>
        <v>2.2320044640089277E-3</v>
      </c>
      <c r="L47" s="10">
        <f t="shared" si="7"/>
        <v>1.5500031000062E-3</v>
      </c>
    </row>
    <row r="48" spans="1:12" x14ac:dyDescent="0.25">
      <c r="A48" s="1">
        <v>2008</v>
      </c>
      <c r="B48" s="1">
        <v>11</v>
      </c>
      <c r="C48" s="1">
        <v>132</v>
      </c>
      <c r="D48" s="1">
        <v>47</v>
      </c>
      <c r="E48">
        <f t="shared" si="0"/>
        <v>138</v>
      </c>
      <c r="F48">
        <f t="shared" si="1"/>
        <v>-6</v>
      </c>
      <c r="G48">
        <f t="shared" si="2"/>
        <v>6</v>
      </c>
      <c r="H48">
        <f t="shared" si="3"/>
        <v>36</v>
      </c>
      <c r="I48">
        <f t="shared" si="4"/>
        <v>-4.5454545454545456E-2</v>
      </c>
      <c r="J48">
        <f t="shared" si="5"/>
        <v>4.5454545454545456E-2</v>
      </c>
      <c r="K48">
        <f t="shared" si="6"/>
        <v>2.2956841138659323E-4</v>
      </c>
      <c r="L48" s="10">
        <f t="shared" si="7"/>
        <v>4.1838842975206618E-2</v>
      </c>
    </row>
    <row r="49" spans="1:12" x14ac:dyDescent="0.25">
      <c r="A49" s="1">
        <v>2008</v>
      </c>
      <c r="B49" s="1">
        <v>12</v>
      </c>
      <c r="C49" s="1">
        <v>159</v>
      </c>
      <c r="D49" s="1">
        <v>48</v>
      </c>
      <c r="E49">
        <f t="shared" si="0"/>
        <v>161</v>
      </c>
      <c r="F49">
        <f t="shared" si="1"/>
        <v>-2</v>
      </c>
      <c r="G49">
        <f t="shared" si="2"/>
        <v>2</v>
      </c>
      <c r="H49">
        <f t="shared" si="3"/>
        <v>4</v>
      </c>
      <c r="I49">
        <f t="shared" si="4"/>
        <v>-1.2578616352201259E-2</v>
      </c>
      <c r="J49">
        <f t="shared" si="5"/>
        <v>1.2578616352201259E-2</v>
      </c>
      <c r="K49">
        <f t="shared" si="6"/>
        <v>8.8999644001423999E-3</v>
      </c>
      <c r="L49" s="10">
        <f t="shared" si="7"/>
        <v>1.4239943040227838E-3</v>
      </c>
    </row>
    <row r="50" spans="1:12" x14ac:dyDescent="0.25">
      <c r="A50" s="1">
        <v>2009</v>
      </c>
      <c r="B50" s="1">
        <v>1</v>
      </c>
      <c r="C50" s="1">
        <v>165</v>
      </c>
      <c r="D50" s="1">
        <v>49</v>
      </c>
      <c r="E50">
        <f t="shared" si="0"/>
        <v>180</v>
      </c>
      <c r="F50">
        <f t="shared" si="1"/>
        <v>-15</v>
      </c>
      <c r="G50">
        <f t="shared" si="2"/>
        <v>15</v>
      </c>
      <c r="H50">
        <f t="shared" si="3"/>
        <v>225</v>
      </c>
      <c r="I50">
        <f t="shared" si="4"/>
        <v>-9.0909090909090912E-2</v>
      </c>
      <c r="J50">
        <f t="shared" si="5"/>
        <v>9.0909090909090912E-2</v>
      </c>
      <c r="K50">
        <f t="shared" si="6"/>
        <v>9.1827364554637292E-4</v>
      </c>
      <c r="L50" s="10">
        <f t="shared" si="7"/>
        <v>2.8797061524334255E-2</v>
      </c>
    </row>
    <row r="51" spans="1:12" x14ac:dyDescent="0.25">
      <c r="A51" s="1">
        <v>2009</v>
      </c>
      <c r="B51" s="1">
        <v>2</v>
      </c>
      <c r="C51" s="1">
        <v>193</v>
      </c>
      <c r="D51" s="1">
        <v>50</v>
      </c>
      <c r="E51">
        <f t="shared" si="0"/>
        <v>198</v>
      </c>
      <c r="F51">
        <f t="shared" si="1"/>
        <v>-5</v>
      </c>
      <c r="G51">
        <f t="shared" si="2"/>
        <v>5</v>
      </c>
      <c r="H51">
        <f t="shared" si="3"/>
        <v>25</v>
      </c>
      <c r="I51">
        <f t="shared" si="4"/>
        <v>-2.5906735751295335E-2</v>
      </c>
      <c r="J51">
        <f t="shared" si="5"/>
        <v>2.5906735751295335E-2</v>
      </c>
      <c r="K51">
        <f t="shared" si="6"/>
        <v>3.2886788907084755E-2</v>
      </c>
      <c r="L51" s="10">
        <f t="shared" si="7"/>
        <v>2.7490670890493705E-2</v>
      </c>
    </row>
    <row r="52" spans="1:12" x14ac:dyDescent="0.25">
      <c r="A52" s="1">
        <v>2009</v>
      </c>
      <c r="B52" s="1">
        <v>3</v>
      </c>
      <c r="C52" s="1">
        <v>161</v>
      </c>
      <c r="D52" s="1">
        <v>51</v>
      </c>
      <c r="E52">
        <f t="shared" si="0"/>
        <v>196</v>
      </c>
      <c r="F52">
        <f t="shared" si="1"/>
        <v>-35</v>
      </c>
      <c r="G52">
        <f t="shared" si="2"/>
        <v>35</v>
      </c>
      <c r="H52">
        <f t="shared" si="3"/>
        <v>1225</v>
      </c>
      <c r="I52">
        <f t="shared" si="4"/>
        <v>-0.21739130434782608</v>
      </c>
      <c r="J52">
        <f t="shared" si="5"/>
        <v>0.21739130434782608</v>
      </c>
      <c r="K52">
        <f t="shared" si="6"/>
        <v>1.3926931831333669E-2</v>
      </c>
      <c r="L52" s="10">
        <f t="shared" si="7"/>
        <v>1.3926931831333669E-2</v>
      </c>
    </row>
    <row r="53" spans="1:12" x14ac:dyDescent="0.25">
      <c r="A53" s="1">
        <v>2009</v>
      </c>
      <c r="B53" s="1">
        <v>4</v>
      </c>
      <c r="C53" s="1">
        <v>180</v>
      </c>
      <c r="D53" s="1">
        <v>52</v>
      </c>
      <c r="E53">
        <f t="shared" si="0"/>
        <v>199</v>
      </c>
      <c r="F53">
        <f t="shared" si="1"/>
        <v>-19</v>
      </c>
      <c r="G53">
        <f t="shared" si="2"/>
        <v>19</v>
      </c>
      <c r="H53">
        <f t="shared" si="3"/>
        <v>361</v>
      </c>
      <c r="I53">
        <f t="shared" si="4"/>
        <v>-0.10555555555555556</v>
      </c>
      <c r="J53">
        <f t="shared" si="5"/>
        <v>0.10555555555555556</v>
      </c>
      <c r="K53">
        <f t="shared" si="6"/>
        <v>1.1141975308641975E-2</v>
      </c>
      <c r="L53" s="10">
        <f t="shared" si="7"/>
        <v>1.2345679012345679E-4</v>
      </c>
    </row>
    <row r="54" spans="1:12" x14ac:dyDescent="0.25">
      <c r="A54" s="1">
        <v>2009</v>
      </c>
      <c r="B54" s="1">
        <v>5</v>
      </c>
      <c r="C54" s="1">
        <v>178</v>
      </c>
      <c r="D54" s="1">
        <v>53</v>
      </c>
      <c r="E54">
        <f t="shared" si="0"/>
        <v>197</v>
      </c>
      <c r="F54">
        <f t="shared" si="1"/>
        <v>-19</v>
      </c>
      <c r="G54">
        <f t="shared" si="2"/>
        <v>19</v>
      </c>
      <c r="H54">
        <f t="shared" si="3"/>
        <v>361</v>
      </c>
      <c r="I54">
        <f t="shared" si="4"/>
        <v>-0.10674157303370786</v>
      </c>
      <c r="J54">
        <f t="shared" si="5"/>
        <v>0.10674157303370786</v>
      </c>
      <c r="K54">
        <f t="shared" si="6"/>
        <v>4.5448806968817063E-3</v>
      </c>
      <c r="L54" s="10">
        <f t="shared" si="7"/>
        <v>1.0225981567983839E-2</v>
      </c>
    </row>
    <row r="55" spans="1:12" x14ac:dyDescent="0.25">
      <c r="A55" s="1">
        <v>2009</v>
      </c>
      <c r="B55" s="1">
        <v>6</v>
      </c>
      <c r="C55" s="1">
        <v>160</v>
      </c>
      <c r="D55" s="1">
        <v>54</v>
      </c>
      <c r="E55">
        <f t="shared" si="0"/>
        <v>172</v>
      </c>
      <c r="F55">
        <f t="shared" si="1"/>
        <v>-12</v>
      </c>
      <c r="G55">
        <f t="shared" si="2"/>
        <v>12</v>
      </c>
      <c r="H55">
        <f t="shared" si="3"/>
        <v>144</v>
      </c>
      <c r="I55">
        <f t="shared" si="4"/>
        <v>-7.4999999999999997E-2</v>
      </c>
      <c r="J55">
        <f t="shared" si="5"/>
        <v>7.4999999999999997E-2</v>
      </c>
      <c r="K55">
        <f t="shared" si="6"/>
        <v>3.9062500000000008E-5</v>
      </c>
      <c r="L55" s="10">
        <f t="shared" si="7"/>
        <v>4.7265625000000007E-3</v>
      </c>
    </row>
    <row r="56" spans="1:12" x14ac:dyDescent="0.25">
      <c r="A56" s="1">
        <v>2009</v>
      </c>
      <c r="B56" s="1">
        <v>7</v>
      </c>
      <c r="C56" s="1">
        <v>171</v>
      </c>
      <c r="D56" s="1">
        <v>55</v>
      </c>
      <c r="E56">
        <f t="shared" si="0"/>
        <v>172</v>
      </c>
      <c r="F56">
        <f t="shared" si="1"/>
        <v>-1</v>
      </c>
      <c r="G56">
        <f t="shared" si="2"/>
        <v>1</v>
      </c>
      <c r="H56">
        <f t="shared" si="3"/>
        <v>1</v>
      </c>
      <c r="I56">
        <f t="shared" si="4"/>
        <v>-5.8479532163742687E-3</v>
      </c>
      <c r="J56">
        <f t="shared" si="5"/>
        <v>5.8479532163742687E-3</v>
      </c>
      <c r="K56">
        <f t="shared" si="6"/>
        <v>0</v>
      </c>
      <c r="L56" s="10">
        <f t="shared" si="7"/>
        <v>3.0778701138811941E-4</v>
      </c>
    </row>
    <row r="57" spans="1:12" x14ac:dyDescent="0.25">
      <c r="A57" s="1">
        <v>2009</v>
      </c>
      <c r="B57" s="1">
        <v>8</v>
      </c>
      <c r="C57" s="1">
        <v>174</v>
      </c>
      <c r="D57" s="1">
        <v>56</v>
      </c>
      <c r="E57">
        <f t="shared" si="0"/>
        <v>174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1.1890606420927466E-3</v>
      </c>
      <c r="L57" s="10">
        <f t="shared" si="7"/>
        <v>4.7694543532831292E-2</v>
      </c>
    </row>
    <row r="58" spans="1:12" x14ac:dyDescent="0.25">
      <c r="A58" s="1">
        <v>2009</v>
      </c>
      <c r="B58" s="1">
        <v>9</v>
      </c>
      <c r="C58" s="1">
        <v>136</v>
      </c>
      <c r="D58" s="1">
        <v>57</v>
      </c>
      <c r="E58">
        <f t="shared" si="0"/>
        <v>142</v>
      </c>
      <c r="F58">
        <f t="shared" si="1"/>
        <v>-6</v>
      </c>
      <c r="G58">
        <f t="shared" si="2"/>
        <v>6</v>
      </c>
      <c r="H58">
        <f t="shared" si="3"/>
        <v>36</v>
      </c>
      <c r="I58">
        <f t="shared" si="4"/>
        <v>-4.4117647058823532E-2</v>
      </c>
      <c r="J58">
        <f t="shared" si="5"/>
        <v>4.4117647058823532E-2</v>
      </c>
      <c r="K58">
        <f t="shared" si="6"/>
        <v>3.4602076124567475E-3</v>
      </c>
      <c r="L58" s="10">
        <f t="shared" si="7"/>
        <v>5.406574394463668E-5</v>
      </c>
    </row>
    <row r="59" spans="1:12" x14ac:dyDescent="0.25">
      <c r="A59" s="1">
        <v>2009</v>
      </c>
      <c r="B59" s="1">
        <v>10</v>
      </c>
      <c r="C59" s="1">
        <v>135</v>
      </c>
      <c r="D59" s="1">
        <v>58</v>
      </c>
      <c r="E59">
        <f t="shared" si="0"/>
        <v>127</v>
      </c>
      <c r="F59">
        <f t="shared" si="1"/>
        <v>8</v>
      </c>
      <c r="G59">
        <f t="shared" si="2"/>
        <v>8</v>
      </c>
      <c r="H59">
        <f t="shared" si="3"/>
        <v>64</v>
      </c>
      <c r="I59">
        <f t="shared" si="4"/>
        <v>5.9259259259259262E-2</v>
      </c>
      <c r="J59">
        <f t="shared" si="5"/>
        <v>5.9259259259259262E-2</v>
      </c>
      <c r="K59">
        <f t="shared" si="6"/>
        <v>8.7791495198902617E-4</v>
      </c>
      <c r="L59" s="10">
        <f t="shared" si="7"/>
        <v>5.4869684499314136E-5</v>
      </c>
    </row>
    <row r="60" spans="1:12" x14ac:dyDescent="0.25">
      <c r="A60" s="1">
        <v>2009</v>
      </c>
      <c r="B60" s="1">
        <v>11</v>
      </c>
      <c r="C60" s="1">
        <v>136</v>
      </c>
      <c r="D60" s="1">
        <v>59</v>
      </c>
      <c r="E60">
        <f t="shared" si="0"/>
        <v>132</v>
      </c>
      <c r="F60">
        <f t="shared" si="1"/>
        <v>4</v>
      </c>
      <c r="G60">
        <f t="shared" si="2"/>
        <v>4</v>
      </c>
      <c r="H60">
        <f t="shared" si="3"/>
        <v>16</v>
      </c>
      <c r="I60">
        <f t="shared" si="4"/>
        <v>2.9411764705882353E-2</v>
      </c>
      <c r="J60">
        <f t="shared" si="5"/>
        <v>2.9411764705882353E-2</v>
      </c>
      <c r="K60">
        <f t="shared" si="6"/>
        <v>5.4065743944636683E-3</v>
      </c>
      <c r="L60" s="10">
        <f t="shared" si="7"/>
        <v>5.8877595155709339E-2</v>
      </c>
    </row>
    <row r="61" spans="1:12" x14ac:dyDescent="0.25">
      <c r="A61" s="1">
        <v>2009</v>
      </c>
      <c r="B61" s="1">
        <v>12</v>
      </c>
      <c r="C61" s="1">
        <v>169</v>
      </c>
      <c r="D61" s="1">
        <v>60</v>
      </c>
      <c r="E61">
        <f t="shared" si="0"/>
        <v>159</v>
      </c>
      <c r="F61">
        <f t="shared" si="1"/>
        <v>10</v>
      </c>
      <c r="G61">
        <f t="shared" si="2"/>
        <v>10</v>
      </c>
      <c r="H61">
        <f t="shared" si="3"/>
        <v>100</v>
      </c>
      <c r="I61">
        <f t="shared" si="4"/>
        <v>5.9171597633136092E-2</v>
      </c>
      <c r="J61">
        <f t="shared" si="5"/>
        <v>5.9171597633136092E-2</v>
      </c>
      <c r="K61">
        <f t="shared" si="6"/>
        <v>3.5012779664577568E-3</v>
      </c>
      <c r="L61" s="10">
        <f t="shared" si="7"/>
        <v>1.2604600679247927E-3</v>
      </c>
    </row>
    <row r="62" spans="1:12" x14ac:dyDescent="0.25">
      <c r="A62" s="1">
        <v>2010</v>
      </c>
      <c r="B62" s="1">
        <v>1</v>
      </c>
      <c r="C62" s="1">
        <v>175</v>
      </c>
      <c r="D62" s="1">
        <v>61</v>
      </c>
      <c r="E62">
        <f t="shared" si="0"/>
        <v>165</v>
      </c>
      <c r="F62">
        <f t="shared" si="1"/>
        <v>10</v>
      </c>
      <c r="G62">
        <f t="shared" si="2"/>
        <v>10</v>
      </c>
      <c r="H62">
        <f t="shared" si="3"/>
        <v>100</v>
      </c>
      <c r="I62">
        <f t="shared" si="4"/>
        <v>5.7142857142857141E-2</v>
      </c>
      <c r="J62">
        <f t="shared" si="5"/>
        <v>5.7142857142857141E-2</v>
      </c>
      <c r="K62">
        <f t="shared" si="6"/>
        <v>5.518367346938776E-3</v>
      </c>
      <c r="L62" s="10">
        <f t="shared" si="7"/>
        <v>3.1379591836734687E-2</v>
      </c>
    </row>
    <row r="63" spans="1:12" x14ac:dyDescent="0.25">
      <c r="A63" s="1">
        <v>2010</v>
      </c>
      <c r="B63" s="1">
        <v>2</v>
      </c>
      <c r="C63" s="1">
        <v>206</v>
      </c>
      <c r="D63" s="1">
        <v>62</v>
      </c>
      <c r="E63">
        <f t="shared" si="0"/>
        <v>193</v>
      </c>
      <c r="F63">
        <f t="shared" si="1"/>
        <v>13</v>
      </c>
      <c r="G63">
        <f t="shared" si="2"/>
        <v>13</v>
      </c>
      <c r="H63">
        <f t="shared" si="3"/>
        <v>169</v>
      </c>
      <c r="I63">
        <f t="shared" si="4"/>
        <v>6.3106796116504854E-2</v>
      </c>
      <c r="J63">
        <f t="shared" si="5"/>
        <v>6.3106796116504854E-2</v>
      </c>
      <c r="K63">
        <f t="shared" si="6"/>
        <v>8.5069280799321325E-3</v>
      </c>
      <c r="L63" s="10">
        <f t="shared" si="7"/>
        <v>1.592987086436045E-2</v>
      </c>
    </row>
    <row r="64" spans="1:12" x14ac:dyDescent="0.25">
      <c r="A64" s="1">
        <v>2010</v>
      </c>
      <c r="B64" s="1">
        <v>3</v>
      </c>
      <c r="C64" s="1">
        <v>180</v>
      </c>
      <c r="D64" s="1">
        <v>63</v>
      </c>
      <c r="E64">
        <f t="shared" si="0"/>
        <v>161</v>
      </c>
      <c r="F64">
        <f t="shared" si="1"/>
        <v>19</v>
      </c>
      <c r="G64">
        <f t="shared" si="2"/>
        <v>19</v>
      </c>
      <c r="H64">
        <f t="shared" si="3"/>
        <v>361</v>
      </c>
      <c r="I64">
        <f t="shared" si="4"/>
        <v>0.10555555555555556</v>
      </c>
      <c r="J64">
        <f t="shared" si="5"/>
        <v>0.10555555555555556</v>
      </c>
      <c r="K64">
        <f t="shared" si="6"/>
        <v>6.0493827160493828E-3</v>
      </c>
      <c r="L64" s="10">
        <f t="shared" si="7"/>
        <v>6.0493827160493828E-3</v>
      </c>
    </row>
    <row r="65" spans="1:12" x14ac:dyDescent="0.25">
      <c r="A65" s="1">
        <v>2010</v>
      </c>
      <c r="B65" s="1">
        <v>4</v>
      </c>
      <c r="C65" s="1">
        <v>194</v>
      </c>
      <c r="D65" s="1">
        <v>64</v>
      </c>
      <c r="E65">
        <f t="shared" si="0"/>
        <v>180</v>
      </c>
      <c r="F65">
        <f t="shared" si="1"/>
        <v>14</v>
      </c>
      <c r="G65">
        <f t="shared" si="2"/>
        <v>14</v>
      </c>
      <c r="H65">
        <f t="shared" si="3"/>
        <v>196</v>
      </c>
      <c r="I65">
        <f t="shared" si="4"/>
        <v>7.2164948453608241E-2</v>
      </c>
      <c r="J65">
        <f t="shared" si="5"/>
        <v>7.2164948453608241E-2</v>
      </c>
      <c r="K65">
        <f t="shared" si="6"/>
        <v>9.5918801147837178E-3</v>
      </c>
      <c r="L65" s="10">
        <f t="shared" si="7"/>
        <v>2.3913274524391541E-4</v>
      </c>
    </row>
    <row r="66" spans="1:12" x14ac:dyDescent="0.25">
      <c r="A66" s="1">
        <v>2010</v>
      </c>
      <c r="B66" s="1">
        <v>5</v>
      </c>
      <c r="C66" s="1">
        <v>197</v>
      </c>
      <c r="D66" s="1">
        <v>65</v>
      </c>
      <c r="E66">
        <f t="shared" si="0"/>
        <v>178</v>
      </c>
      <c r="F66">
        <f t="shared" si="1"/>
        <v>19</v>
      </c>
      <c r="G66">
        <f t="shared" si="2"/>
        <v>19</v>
      </c>
      <c r="H66">
        <f t="shared" si="3"/>
        <v>361</v>
      </c>
      <c r="I66">
        <f t="shared" si="4"/>
        <v>9.6446700507614211E-2</v>
      </c>
      <c r="J66">
        <f t="shared" si="5"/>
        <v>9.6446700507614211E-2</v>
      </c>
      <c r="K66">
        <f t="shared" si="6"/>
        <v>5.7976242624133588E-3</v>
      </c>
      <c r="L66" s="10">
        <f t="shared" si="7"/>
        <v>1.2471333968924735E-2</v>
      </c>
    </row>
    <row r="67" spans="1:12" x14ac:dyDescent="0.25">
      <c r="A67" s="1">
        <v>2010</v>
      </c>
      <c r="B67" s="1">
        <v>6</v>
      </c>
      <c r="C67" s="1">
        <v>175</v>
      </c>
      <c r="D67" s="1">
        <v>66</v>
      </c>
      <c r="E67">
        <f t="shared" si="0"/>
        <v>160</v>
      </c>
      <c r="F67">
        <f t="shared" si="1"/>
        <v>15</v>
      </c>
      <c r="G67">
        <f t="shared" si="2"/>
        <v>15</v>
      </c>
      <c r="H67">
        <f t="shared" si="3"/>
        <v>225</v>
      </c>
      <c r="I67">
        <f t="shared" si="4"/>
        <v>8.5714285714285715E-2</v>
      </c>
      <c r="J67">
        <f t="shared" si="5"/>
        <v>8.5714285714285715E-2</v>
      </c>
      <c r="K67">
        <f t="shared" si="6"/>
        <v>2.380408163265306E-2</v>
      </c>
      <c r="L67" s="10">
        <f t="shared" si="7"/>
        <v>1.7273469387755102E-2</v>
      </c>
    </row>
    <row r="68" spans="1:12" x14ac:dyDescent="0.25">
      <c r="A68" s="1">
        <v>2010</v>
      </c>
      <c r="B68" s="1">
        <v>7</v>
      </c>
      <c r="C68" s="1">
        <v>198</v>
      </c>
      <c r="D68" s="1">
        <v>67</v>
      </c>
      <c r="E68">
        <f t="shared" si="0"/>
        <v>171</v>
      </c>
      <c r="F68">
        <f t="shared" si="1"/>
        <v>27</v>
      </c>
      <c r="G68">
        <f t="shared" si="2"/>
        <v>27</v>
      </c>
      <c r="H68">
        <f t="shared" si="3"/>
        <v>729</v>
      </c>
      <c r="I68">
        <f t="shared" si="4"/>
        <v>0.13636363636363635</v>
      </c>
      <c r="J68">
        <f t="shared" si="5"/>
        <v>0.13636363636363635</v>
      </c>
      <c r="K68">
        <f t="shared" si="6"/>
        <v>5.7392102846648306E-3</v>
      </c>
      <c r="L68" s="10">
        <f t="shared" si="7"/>
        <v>2.0661157024793389E-3</v>
      </c>
    </row>
    <row r="69" spans="1:12" x14ac:dyDescent="0.25">
      <c r="A69" s="1">
        <v>2010</v>
      </c>
      <c r="B69" s="1">
        <v>8</v>
      </c>
      <c r="C69" s="1">
        <v>189</v>
      </c>
      <c r="D69" s="1">
        <v>68</v>
      </c>
      <c r="E69">
        <f t="shared" si="0"/>
        <v>174</v>
      </c>
      <c r="F69">
        <f t="shared" si="1"/>
        <v>15</v>
      </c>
      <c r="G69">
        <f t="shared" si="2"/>
        <v>15</v>
      </c>
      <c r="H69">
        <f t="shared" si="3"/>
        <v>225</v>
      </c>
      <c r="I69">
        <f t="shared" si="4"/>
        <v>7.9365079365079361E-2</v>
      </c>
      <c r="J69">
        <f t="shared" si="5"/>
        <v>7.9365079365079361E-2</v>
      </c>
      <c r="K69">
        <f t="shared" si="6"/>
        <v>2.2675736961451243E-3</v>
      </c>
      <c r="L69" s="10">
        <f t="shared" si="7"/>
        <v>5.4197810811567416E-2</v>
      </c>
    </row>
    <row r="70" spans="1:12" x14ac:dyDescent="0.25">
      <c r="A70" s="1">
        <v>2010</v>
      </c>
      <c r="B70" s="1">
        <v>9</v>
      </c>
      <c r="C70" s="1">
        <v>145</v>
      </c>
      <c r="D70" s="1">
        <v>69</v>
      </c>
      <c r="E70">
        <f t="shared" si="0"/>
        <v>136</v>
      </c>
      <c r="F70">
        <f t="shared" si="1"/>
        <v>9</v>
      </c>
      <c r="G70">
        <f t="shared" si="2"/>
        <v>9</v>
      </c>
      <c r="H70">
        <f t="shared" si="3"/>
        <v>81</v>
      </c>
      <c r="I70">
        <f t="shared" si="4"/>
        <v>6.2068965517241378E-2</v>
      </c>
      <c r="J70">
        <f t="shared" si="5"/>
        <v>6.2068965517241378E-2</v>
      </c>
      <c r="K70">
        <f t="shared" si="6"/>
        <v>5.7550535077288941E-3</v>
      </c>
      <c r="L70" s="10">
        <f t="shared" si="7"/>
        <v>4.7562425683709869E-5</v>
      </c>
    </row>
    <row r="71" spans="1:12" x14ac:dyDescent="0.25">
      <c r="A71" s="1">
        <v>2010</v>
      </c>
      <c r="B71" s="1">
        <v>10</v>
      </c>
      <c r="C71" s="1">
        <v>146</v>
      </c>
      <c r="D71" s="1">
        <v>70</v>
      </c>
      <c r="E71">
        <f t="shared" si="0"/>
        <v>135</v>
      </c>
      <c r="F71">
        <f t="shared" si="1"/>
        <v>11</v>
      </c>
      <c r="G71">
        <f t="shared" si="2"/>
        <v>11</v>
      </c>
      <c r="H71">
        <f t="shared" si="3"/>
        <v>121</v>
      </c>
      <c r="I71">
        <f t="shared" si="4"/>
        <v>7.5342465753424653E-2</v>
      </c>
      <c r="J71">
        <f t="shared" si="5"/>
        <v>7.5342465753424653E-2</v>
      </c>
      <c r="K71">
        <f t="shared" si="6"/>
        <v>7.9283167573653592E-3</v>
      </c>
      <c r="L71" s="10">
        <f t="shared" si="7"/>
        <v>4.2221805216738595E-4</v>
      </c>
    </row>
    <row r="72" spans="1:12" x14ac:dyDescent="0.25">
      <c r="A72" s="1">
        <v>2010</v>
      </c>
      <c r="B72" s="1">
        <v>11</v>
      </c>
      <c r="C72" s="1">
        <v>149</v>
      </c>
      <c r="D72" s="1">
        <v>71</v>
      </c>
      <c r="E72">
        <f t="shared" si="0"/>
        <v>136</v>
      </c>
      <c r="F72">
        <f t="shared" si="1"/>
        <v>13</v>
      </c>
      <c r="G72">
        <f t="shared" si="2"/>
        <v>13</v>
      </c>
      <c r="H72">
        <f t="shared" si="3"/>
        <v>169</v>
      </c>
      <c r="I72">
        <f t="shared" si="4"/>
        <v>8.7248322147651006E-2</v>
      </c>
      <c r="J72">
        <f t="shared" si="5"/>
        <v>8.7248322147651006E-2</v>
      </c>
      <c r="K72">
        <f t="shared" si="6"/>
        <v>8.8284311517499211E-3</v>
      </c>
      <c r="L72" s="10">
        <f t="shared" si="7"/>
        <v>5.2069726588892397E-2</v>
      </c>
    </row>
    <row r="73" spans="1:12" x14ac:dyDescent="0.25">
      <c r="A73" s="1">
        <v>2010</v>
      </c>
      <c r="B73" s="1">
        <v>12</v>
      </c>
      <c r="C73" s="1">
        <v>183</v>
      </c>
      <c r="D73" s="1">
        <v>72</v>
      </c>
      <c r="E73">
        <f t="shared" si="0"/>
        <v>169</v>
      </c>
      <c r="F73">
        <f t="shared" si="1"/>
        <v>14</v>
      </c>
      <c r="G73">
        <f t="shared" si="2"/>
        <v>14</v>
      </c>
      <c r="H73">
        <f t="shared" si="3"/>
        <v>196</v>
      </c>
      <c r="I73">
        <f t="shared" si="4"/>
        <v>7.650273224043716E-2</v>
      </c>
      <c r="J73">
        <f t="shared" si="5"/>
        <v>7.650273224043716E-2</v>
      </c>
      <c r="K73">
        <f t="shared" si="6"/>
        <v>1.7199677506046764E-2</v>
      </c>
      <c r="L73" s="10">
        <f t="shared" si="7"/>
        <v>7.6443011137985609E-3</v>
      </c>
    </row>
    <row r="74" spans="1:12" x14ac:dyDescent="0.25">
      <c r="A74" s="1">
        <v>2011</v>
      </c>
      <c r="B74" s="1">
        <v>1</v>
      </c>
      <c r="C74" s="1">
        <v>199</v>
      </c>
      <c r="D74" s="1">
        <v>73</v>
      </c>
      <c r="E74">
        <f t="shared" si="0"/>
        <v>175</v>
      </c>
      <c r="F74">
        <f t="shared" si="1"/>
        <v>24</v>
      </c>
      <c r="G74">
        <f t="shared" si="2"/>
        <v>24</v>
      </c>
      <c r="H74">
        <f t="shared" si="3"/>
        <v>576</v>
      </c>
      <c r="I74">
        <f t="shared" si="4"/>
        <v>0.12060301507537688</v>
      </c>
      <c r="J74">
        <f t="shared" si="5"/>
        <v>0.12060301507537688</v>
      </c>
      <c r="K74">
        <f t="shared" si="6"/>
        <v>3.6362718113178956E-3</v>
      </c>
      <c r="L74" s="10">
        <f t="shared" si="7"/>
        <v>9.1159314158733365E-3</v>
      </c>
    </row>
    <row r="75" spans="1:12" x14ac:dyDescent="0.25">
      <c r="A75" s="1">
        <v>2011</v>
      </c>
      <c r="B75" s="1">
        <v>2</v>
      </c>
      <c r="C75" s="1">
        <v>218</v>
      </c>
      <c r="D75" s="1">
        <v>74</v>
      </c>
      <c r="E75">
        <f t="shared" si="0"/>
        <v>206</v>
      </c>
      <c r="F75">
        <f t="shared" si="1"/>
        <v>12</v>
      </c>
      <c r="G75">
        <f t="shared" si="2"/>
        <v>12</v>
      </c>
      <c r="H75">
        <f t="shared" si="3"/>
        <v>144</v>
      </c>
      <c r="I75">
        <f t="shared" si="4"/>
        <v>5.5045871559633031E-2</v>
      </c>
      <c r="J75">
        <f t="shared" si="5"/>
        <v>5.5045871559633031E-2</v>
      </c>
      <c r="K75">
        <f t="shared" si="6"/>
        <v>2.1041999831664005E-3</v>
      </c>
      <c r="L75" s="10">
        <f t="shared" si="7"/>
        <v>1.6496927868024577E-2</v>
      </c>
    </row>
    <row r="76" spans="1:12" x14ac:dyDescent="0.25">
      <c r="A76" s="1">
        <v>2011</v>
      </c>
      <c r="B76" s="1">
        <v>3</v>
      </c>
      <c r="C76" s="1">
        <v>190</v>
      </c>
      <c r="D76" s="1">
        <v>75</v>
      </c>
      <c r="E76">
        <f t="shared" si="0"/>
        <v>180</v>
      </c>
      <c r="F76">
        <f t="shared" si="1"/>
        <v>10</v>
      </c>
      <c r="G76">
        <f t="shared" si="2"/>
        <v>10</v>
      </c>
      <c r="H76">
        <f t="shared" si="3"/>
        <v>100</v>
      </c>
      <c r="I76">
        <f t="shared" si="4"/>
        <v>5.2631578947368418E-2</v>
      </c>
      <c r="J76">
        <f t="shared" si="5"/>
        <v>5.2631578947368418E-2</v>
      </c>
      <c r="K76">
        <f t="shared" si="6"/>
        <v>4.0000000000000008E-2</v>
      </c>
      <c r="L76" s="10">
        <f t="shared" si="7"/>
        <v>4.8864265927977837E-2</v>
      </c>
    </row>
    <row r="77" spans="1:12" x14ac:dyDescent="0.25">
      <c r="A77" s="1">
        <v>2011</v>
      </c>
      <c r="B77" s="1">
        <v>4</v>
      </c>
      <c r="C77" s="1">
        <v>232</v>
      </c>
      <c r="D77" s="1">
        <v>76</v>
      </c>
      <c r="E77">
        <f t="shared" si="0"/>
        <v>194</v>
      </c>
      <c r="F77">
        <f t="shared" si="1"/>
        <v>38</v>
      </c>
      <c r="G77">
        <f t="shared" si="2"/>
        <v>38</v>
      </c>
      <c r="H77">
        <f t="shared" si="3"/>
        <v>1444</v>
      </c>
      <c r="I77">
        <f t="shared" si="4"/>
        <v>0.16379310344827586</v>
      </c>
      <c r="J77">
        <f t="shared" si="5"/>
        <v>0.16379310344827586</v>
      </c>
      <c r="K77">
        <f t="shared" si="6"/>
        <v>2.2759363852556478E-2</v>
      </c>
      <c r="L77" s="10">
        <f t="shared" si="7"/>
        <v>0</v>
      </c>
    </row>
    <row r="78" spans="1:12" x14ac:dyDescent="0.25">
      <c r="A78" s="1">
        <v>2011</v>
      </c>
      <c r="B78" s="1">
        <v>5</v>
      </c>
      <c r="C78" s="1">
        <v>232</v>
      </c>
      <c r="D78" s="1">
        <v>77</v>
      </c>
      <c r="E78">
        <f t="shared" si="0"/>
        <v>197</v>
      </c>
      <c r="F78">
        <f t="shared" si="1"/>
        <v>35</v>
      </c>
      <c r="G78">
        <f t="shared" si="2"/>
        <v>35</v>
      </c>
      <c r="H78">
        <f t="shared" si="3"/>
        <v>1225</v>
      </c>
      <c r="I78">
        <f t="shared" si="4"/>
        <v>0.15086206896551724</v>
      </c>
      <c r="J78">
        <f t="shared" si="5"/>
        <v>0.15086206896551724</v>
      </c>
      <c r="K78">
        <f t="shared" si="6"/>
        <v>3.1231420927467297E-2</v>
      </c>
      <c r="L78" s="10">
        <f t="shared" si="7"/>
        <v>4.7562425683709865E-3</v>
      </c>
    </row>
    <row r="79" spans="1:12" x14ac:dyDescent="0.25">
      <c r="A79" s="1">
        <v>2011</v>
      </c>
      <c r="B79" s="1">
        <v>6</v>
      </c>
      <c r="C79" s="1">
        <v>216</v>
      </c>
      <c r="D79" s="1">
        <v>78</v>
      </c>
      <c r="E79">
        <f t="shared" ref="E79:E142" si="8">C67</f>
        <v>175</v>
      </c>
      <c r="F79">
        <f t="shared" ref="F79:F133" si="9">C79-E79</f>
        <v>41</v>
      </c>
      <c r="G79">
        <f t="shared" ref="G79:G142" si="10">ABS(F79)</f>
        <v>41</v>
      </c>
      <c r="H79">
        <f t="shared" ref="H79:H133" si="11">F79^2</f>
        <v>1681</v>
      </c>
      <c r="I79">
        <f t="shared" ref="I79:I133" si="12">F79/C79</f>
        <v>0.18981481481481483</v>
      </c>
      <c r="J79">
        <f t="shared" ref="J79:J142" si="13">ABS(I79)</f>
        <v>0.18981481481481483</v>
      </c>
      <c r="K79">
        <f t="shared" ref="K79:K132" si="14">((E80-C80)/C79)^2</f>
        <v>4.1495198902606306E-2</v>
      </c>
      <c r="L79" s="10">
        <f t="shared" ref="L79:L132" si="15">((C80-C79)/C79)^2</f>
        <v>1.4489026063100135E-2</v>
      </c>
    </row>
    <row r="80" spans="1:12" x14ac:dyDescent="0.25">
      <c r="A80" s="1">
        <v>2011</v>
      </c>
      <c r="B80" s="1">
        <v>7</v>
      </c>
      <c r="C80" s="1">
        <v>242</v>
      </c>
      <c r="D80" s="1">
        <v>79</v>
      </c>
      <c r="E80">
        <f t="shared" si="8"/>
        <v>198</v>
      </c>
      <c r="F80">
        <f t="shared" si="9"/>
        <v>44</v>
      </c>
      <c r="G80">
        <f t="shared" si="10"/>
        <v>44</v>
      </c>
      <c r="H80">
        <f t="shared" si="11"/>
        <v>1936</v>
      </c>
      <c r="I80">
        <f t="shared" si="12"/>
        <v>0.18181818181818182</v>
      </c>
      <c r="J80">
        <f t="shared" si="13"/>
        <v>0.18181818181818182</v>
      </c>
      <c r="K80">
        <f t="shared" si="14"/>
        <v>2.0917287070555287E-2</v>
      </c>
      <c r="L80" s="10">
        <f t="shared" si="15"/>
        <v>5.5324089884570731E-3</v>
      </c>
    </row>
    <row r="81" spans="1:12" x14ac:dyDescent="0.25">
      <c r="A81" s="1">
        <v>2011</v>
      </c>
      <c r="B81" s="1">
        <v>8</v>
      </c>
      <c r="C81" s="1">
        <v>224</v>
      </c>
      <c r="D81" s="1">
        <v>80</v>
      </c>
      <c r="E81">
        <f t="shared" si="8"/>
        <v>189</v>
      </c>
      <c r="F81">
        <f t="shared" si="9"/>
        <v>35</v>
      </c>
      <c r="G81">
        <f t="shared" si="10"/>
        <v>35</v>
      </c>
      <c r="H81">
        <f t="shared" si="11"/>
        <v>1225</v>
      </c>
      <c r="I81">
        <f t="shared" si="12"/>
        <v>0.15625</v>
      </c>
      <c r="J81">
        <f t="shared" si="13"/>
        <v>0.15625</v>
      </c>
      <c r="K81">
        <f t="shared" si="14"/>
        <v>9.6460459183673464E-3</v>
      </c>
      <c r="L81" s="10">
        <f t="shared" si="15"/>
        <v>6.475207270408162E-2</v>
      </c>
    </row>
    <row r="82" spans="1:12" x14ac:dyDescent="0.25">
      <c r="A82" s="1">
        <v>2011</v>
      </c>
      <c r="B82" s="1">
        <v>9</v>
      </c>
      <c r="C82" s="1">
        <v>167</v>
      </c>
      <c r="D82" s="1">
        <v>81</v>
      </c>
      <c r="E82">
        <f t="shared" si="8"/>
        <v>145</v>
      </c>
      <c r="F82">
        <f t="shared" si="9"/>
        <v>22</v>
      </c>
      <c r="G82">
        <f t="shared" si="10"/>
        <v>22</v>
      </c>
      <c r="H82">
        <f t="shared" si="11"/>
        <v>484</v>
      </c>
      <c r="I82">
        <f t="shared" si="12"/>
        <v>0.1317365269461078</v>
      </c>
      <c r="J82">
        <f t="shared" si="13"/>
        <v>0.1317365269461078</v>
      </c>
      <c r="K82">
        <f t="shared" si="14"/>
        <v>1.4342572340349241E-2</v>
      </c>
      <c r="L82" s="10">
        <f t="shared" si="15"/>
        <v>3.585643085087311E-5</v>
      </c>
    </row>
    <row r="83" spans="1:12" x14ac:dyDescent="0.25">
      <c r="A83" s="1">
        <v>2011</v>
      </c>
      <c r="B83" s="1">
        <v>10</v>
      </c>
      <c r="C83" s="1">
        <v>166</v>
      </c>
      <c r="D83" s="1">
        <v>82</v>
      </c>
      <c r="E83">
        <f t="shared" si="8"/>
        <v>146</v>
      </c>
      <c r="F83">
        <f t="shared" si="9"/>
        <v>20</v>
      </c>
      <c r="G83">
        <f t="shared" si="10"/>
        <v>20</v>
      </c>
      <c r="H83">
        <f t="shared" si="11"/>
        <v>400</v>
      </c>
      <c r="I83">
        <f t="shared" si="12"/>
        <v>0.12048192771084337</v>
      </c>
      <c r="J83">
        <f t="shared" si="13"/>
        <v>0.12048192771084337</v>
      </c>
      <c r="K83">
        <f t="shared" si="14"/>
        <v>1.7564232834954278E-2</v>
      </c>
      <c r="L83" s="10">
        <f t="shared" si="15"/>
        <v>9.0724343155755549E-4</v>
      </c>
    </row>
    <row r="84" spans="1:12" x14ac:dyDescent="0.25">
      <c r="A84" s="1">
        <v>2011</v>
      </c>
      <c r="B84" s="1">
        <v>11</v>
      </c>
      <c r="C84" s="1">
        <v>171</v>
      </c>
      <c r="D84" s="1">
        <v>83</v>
      </c>
      <c r="E84">
        <f t="shared" si="8"/>
        <v>149</v>
      </c>
      <c r="F84">
        <f t="shared" si="9"/>
        <v>22</v>
      </c>
      <c r="G84">
        <f t="shared" si="10"/>
        <v>22</v>
      </c>
      <c r="H84">
        <f t="shared" si="11"/>
        <v>484</v>
      </c>
      <c r="I84">
        <f t="shared" si="12"/>
        <v>0.12865497076023391</v>
      </c>
      <c r="J84">
        <f t="shared" si="13"/>
        <v>0.12865497076023391</v>
      </c>
      <c r="K84">
        <f t="shared" si="14"/>
        <v>2.8760986286378711E-2</v>
      </c>
      <c r="L84" s="10">
        <f t="shared" si="15"/>
        <v>5.7487774015936521E-2</v>
      </c>
    </row>
    <row r="85" spans="1:12" x14ac:dyDescent="0.25">
      <c r="A85" s="1">
        <v>2011</v>
      </c>
      <c r="B85" s="1">
        <v>12</v>
      </c>
      <c r="C85" s="1">
        <v>212</v>
      </c>
      <c r="D85" s="1">
        <v>84</v>
      </c>
      <c r="E85">
        <f t="shared" si="8"/>
        <v>183</v>
      </c>
      <c r="F85">
        <f t="shared" si="9"/>
        <v>29</v>
      </c>
      <c r="G85">
        <f t="shared" si="10"/>
        <v>29</v>
      </c>
      <c r="H85">
        <f t="shared" si="11"/>
        <v>841</v>
      </c>
      <c r="I85">
        <f t="shared" si="12"/>
        <v>0.13679245283018868</v>
      </c>
      <c r="J85">
        <f t="shared" si="13"/>
        <v>0.13679245283018868</v>
      </c>
      <c r="K85">
        <f t="shared" si="14"/>
        <v>9.812210751156996E-3</v>
      </c>
      <c r="L85" s="10">
        <f t="shared" si="15"/>
        <v>1.4239943040227838E-3</v>
      </c>
    </row>
    <row r="86" spans="1:12" x14ac:dyDescent="0.25">
      <c r="A86" s="1">
        <v>2012</v>
      </c>
      <c r="B86" s="1">
        <v>1</v>
      </c>
      <c r="C86" s="1">
        <v>220</v>
      </c>
      <c r="D86" s="1">
        <v>85</v>
      </c>
      <c r="E86">
        <f t="shared" si="8"/>
        <v>199</v>
      </c>
      <c r="F86">
        <f t="shared" si="9"/>
        <v>21</v>
      </c>
      <c r="G86">
        <f t="shared" si="10"/>
        <v>21</v>
      </c>
      <c r="H86">
        <f t="shared" si="11"/>
        <v>441</v>
      </c>
      <c r="I86">
        <f t="shared" si="12"/>
        <v>9.5454545454545459E-2</v>
      </c>
      <c r="J86">
        <f t="shared" si="13"/>
        <v>9.5454545454545459E-2</v>
      </c>
      <c r="K86">
        <f t="shared" si="14"/>
        <v>2.1157024793388428E-2</v>
      </c>
      <c r="L86" s="10">
        <f t="shared" si="15"/>
        <v>1.8595041322314047E-2</v>
      </c>
    </row>
    <row r="87" spans="1:12" x14ac:dyDescent="0.25">
      <c r="A87" s="1">
        <v>2012</v>
      </c>
      <c r="B87" s="1">
        <v>2</v>
      </c>
      <c r="C87" s="1">
        <v>250</v>
      </c>
      <c r="D87" s="1">
        <v>86</v>
      </c>
      <c r="E87">
        <f t="shared" si="8"/>
        <v>218</v>
      </c>
      <c r="F87">
        <f t="shared" si="9"/>
        <v>32</v>
      </c>
      <c r="G87">
        <f t="shared" si="10"/>
        <v>32</v>
      </c>
      <c r="H87">
        <f t="shared" si="11"/>
        <v>1024</v>
      </c>
      <c r="I87">
        <f t="shared" si="12"/>
        <v>0.128</v>
      </c>
      <c r="J87">
        <f t="shared" si="13"/>
        <v>0.128</v>
      </c>
      <c r="K87">
        <f t="shared" si="14"/>
        <v>2.5600000000000001E-2</v>
      </c>
      <c r="L87" s="10">
        <f t="shared" si="15"/>
        <v>6.4000000000000003E-3</v>
      </c>
    </row>
    <row r="88" spans="1:12" x14ac:dyDescent="0.25">
      <c r="A88" s="1">
        <v>2012</v>
      </c>
      <c r="B88" s="1">
        <v>3</v>
      </c>
      <c r="C88" s="1">
        <v>230</v>
      </c>
      <c r="D88" s="1">
        <v>87</v>
      </c>
      <c r="E88">
        <f t="shared" si="8"/>
        <v>190</v>
      </c>
      <c r="F88">
        <f t="shared" si="9"/>
        <v>40</v>
      </c>
      <c r="G88">
        <f t="shared" si="10"/>
        <v>40</v>
      </c>
      <c r="H88">
        <f t="shared" si="11"/>
        <v>1600</v>
      </c>
      <c r="I88">
        <f t="shared" si="12"/>
        <v>0.17391304347826086</v>
      </c>
      <c r="J88">
        <f t="shared" si="13"/>
        <v>0.17391304347826086</v>
      </c>
      <c r="K88">
        <f t="shared" si="14"/>
        <v>1.5897920604914934E-2</v>
      </c>
      <c r="L88" s="10">
        <f t="shared" si="15"/>
        <v>1.8166351606805294E-2</v>
      </c>
    </row>
    <row r="89" spans="1:12" x14ac:dyDescent="0.25">
      <c r="A89" s="1">
        <v>2012</v>
      </c>
      <c r="B89" s="1">
        <v>4</v>
      </c>
      <c r="C89" s="1">
        <v>261</v>
      </c>
      <c r="D89" s="1">
        <v>88</v>
      </c>
      <c r="E89">
        <f t="shared" si="8"/>
        <v>232</v>
      </c>
      <c r="F89">
        <f t="shared" si="9"/>
        <v>29</v>
      </c>
      <c r="G89">
        <f t="shared" si="10"/>
        <v>29</v>
      </c>
      <c r="H89">
        <f t="shared" si="11"/>
        <v>841</v>
      </c>
      <c r="I89">
        <f t="shared" si="12"/>
        <v>0.1111111111111111</v>
      </c>
      <c r="J89">
        <f t="shared" si="13"/>
        <v>0.1111111111111111</v>
      </c>
      <c r="K89">
        <f t="shared" si="14"/>
        <v>5.8719044053962789E-3</v>
      </c>
      <c r="L89" s="10">
        <f t="shared" si="15"/>
        <v>1.1890606420927466E-3</v>
      </c>
    </row>
    <row r="90" spans="1:12" x14ac:dyDescent="0.25">
      <c r="A90" s="1">
        <v>2012</v>
      </c>
      <c r="B90" s="1">
        <v>5</v>
      </c>
      <c r="C90" s="1">
        <v>252</v>
      </c>
      <c r="D90" s="1">
        <v>89</v>
      </c>
      <c r="E90">
        <f t="shared" si="8"/>
        <v>232</v>
      </c>
      <c r="F90">
        <f t="shared" si="9"/>
        <v>20</v>
      </c>
      <c r="G90">
        <f t="shared" si="10"/>
        <v>20</v>
      </c>
      <c r="H90">
        <f t="shared" si="11"/>
        <v>400</v>
      </c>
      <c r="I90">
        <f t="shared" si="12"/>
        <v>7.9365079365079361E-2</v>
      </c>
      <c r="J90">
        <f t="shared" si="13"/>
        <v>7.9365079365079361E-2</v>
      </c>
      <c r="K90">
        <f t="shared" si="14"/>
        <v>2.2675736961451243E-3</v>
      </c>
      <c r="L90" s="10">
        <f t="shared" si="15"/>
        <v>9.0702947845804974E-3</v>
      </c>
    </row>
    <row r="91" spans="1:12" x14ac:dyDescent="0.25">
      <c r="A91" s="1">
        <v>2012</v>
      </c>
      <c r="B91" s="1">
        <v>6</v>
      </c>
      <c r="C91" s="1">
        <v>228</v>
      </c>
      <c r="D91" s="1">
        <v>90</v>
      </c>
      <c r="E91">
        <f t="shared" si="8"/>
        <v>216</v>
      </c>
      <c r="F91">
        <f t="shared" si="9"/>
        <v>12</v>
      </c>
      <c r="G91">
        <f t="shared" si="10"/>
        <v>12</v>
      </c>
      <c r="H91">
        <f t="shared" si="11"/>
        <v>144</v>
      </c>
      <c r="I91">
        <f t="shared" si="12"/>
        <v>5.2631578947368418E-2</v>
      </c>
      <c r="J91">
        <f t="shared" si="13"/>
        <v>5.2631578947368418E-2</v>
      </c>
      <c r="K91">
        <f t="shared" si="14"/>
        <v>8.4833795013850403E-3</v>
      </c>
      <c r="L91" s="10">
        <f t="shared" si="15"/>
        <v>2.3564943059402894E-2</v>
      </c>
    </row>
    <row r="92" spans="1:12" x14ac:dyDescent="0.25">
      <c r="A92" s="1">
        <v>2012</v>
      </c>
      <c r="B92" s="1">
        <v>7</v>
      </c>
      <c r="C92" s="1">
        <v>263</v>
      </c>
      <c r="D92" s="1">
        <v>91</v>
      </c>
      <c r="E92">
        <f t="shared" si="8"/>
        <v>242</v>
      </c>
      <c r="F92">
        <f t="shared" si="9"/>
        <v>21</v>
      </c>
      <c r="G92">
        <f t="shared" si="10"/>
        <v>21</v>
      </c>
      <c r="H92">
        <f t="shared" si="11"/>
        <v>441</v>
      </c>
      <c r="I92">
        <f t="shared" si="12"/>
        <v>7.9847908745247151E-2</v>
      </c>
      <c r="J92">
        <f t="shared" si="13"/>
        <v>7.9847908745247151E-2</v>
      </c>
      <c r="K92">
        <f t="shared" si="14"/>
        <v>7.6479347684656421E-3</v>
      </c>
      <c r="L92" s="10">
        <f t="shared" si="15"/>
        <v>3.7010799635674939E-3</v>
      </c>
    </row>
    <row r="93" spans="1:12" x14ac:dyDescent="0.25">
      <c r="A93" s="1">
        <v>2012</v>
      </c>
      <c r="B93" s="1">
        <v>8</v>
      </c>
      <c r="C93" s="1">
        <v>247</v>
      </c>
      <c r="D93" s="1">
        <v>92</v>
      </c>
      <c r="E93">
        <f t="shared" si="8"/>
        <v>224</v>
      </c>
      <c r="F93">
        <f t="shared" si="9"/>
        <v>23</v>
      </c>
      <c r="G93">
        <f t="shared" si="10"/>
        <v>23</v>
      </c>
      <c r="H93">
        <f t="shared" si="11"/>
        <v>529</v>
      </c>
      <c r="I93">
        <f t="shared" si="12"/>
        <v>9.3117408906882596E-2</v>
      </c>
      <c r="J93">
        <f t="shared" si="13"/>
        <v>9.3117408906882596E-2</v>
      </c>
      <c r="K93">
        <f t="shared" si="14"/>
        <v>1.1949056696552969E-2</v>
      </c>
      <c r="L93" s="10">
        <f t="shared" si="15"/>
        <v>4.6042387188775423E-2</v>
      </c>
    </row>
    <row r="94" spans="1:12" x14ac:dyDescent="0.25">
      <c r="A94" s="1">
        <v>2012</v>
      </c>
      <c r="B94" s="1">
        <v>9</v>
      </c>
      <c r="C94" s="1">
        <v>194</v>
      </c>
      <c r="D94" s="1">
        <v>93</v>
      </c>
      <c r="E94">
        <f t="shared" si="8"/>
        <v>167</v>
      </c>
      <c r="F94">
        <f t="shared" si="9"/>
        <v>27</v>
      </c>
      <c r="G94">
        <f t="shared" si="10"/>
        <v>27</v>
      </c>
      <c r="H94">
        <f t="shared" si="11"/>
        <v>729</v>
      </c>
      <c r="I94">
        <f t="shared" si="12"/>
        <v>0.13917525773195877</v>
      </c>
      <c r="J94">
        <f t="shared" si="13"/>
        <v>0.13917525773195877</v>
      </c>
      <c r="K94">
        <f t="shared" si="14"/>
        <v>1.7961526198320754E-2</v>
      </c>
      <c r="L94" s="10">
        <f t="shared" si="15"/>
        <v>1.0628122010840684E-4</v>
      </c>
    </row>
    <row r="95" spans="1:12" x14ac:dyDescent="0.25">
      <c r="A95" s="1">
        <v>2012</v>
      </c>
      <c r="B95" s="1">
        <v>10</v>
      </c>
      <c r="C95" s="1">
        <v>192</v>
      </c>
      <c r="D95" s="1">
        <v>94</v>
      </c>
      <c r="E95">
        <f t="shared" si="8"/>
        <v>166</v>
      </c>
      <c r="F95">
        <f t="shared" si="9"/>
        <v>26</v>
      </c>
      <c r="G95">
        <f t="shared" si="10"/>
        <v>26</v>
      </c>
      <c r="H95">
        <f t="shared" si="11"/>
        <v>676</v>
      </c>
      <c r="I95">
        <f t="shared" si="12"/>
        <v>0.13541666666666666</v>
      </c>
      <c r="J95">
        <f t="shared" si="13"/>
        <v>0.13541666666666666</v>
      </c>
      <c r="K95">
        <f t="shared" si="14"/>
        <v>1.6954210069444448E-2</v>
      </c>
      <c r="L95" s="10">
        <f t="shared" si="15"/>
        <v>4.3402777777777775E-4</v>
      </c>
    </row>
    <row r="96" spans="1:12" x14ac:dyDescent="0.25">
      <c r="A96" s="1">
        <v>2012</v>
      </c>
      <c r="B96" s="1">
        <v>11</v>
      </c>
      <c r="C96" s="1">
        <v>196</v>
      </c>
      <c r="D96" s="1">
        <v>95</v>
      </c>
      <c r="E96">
        <f t="shared" si="8"/>
        <v>171</v>
      </c>
      <c r="F96">
        <f t="shared" si="9"/>
        <v>25</v>
      </c>
      <c r="G96">
        <f t="shared" si="10"/>
        <v>25</v>
      </c>
      <c r="H96">
        <f t="shared" si="11"/>
        <v>625</v>
      </c>
      <c r="I96">
        <f t="shared" si="12"/>
        <v>0.12755102040816327</v>
      </c>
      <c r="J96">
        <f t="shared" si="13"/>
        <v>0.12755102040816327</v>
      </c>
      <c r="K96">
        <f t="shared" si="14"/>
        <v>9.3971261974177423E-3</v>
      </c>
      <c r="L96" s="10">
        <f t="shared" si="15"/>
        <v>3.1887755102040817E-2</v>
      </c>
    </row>
    <row r="97" spans="1:12" x14ac:dyDescent="0.25">
      <c r="A97" s="1">
        <v>2012</v>
      </c>
      <c r="B97" s="1">
        <v>12</v>
      </c>
      <c r="C97" s="1">
        <v>231</v>
      </c>
      <c r="D97" s="1">
        <v>96</v>
      </c>
      <c r="E97">
        <f t="shared" si="8"/>
        <v>212</v>
      </c>
      <c r="F97">
        <f t="shared" si="9"/>
        <v>19</v>
      </c>
      <c r="G97">
        <f t="shared" si="10"/>
        <v>19</v>
      </c>
      <c r="H97">
        <f t="shared" si="11"/>
        <v>361</v>
      </c>
      <c r="I97">
        <f t="shared" si="12"/>
        <v>8.2251082251082255E-2</v>
      </c>
      <c r="J97">
        <f t="shared" si="13"/>
        <v>8.2251082251082255E-2</v>
      </c>
      <c r="K97">
        <f t="shared" si="14"/>
        <v>1.2668428252843839E-2</v>
      </c>
      <c r="L97" s="10">
        <f t="shared" si="15"/>
        <v>4.2165626581210985E-3</v>
      </c>
    </row>
    <row r="98" spans="1:12" x14ac:dyDescent="0.25">
      <c r="A98" s="1">
        <v>2013</v>
      </c>
      <c r="B98" s="1">
        <v>1</v>
      </c>
      <c r="C98" s="1">
        <v>246</v>
      </c>
      <c r="D98" s="1">
        <v>97</v>
      </c>
      <c r="E98">
        <f t="shared" si="8"/>
        <v>220</v>
      </c>
      <c r="F98">
        <f t="shared" si="9"/>
        <v>26</v>
      </c>
      <c r="G98">
        <f t="shared" si="10"/>
        <v>26</v>
      </c>
      <c r="H98">
        <f t="shared" si="11"/>
        <v>676</v>
      </c>
      <c r="I98">
        <f t="shared" si="12"/>
        <v>0.10569105691056911</v>
      </c>
      <c r="J98">
        <f t="shared" si="13"/>
        <v>0.10569105691056911</v>
      </c>
      <c r="K98">
        <f t="shared" si="14"/>
        <v>3.8072575847709698E-2</v>
      </c>
      <c r="L98" s="10">
        <f t="shared" si="15"/>
        <v>4.4682398043492638E-2</v>
      </c>
    </row>
    <row r="99" spans="1:12" x14ac:dyDescent="0.25">
      <c r="A99" s="1">
        <v>2013</v>
      </c>
      <c r="B99" s="1">
        <v>2</v>
      </c>
      <c r="C99" s="1">
        <v>298</v>
      </c>
      <c r="D99" s="1">
        <v>98</v>
      </c>
      <c r="E99">
        <f t="shared" si="8"/>
        <v>250</v>
      </c>
      <c r="F99">
        <f t="shared" si="9"/>
        <v>48</v>
      </c>
      <c r="G99">
        <f t="shared" si="10"/>
        <v>48</v>
      </c>
      <c r="H99">
        <f t="shared" si="11"/>
        <v>2304</v>
      </c>
      <c r="I99">
        <f t="shared" si="12"/>
        <v>0.16107382550335569</v>
      </c>
      <c r="J99">
        <f t="shared" si="13"/>
        <v>0.16107382550335569</v>
      </c>
      <c r="K99">
        <f t="shared" si="14"/>
        <v>1.7127606864555653E-2</v>
      </c>
      <c r="L99" s="10">
        <f t="shared" si="15"/>
        <v>9.4702941308950038E-3</v>
      </c>
    </row>
    <row r="100" spans="1:12" x14ac:dyDescent="0.25">
      <c r="A100" s="1">
        <v>2013</v>
      </c>
      <c r="B100" s="1">
        <v>3</v>
      </c>
      <c r="C100" s="1">
        <v>269</v>
      </c>
      <c r="D100" s="1">
        <v>99</v>
      </c>
      <c r="E100">
        <f t="shared" si="8"/>
        <v>230</v>
      </c>
      <c r="F100">
        <f t="shared" si="9"/>
        <v>39</v>
      </c>
      <c r="G100">
        <f t="shared" si="10"/>
        <v>39</v>
      </c>
      <c r="H100">
        <f t="shared" si="11"/>
        <v>1521</v>
      </c>
      <c r="I100">
        <f t="shared" si="12"/>
        <v>0.1449814126394052</v>
      </c>
      <c r="J100">
        <f t="shared" si="13"/>
        <v>0.1449814126394052</v>
      </c>
      <c r="K100">
        <f t="shared" si="14"/>
        <v>7.3105678473210705E-3</v>
      </c>
      <c r="L100" s="10">
        <f t="shared" si="15"/>
        <v>3.1094097649286218E-3</v>
      </c>
    </row>
    <row r="101" spans="1:12" x14ac:dyDescent="0.25">
      <c r="A101" s="1">
        <v>2013</v>
      </c>
      <c r="B101" s="1">
        <v>4</v>
      </c>
      <c r="C101" s="1">
        <v>284</v>
      </c>
      <c r="D101" s="1">
        <v>100</v>
      </c>
      <c r="E101">
        <f t="shared" si="8"/>
        <v>261</v>
      </c>
      <c r="F101">
        <f t="shared" si="9"/>
        <v>23</v>
      </c>
      <c r="G101">
        <f t="shared" si="10"/>
        <v>23</v>
      </c>
      <c r="H101">
        <f t="shared" si="11"/>
        <v>529</v>
      </c>
      <c r="I101">
        <f t="shared" si="12"/>
        <v>8.098591549295775E-2</v>
      </c>
      <c r="J101">
        <f t="shared" si="13"/>
        <v>8.098591549295775E-2</v>
      </c>
      <c r="K101">
        <f t="shared" si="14"/>
        <v>9.0383852410236068E-3</v>
      </c>
      <c r="L101" s="10">
        <f t="shared" si="15"/>
        <v>3.0995834159888914E-4</v>
      </c>
    </row>
    <row r="102" spans="1:12" x14ac:dyDescent="0.25">
      <c r="A102" s="1">
        <v>2013</v>
      </c>
      <c r="B102" s="1">
        <v>5</v>
      </c>
      <c r="C102" s="1">
        <v>279</v>
      </c>
      <c r="D102" s="1">
        <v>101</v>
      </c>
      <c r="E102">
        <f t="shared" si="8"/>
        <v>252</v>
      </c>
      <c r="F102">
        <f t="shared" si="9"/>
        <v>27</v>
      </c>
      <c r="G102">
        <f t="shared" si="10"/>
        <v>27</v>
      </c>
      <c r="H102">
        <f t="shared" si="11"/>
        <v>729</v>
      </c>
      <c r="I102">
        <f t="shared" si="12"/>
        <v>9.6774193548387094E-2</v>
      </c>
      <c r="J102">
        <f t="shared" si="13"/>
        <v>9.6774193548387094E-2</v>
      </c>
      <c r="K102">
        <f t="shared" si="14"/>
        <v>4.6248121170077469E-2</v>
      </c>
      <c r="L102" s="10">
        <f t="shared" si="15"/>
        <v>1.0405827263267429E-3</v>
      </c>
    </row>
    <row r="103" spans="1:12" x14ac:dyDescent="0.25">
      <c r="A103" s="1">
        <v>2013</v>
      </c>
      <c r="B103" s="1">
        <v>6</v>
      </c>
      <c r="C103" s="1">
        <v>288</v>
      </c>
      <c r="D103" s="1">
        <v>102</v>
      </c>
      <c r="E103">
        <f t="shared" si="8"/>
        <v>228</v>
      </c>
      <c r="F103">
        <f t="shared" si="9"/>
        <v>60</v>
      </c>
      <c r="G103">
        <f t="shared" si="10"/>
        <v>60</v>
      </c>
      <c r="H103">
        <f t="shared" si="11"/>
        <v>3600</v>
      </c>
      <c r="I103">
        <f t="shared" si="12"/>
        <v>0.20833333333333334</v>
      </c>
      <c r="J103">
        <f t="shared" si="13"/>
        <v>0.20833333333333334</v>
      </c>
      <c r="K103">
        <f t="shared" si="14"/>
        <v>1.8337673611111108E-2</v>
      </c>
      <c r="L103" s="10">
        <f t="shared" si="15"/>
        <v>2.3630401234567902E-3</v>
      </c>
    </row>
    <row r="104" spans="1:12" x14ac:dyDescent="0.25">
      <c r="A104" s="1">
        <v>2013</v>
      </c>
      <c r="B104" s="1">
        <v>7</v>
      </c>
      <c r="C104" s="1">
        <v>302</v>
      </c>
      <c r="D104" s="1">
        <v>103</v>
      </c>
      <c r="E104">
        <f t="shared" si="8"/>
        <v>263</v>
      </c>
      <c r="F104">
        <f t="shared" si="9"/>
        <v>39</v>
      </c>
      <c r="G104">
        <f t="shared" si="10"/>
        <v>39</v>
      </c>
      <c r="H104">
        <f t="shared" si="11"/>
        <v>1521</v>
      </c>
      <c r="I104">
        <f t="shared" si="12"/>
        <v>0.12913907284768211</v>
      </c>
      <c r="J104">
        <f t="shared" si="13"/>
        <v>0.12913907284768211</v>
      </c>
      <c r="K104">
        <f t="shared" si="14"/>
        <v>1.6676900135958947E-2</v>
      </c>
      <c r="L104" s="10">
        <f t="shared" si="15"/>
        <v>2.8068944344546293E-3</v>
      </c>
    </row>
    <row r="105" spans="1:12" x14ac:dyDescent="0.25">
      <c r="A105" s="1">
        <v>2013</v>
      </c>
      <c r="B105" s="1">
        <v>8</v>
      </c>
      <c r="C105" s="1">
        <v>286</v>
      </c>
      <c r="D105" s="1">
        <v>104</v>
      </c>
      <c r="E105">
        <f t="shared" si="8"/>
        <v>247</v>
      </c>
      <c r="F105">
        <f t="shared" si="9"/>
        <v>39</v>
      </c>
      <c r="G105">
        <f t="shared" si="10"/>
        <v>39</v>
      </c>
      <c r="H105">
        <f t="shared" si="11"/>
        <v>1521</v>
      </c>
      <c r="I105">
        <f t="shared" si="12"/>
        <v>0.13636363636363635</v>
      </c>
      <c r="J105">
        <f t="shared" si="13"/>
        <v>0.13636363636363635</v>
      </c>
      <c r="K105">
        <f t="shared" si="14"/>
        <v>3.53318010660668E-3</v>
      </c>
      <c r="L105" s="10">
        <f t="shared" si="15"/>
        <v>6.8768643943469113E-2</v>
      </c>
    </row>
    <row r="106" spans="1:12" x14ac:dyDescent="0.25">
      <c r="A106" s="1">
        <v>2013</v>
      </c>
      <c r="B106" s="1">
        <v>9</v>
      </c>
      <c r="C106" s="1">
        <v>211</v>
      </c>
      <c r="D106" s="1">
        <v>105</v>
      </c>
      <c r="E106">
        <f t="shared" si="8"/>
        <v>194</v>
      </c>
      <c r="F106">
        <f t="shared" si="9"/>
        <v>17</v>
      </c>
      <c r="G106">
        <f t="shared" si="10"/>
        <v>17</v>
      </c>
      <c r="H106">
        <f t="shared" si="11"/>
        <v>289</v>
      </c>
      <c r="I106">
        <f t="shared" si="12"/>
        <v>8.0568720379146919E-2</v>
      </c>
      <c r="J106">
        <f t="shared" si="13"/>
        <v>8.0568720379146919E-2</v>
      </c>
      <c r="K106">
        <f t="shared" si="14"/>
        <v>1.293771478628063E-2</v>
      </c>
      <c r="L106" s="10">
        <f t="shared" si="15"/>
        <v>5.6153275982120791E-4</v>
      </c>
    </row>
    <row r="107" spans="1:12" x14ac:dyDescent="0.25">
      <c r="A107" s="1">
        <v>2013</v>
      </c>
      <c r="B107" s="1">
        <v>10</v>
      </c>
      <c r="C107" s="1">
        <v>216</v>
      </c>
      <c r="D107" s="1">
        <v>106</v>
      </c>
      <c r="E107">
        <f t="shared" si="8"/>
        <v>192</v>
      </c>
      <c r="F107">
        <f t="shared" si="9"/>
        <v>24</v>
      </c>
      <c r="G107">
        <f t="shared" si="10"/>
        <v>24</v>
      </c>
      <c r="H107">
        <f t="shared" si="11"/>
        <v>576</v>
      </c>
      <c r="I107">
        <f t="shared" si="12"/>
        <v>0.1111111111111111</v>
      </c>
      <c r="J107">
        <f t="shared" si="13"/>
        <v>0.1111111111111111</v>
      </c>
      <c r="K107">
        <f t="shared" si="14"/>
        <v>1.1338305898491084E-2</v>
      </c>
      <c r="L107" s="10">
        <f t="shared" si="15"/>
        <v>1.9290123456790122E-4</v>
      </c>
    </row>
    <row r="108" spans="1:12" x14ac:dyDescent="0.25">
      <c r="A108" s="1">
        <v>2013</v>
      </c>
      <c r="B108" s="1">
        <v>11</v>
      </c>
      <c r="C108" s="1">
        <v>219</v>
      </c>
      <c r="D108" s="1">
        <v>107</v>
      </c>
      <c r="E108">
        <f t="shared" si="8"/>
        <v>196</v>
      </c>
      <c r="F108">
        <f t="shared" si="9"/>
        <v>23</v>
      </c>
      <c r="G108">
        <f t="shared" si="10"/>
        <v>23</v>
      </c>
      <c r="H108">
        <f t="shared" si="11"/>
        <v>529</v>
      </c>
      <c r="I108">
        <f t="shared" si="12"/>
        <v>0.1050228310502283</v>
      </c>
      <c r="J108">
        <f t="shared" si="13"/>
        <v>0.1050228310502283</v>
      </c>
      <c r="K108">
        <f t="shared" si="14"/>
        <v>1.5199849878025895E-2</v>
      </c>
      <c r="L108" s="10">
        <f t="shared" si="15"/>
        <v>3.1713267029461437E-2</v>
      </c>
    </row>
    <row r="109" spans="1:12" x14ac:dyDescent="0.25">
      <c r="A109" s="1">
        <v>2013</v>
      </c>
      <c r="B109" s="1">
        <v>12</v>
      </c>
      <c r="C109" s="1">
        <v>258</v>
      </c>
      <c r="D109" s="1">
        <v>108</v>
      </c>
      <c r="E109">
        <f t="shared" si="8"/>
        <v>231</v>
      </c>
      <c r="F109">
        <f t="shared" si="9"/>
        <v>27</v>
      </c>
      <c r="G109">
        <f t="shared" si="10"/>
        <v>27</v>
      </c>
      <c r="H109">
        <f t="shared" si="11"/>
        <v>729</v>
      </c>
      <c r="I109">
        <f t="shared" si="12"/>
        <v>0.10465116279069768</v>
      </c>
      <c r="J109">
        <f t="shared" si="13"/>
        <v>0.10465116279069768</v>
      </c>
      <c r="K109">
        <f t="shared" si="14"/>
        <v>2.4037017006189532E-2</v>
      </c>
      <c r="L109" s="10">
        <f t="shared" si="15"/>
        <v>1.1778138333032871E-2</v>
      </c>
    </row>
    <row r="110" spans="1:12" x14ac:dyDescent="0.25">
      <c r="A110" s="1">
        <v>2014</v>
      </c>
      <c r="B110" s="1">
        <v>1</v>
      </c>
      <c r="C110" s="1">
        <v>286</v>
      </c>
      <c r="D110" s="1">
        <v>109</v>
      </c>
      <c r="E110">
        <f t="shared" si="8"/>
        <v>246</v>
      </c>
      <c r="F110">
        <f t="shared" si="9"/>
        <v>40</v>
      </c>
      <c r="G110">
        <f t="shared" si="10"/>
        <v>40</v>
      </c>
      <c r="H110">
        <f t="shared" si="11"/>
        <v>1600</v>
      </c>
      <c r="I110">
        <f t="shared" si="12"/>
        <v>0.13986013986013987</v>
      </c>
      <c r="J110">
        <f t="shared" si="13"/>
        <v>0.13986013986013987</v>
      </c>
      <c r="K110">
        <f t="shared" si="14"/>
        <v>1.0281676365592449E-2</v>
      </c>
      <c r="L110" s="10">
        <f t="shared" si="15"/>
        <v>2.0551127194483838E-2</v>
      </c>
    </row>
    <row r="111" spans="1:12" x14ac:dyDescent="0.25">
      <c r="A111" s="1">
        <v>2014</v>
      </c>
      <c r="B111" s="1">
        <v>2</v>
      </c>
      <c r="C111" s="1">
        <v>327</v>
      </c>
      <c r="D111" s="1">
        <v>110</v>
      </c>
      <c r="E111">
        <f t="shared" si="8"/>
        <v>298</v>
      </c>
      <c r="F111">
        <f t="shared" si="9"/>
        <v>29</v>
      </c>
      <c r="G111">
        <f t="shared" si="10"/>
        <v>29</v>
      </c>
      <c r="H111">
        <f t="shared" si="11"/>
        <v>841</v>
      </c>
      <c r="I111">
        <f t="shared" si="12"/>
        <v>8.8685015290519878E-2</v>
      </c>
      <c r="J111">
        <f t="shared" si="13"/>
        <v>8.8685015290519878E-2</v>
      </c>
      <c r="K111">
        <f t="shared" si="14"/>
        <v>3.0300479757596165E-3</v>
      </c>
      <c r="L111" s="10">
        <f t="shared" si="15"/>
        <v>1.49631998802944E-2</v>
      </c>
    </row>
    <row r="112" spans="1:12" x14ac:dyDescent="0.25">
      <c r="A112" s="1">
        <v>2014</v>
      </c>
      <c r="B112" s="1">
        <v>3</v>
      </c>
      <c r="C112" s="1">
        <v>287</v>
      </c>
      <c r="D112" s="1">
        <v>111</v>
      </c>
      <c r="E112">
        <f t="shared" si="8"/>
        <v>269</v>
      </c>
      <c r="F112">
        <f t="shared" si="9"/>
        <v>18</v>
      </c>
      <c r="G112">
        <f t="shared" si="10"/>
        <v>18</v>
      </c>
      <c r="H112">
        <f t="shared" si="11"/>
        <v>324</v>
      </c>
      <c r="I112">
        <f t="shared" si="12"/>
        <v>6.2717770034843204E-2</v>
      </c>
      <c r="J112">
        <f t="shared" si="13"/>
        <v>6.2717770034843204E-2</v>
      </c>
      <c r="K112">
        <f t="shared" si="14"/>
        <v>2.2447765542861996E-2</v>
      </c>
      <c r="L112" s="10">
        <f t="shared" si="15"/>
        <v>1.942478359577025E-2</v>
      </c>
    </row>
    <row r="113" spans="1:12" x14ac:dyDescent="0.25">
      <c r="A113" s="1">
        <v>2014</v>
      </c>
      <c r="B113" s="1">
        <v>4</v>
      </c>
      <c r="C113" s="1">
        <v>327</v>
      </c>
      <c r="D113" s="1">
        <v>112</v>
      </c>
      <c r="E113">
        <f t="shared" si="8"/>
        <v>284</v>
      </c>
      <c r="F113">
        <f t="shared" si="9"/>
        <v>43</v>
      </c>
      <c r="G113">
        <f t="shared" si="10"/>
        <v>43</v>
      </c>
      <c r="H113">
        <f t="shared" si="11"/>
        <v>1849</v>
      </c>
      <c r="I113">
        <f t="shared" si="12"/>
        <v>0.13149847094801223</v>
      </c>
      <c r="J113">
        <f t="shared" si="13"/>
        <v>0.13149847094801223</v>
      </c>
      <c r="K113">
        <f t="shared" si="14"/>
        <v>1.7291847861665217E-2</v>
      </c>
      <c r="L113" s="10">
        <f t="shared" si="15"/>
        <v>2.337999981296E-4</v>
      </c>
    </row>
    <row r="114" spans="1:12" x14ac:dyDescent="0.25">
      <c r="A114" s="1">
        <v>2014</v>
      </c>
      <c r="B114" s="1">
        <v>5</v>
      </c>
      <c r="C114" s="1">
        <v>322</v>
      </c>
      <c r="D114" s="1">
        <v>113</v>
      </c>
      <c r="E114">
        <f t="shared" si="8"/>
        <v>279</v>
      </c>
      <c r="F114">
        <f t="shared" si="9"/>
        <v>43</v>
      </c>
      <c r="G114">
        <f t="shared" si="10"/>
        <v>43</v>
      </c>
      <c r="H114">
        <f t="shared" si="11"/>
        <v>1849</v>
      </c>
      <c r="I114">
        <f t="shared" si="12"/>
        <v>0.13354037267080746</v>
      </c>
      <c r="J114">
        <f t="shared" si="13"/>
        <v>0.13354037267080746</v>
      </c>
      <c r="K114">
        <f t="shared" si="14"/>
        <v>2.1700551676247055E-3</v>
      </c>
      <c r="L114" s="10">
        <f t="shared" si="15"/>
        <v>3.4817329578334172E-3</v>
      </c>
    </row>
    <row r="115" spans="1:12" x14ac:dyDescent="0.25">
      <c r="A115" s="1">
        <v>2014</v>
      </c>
      <c r="B115" s="1">
        <v>6</v>
      </c>
      <c r="C115" s="1">
        <v>303</v>
      </c>
      <c r="D115" s="1">
        <v>114</v>
      </c>
      <c r="E115">
        <f t="shared" si="8"/>
        <v>288</v>
      </c>
      <c r="F115">
        <f t="shared" si="9"/>
        <v>15</v>
      </c>
      <c r="G115">
        <f t="shared" si="10"/>
        <v>15</v>
      </c>
      <c r="H115">
        <f t="shared" si="11"/>
        <v>225</v>
      </c>
      <c r="I115">
        <f t="shared" si="12"/>
        <v>4.9504950495049507E-2</v>
      </c>
      <c r="J115">
        <f t="shared" si="13"/>
        <v>4.9504950495049507E-2</v>
      </c>
      <c r="K115">
        <f t="shared" si="14"/>
        <v>7.3631125488786498E-3</v>
      </c>
      <c r="L115" s="10">
        <f t="shared" si="15"/>
        <v>6.8076114542147282E-3</v>
      </c>
    </row>
    <row r="116" spans="1:12" x14ac:dyDescent="0.25">
      <c r="A116" s="1">
        <v>2014</v>
      </c>
      <c r="B116" s="1">
        <v>7</v>
      </c>
      <c r="C116" s="1">
        <v>328</v>
      </c>
      <c r="D116" s="1">
        <v>115</v>
      </c>
      <c r="E116">
        <f t="shared" si="8"/>
        <v>302</v>
      </c>
      <c r="F116">
        <f t="shared" si="9"/>
        <v>26</v>
      </c>
      <c r="G116">
        <f t="shared" si="10"/>
        <v>26</v>
      </c>
      <c r="H116">
        <f t="shared" si="11"/>
        <v>676</v>
      </c>
      <c r="I116">
        <f t="shared" si="12"/>
        <v>7.926829268292683E-2</v>
      </c>
      <c r="J116">
        <f t="shared" si="13"/>
        <v>7.926829268292683E-2</v>
      </c>
      <c r="K116">
        <f t="shared" si="14"/>
        <v>1.1386451516954194E-2</v>
      </c>
      <c r="L116" s="10">
        <f t="shared" si="15"/>
        <v>4.5545806067816784E-4</v>
      </c>
    </row>
    <row r="117" spans="1:12" x14ac:dyDescent="0.25">
      <c r="A117" s="1">
        <v>2014</v>
      </c>
      <c r="B117" s="1">
        <v>8</v>
      </c>
      <c r="C117" s="1">
        <v>321</v>
      </c>
      <c r="D117" s="1">
        <v>116</v>
      </c>
      <c r="E117">
        <f t="shared" si="8"/>
        <v>286</v>
      </c>
      <c r="F117">
        <f t="shared" si="9"/>
        <v>35</v>
      </c>
      <c r="G117">
        <f t="shared" si="10"/>
        <v>35</v>
      </c>
      <c r="H117">
        <f t="shared" si="11"/>
        <v>1225</v>
      </c>
      <c r="I117">
        <f t="shared" si="12"/>
        <v>0.10903426791277258</v>
      </c>
      <c r="J117">
        <f t="shared" si="13"/>
        <v>0.10903426791277258</v>
      </c>
      <c r="K117">
        <f t="shared" si="14"/>
        <v>2.1835968206830288E-3</v>
      </c>
      <c r="L117" s="10">
        <f t="shared" si="15"/>
        <v>8.7586494696285933E-2</v>
      </c>
    </row>
    <row r="118" spans="1:12" x14ac:dyDescent="0.25">
      <c r="A118" s="1">
        <v>2014</v>
      </c>
      <c r="B118" s="1">
        <v>9</v>
      </c>
      <c r="C118" s="1">
        <v>226</v>
      </c>
      <c r="D118" s="1">
        <v>117</v>
      </c>
      <c r="E118">
        <f t="shared" si="8"/>
        <v>211</v>
      </c>
      <c r="F118">
        <f t="shared" si="9"/>
        <v>15</v>
      </c>
      <c r="G118">
        <f t="shared" si="10"/>
        <v>15</v>
      </c>
      <c r="H118">
        <f t="shared" si="11"/>
        <v>225</v>
      </c>
      <c r="I118">
        <f t="shared" si="12"/>
        <v>6.637168141592921E-2</v>
      </c>
      <c r="J118">
        <f t="shared" si="13"/>
        <v>6.637168141592921E-2</v>
      </c>
      <c r="K118">
        <f t="shared" si="14"/>
        <v>7.8314668337379589E-5</v>
      </c>
      <c r="L118" s="10">
        <f t="shared" si="15"/>
        <v>1.2530346933980734E-3</v>
      </c>
    </row>
    <row r="119" spans="1:12" x14ac:dyDescent="0.25">
      <c r="A119" s="1">
        <v>2014</v>
      </c>
      <c r="B119" s="1">
        <v>10</v>
      </c>
      <c r="C119" s="1">
        <v>218</v>
      </c>
      <c r="D119" s="1">
        <v>118</v>
      </c>
      <c r="E119">
        <f t="shared" si="8"/>
        <v>216</v>
      </c>
      <c r="F119">
        <f t="shared" si="9"/>
        <v>2</v>
      </c>
      <c r="G119">
        <f t="shared" si="10"/>
        <v>2</v>
      </c>
      <c r="H119">
        <f t="shared" si="11"/>
        <v>4</v>
      </c>
      <c r="I119">
        <f t="shared" si="12"/>
        <v>9.1743119266055051E-3</v>
      </c>
      <c r="J119">
        <f t="shared" si="13"/>
        <v>9.1743119266055051E-3</v>
      </c>
      <c r="K119">
        <f t="shared" si="14"/>
        <v>5.2604999579160012E-4</v>
      </c>
      <c r="L119" s="10">
        <f t="shared" si="15"/>
        <v>7.5751199393990411E-4</v>
      </c>
    </row>
    <row r="120" spans="1:12" x14ac:dyDescent="0.25">
      <c r="A120" s="1">
        <v>2014</v>
      </c>
      <c r="B120" s="1">
        <v>11</v>
      </c>
      <c r="C120" s="1">
        <v>224</v>
      </c>
      <c r="D120" s="1">
        <v>119</v>
      </c>
      <c r="E120">
        <f t="shared" si="8"/>
        <v>219</v>
      </c>
      <c r="F120">
        <f t="shared" si="9"/>
        <v>5</v>
      </c>
      <c r="G120">
        <f t="shared" si="10"/>
        <v>5</v>
      </c>
      <c r="H120">
        <f t="shared" si="11"/>
        <v>25</v>
      </c>
      <c r="I120">
        <f t="shared" si="12"/>
        <v>2.2321428571428572E-2</v>
      </c>
      <c r="J120">
        <f t="shared" si="13"/>
        <v>2.2321428571428572E-2</v>
      </c>
      <c r="K120">
        <f t="shared" si="14"/>
        <v>4.9824617346938777E-4</v>
      </c>
      <c r="L120" s="10">
        <f t="shared" si="15"/>
        <v>1.6761001275510206E-2</v>
      </c>
    </row>
    <row r="121" spans="1:12" x14ac:dyDescent="0.25">
      <c r="A121" s="1">
        <v>2014</v>
      </c>
      <c r="B121" s="1">
        <v>12</v>
      </c>
      <c r="C121" s="1">
        <v>253</v>
      </c>
      <c r="D121" s="1">
        <v>120</v>
      </c>
      <c r="E121">
        <f t="shared" si="8"/>
        <v>258</v>
      </c>
      <c r="F121">
        <f t="shared" si="9"/>
        <v>-5</v>
      </c>
      <c r="G121">
        <f t="shared" si="10"/>
        <v>5</v>
      </c>
      <c r="H121">
        <f t="shared" si="11"/>
        <v>25</v>
      </c>
      <c r="I121">
        <f t="shared" si="12"/>
        <v>-1.9762845849802372E-2</v>
      </c>
      <c r="J121">
        <f t="shared" si="13"/>
        <v>1.9762845849802372E-2</v>
      </c>
      <c r="K121">
        <f t="shared" si="14"/>
        <v>3.9994375790904394E-3</v>
      </c>
      <c r="L121" s="10">
        <f t="shared" si="15"/>
        <v>4.5149900795200676E-3</v>
      </c>
    </row>
    <row r="122" spans="1:12" x14ac:dyDescent="0.25">
      <c r="A122" s="1">
        <v>2015</v>
      </c>
      <c r="B122" s="1">
        <v>1</v>
      </c>
      <c r="C122" s="1">
        <v>270</v>
      </c>
      <c r="D122" s="1">
        <v>121</v>
      </c>
      <c r="E122">
        <f t="shared" si="8"/>
        <v>286</v>
      </c>
      <c r="F122">
        <f t="shared" si="9"/>
        <v>-16</v>
      </c>
      <c r="G122">
        <f t="shared" si="10"/>
        <v>16</v>
      </c>
      <c r="H122">
        <f t="shared" si="11"/>
        <v>256</v>
      </c>
      <c r="I122">
        <f t="shared" si="12"/>
        <v>-5.9259259259259262E-2</v>
      </c>
      <c r="J122">
        <f t="shared" si="13"/>
        <v>5.9259259259259262E-2</v>
      </c>
      <c r="K122">
        <f t="shared" si="14"/>
        <v>8.7791495198902617E-4</v>
      </c>
      <c r="L122" s="10">
        <f t="shared" si="15"/>
        <v>5.7956104252400539E-2</v>
      </c>
    </row>
    <row r="123" spans="1:12" x14ac:dyDescent="0.25">
      <c r="A123" s="1">
        <v>2015</v>
      </c>
      <c r="B123" s="1">
        <v>2</v>
      </c>
      <c r="C123" s="1">
        <v>335</v>
      </c>
      <c r="D123" s="1">
        <v>122</v>
      </c>
      <c r="E123">
        <f t="shared" si="8"/>
        <v>327</v>
      </c>
      <c r="F123">
        <f t="shared" si="9"/>
        <v>8</v>
      </c>
      <c r="G123">
        <f t="shared" si="10"/>
        <v>8</v>
      </c>
      <c r="H123">
        <f t="shared" si="11"/>
        <v>64</v>
      </c>
      <c r="I123">
        <f t="shared" si="12"/>
        <v>2.3880597014925373E-2</v>
      </c>
      <c r="J123">
        <f t="shared" si="13"/>
        <v>2.3880597014925373E-2</v>
      </c>
      <c r="K123">
        <f t="shared" si="14"/>
        <v>2.0049008687903764E-3</v>
      </c>
      <c r="L123" s="10">
        <f t="shared" si="15"/>
        <v>3.5366451325462241E-2</v>
      </c>
    </row>
    <row r="124" spans="1:12" x14ac:dyDescent="0.25">
      <c r="A124" s="1">
        <v>2015</v>
      </c>
      <c r="B124" s="1">
        <v>3</v>
      </c>
      <c r="C124" s="1">
        <v>272</v>
      </c>
      <c r="D124" s="1">
        <v>123</v>
      </c>
      <c r="E124">
        <f t="shared" si="8"/>
        <v>287</v>
      </c>
      <c r="F124">
        <f t="shared" si="9"/>
        <v>-15</v>
      </c>
      <c r="G124">
        <f t="shared" si="10"/>
        <v>15</v>
      </c>
      <c r="H124">
        <f t="shared" si="11"/>
        <v>225</v>
      </c>
      <c r="I124">
        <f t="shared" si="12"/>
        <v>-5.514705882352941E-2</v>
      </c>
      <c r="J124">
        <f t="shared" si="13"/>
        <v>5.514705882352941E-2</v>
      </c>
      <c r="K124">
        <f t="shared" si="14"/>
        <v>5.406574394463668E-5</v>
      </c>
      <c r="L124" s="10">
        <f t="shared" si="15"/>
        <v>3.7967668685121109E-2</v>
      </c>
    </row>
    <row r="125" spans="1:12" x14ac:dyDescent="0.25">
      <c r="A125" s="1">
        <v>2015</v>
      </c>
      <c r="B125" s="1">
        <v>4</v>
      </c>
      <c r="C125" s="1">
        <v>325</v>
      </c>
      <c r="D125" s="1">
        <v>124</v>
      </c>
      <c r="E125">
        <f t="shared" si="8"/>
        <v>327</v>
      </c>
      <c r="F125">
        <f t="shared" si="9"/>
        <v>-2</v>
      </c>
      <c r="G125">
        <f t="shared" si="10"/>
        <v>2</v>
      </c>
      <c r="H125">
        <f t="shared" si="11"/>
        <v>4</v>
      </c>
      <c r="I125">
        <f t="shared" si="12"/>
        <v>-6.1538461538461538E-3</v>
      </c>
      <c r="J125">
        <f t="shared" si="13"/>
        <v>6.1538461538461538E-3</v>
      </c>
      <c r="K125">
        <f t="shared" si="14"/>
        <v>2.366863905325444E-4</v>
      </c>
      <c r="L125" s="10">
        <f t="shared" si="15"/>
        <v>6.0591715976331356E-4</v>
      </c>
    </row>
    <row r="126" spans="1:12" x14ac:dyDescent="0.25">
      <c r="A126" s="1">
        <v>2015</v>
      </c>
      <c r="B126" s="1">
        <v>5</v>
      </c>
      <c r="C126" s="1">
        <v>317</v>
      </c>
      <c r="D126" s="1">
        <v>125</v>
      </c>
      <c r="E126">
        <f t="shared" si="8"/>
        <v>322</v>
      </c>
      <c r="F126">
        <f t="shared" si="9"/>
        <v>-5</v>
      </c>
      <c r="G126">
        <f t="shared" si="10"/>
        <v>5</v>
      </c>
      <c r="H126">
        <f t="shared" si="11"/>
        <v>25</v>
      </c>
      <c r="I126">
        <f t="shared" si="12"/>
        <v>-1.5772870662460567E-2</v>
      </c>
      <c r="J126">
        <f t="shared" si="13"/>
        <v>1.5772870662460567E-2</v>
      </c>
      <c r="K126">
        <f t="shared" si="14"/>
        <v>9.9513379573883708E-6</v>
      </c>
      <c r="L126" s="10">
        <f t="shared" si="15"/>
        <v>1.6817761147986349E-3</v>
      </c>
    </row>
    <row r="127" spans="1:12" x14ac:dyDescent="0.25">
      <c r="A127" s="1">
        <v>2015</v>
      </c>
      <c r="B127" s="1">
        <v>6</v>
      </c>
      <c r="C127" s="1">
        <v>304</v>
      </c>
      <c r="D127" s="1">
        <v>126</v>
      </c>
      <c r="E127">
        <f t="shared" si="8"/>
        <v>303</v>
      </c>
      <c r="F127">
        <f t="shared" si="9"/>
        <v>1</v>
      </c>
      <c r="G127">
        <f t="shared" si="10"/>
        <v>1</v>
      </c>
      <c r="H127">
        <f t="shared" si="11"/>
        <v>1</v>
      </c>
      <c r="I127">
        <f t="shared" si="12"/>
        <v>3.2894736842105261E-3</v>
      </c>
      <c r="J127">
        <f t="shared" si="13"/>
        <v>3.2894736842105261E-3</v>
      </c>
      <c r="K127">
        <f t="shared" si="14"/>
        <v>4.3282548476454288E-3</v>
      </c>
      <c r="L127" s="10">
        <f t="shared" si="15"/>
        <v>1.7313019390581715E-4</v>
      </c>
    </row>
    <row r="128" spans="1:12" x14ac:dyDescent="0.25">
      <c r="A128" s="1">
        <v>2015</v>
      </c>
      <c r="B128" s="1">
        <v>7</v>
      </c>
      <c r="C128" s="1">
        <v>308</v>
      </c>
      <c r="D128" s="1">
        <v>127</v>
      </c>
      <c r="E128">
        <f t="shared" si="8"/>
        <v>328</v>
      </c>
      <c r="F128">
        <f t="shared" si="9"/>
        <v>-20</v>
      </c>
      <c r="G128">
        <f t="shared" si="10"/>
        <v>20</v>
      </c>
      <c r="H128">
        <f t="shared" si="11"/>
        <v>400</v>
      </c>
      <c r="I128">
        <f t="shared" si="12"/>
        <v>-6.4935064935064929E-2</v>
      </c>
      <c r="J128">
        <f t="shared" si="13"/>
        <v>6.4935064935064929E-2</v>
      </c>
      <c r="K128">
        <f t="shared" si="14"/>
        <v>8.2644628099173556E-3</v>
      </c>
      <c r="L128" s="10">
        <f t="shared" si="15"/>
        <v>2.3718164951931188E-3</v>
      </c>
    </row>
    <row r="129" spans="1:12" x14ac:dyDescent="0.25">
      <c r="A129" s="1">
        <v>2015</v>
      </c>
      <c r="B129" s="1">
        <v>8</v>
      </c>
      <c r="C129" s="1">
        <v>293</v>
      </c>
      <c r="D129" s="1">
        <v>128</v>
      </c>
      <c r="E129">
        <f t="shared" si="8"/>
        <v>321</v>
      </c>
      <c r="F129">
        <f t="shared" si="9"/>
        <v>-28</v>
      </c>
      <c r="G129">
        <f t="shared" si="10"/>
        <v>28</v>
      </c>
      <c r="H129">
        <f t="shared" si="11"/>
        <v>784</v>
      </c>
      <c r="I129">
        <f t="shared" si="12"/>
        <v>-9.556313993174062E-2</v>
      </c>
      <c r="J129">
        <f t="shared" si="13"/>
        <v>9.556313993174062E-2</v>
      </c>
      <c r="K129">
        <f t="shared" si="14"/>
        <v>2.9819799881186737E-3</v>
      </c>
      <c r="L129" s="10">
        <f t="shared" si="15"/>
        <v>8.0245547414646651E-2</v>
      </c>
    </row>
    <row r="130" spans="1:12" x14ac:dyDescent="0.25">
      <c r="A130" s="1">
        <v>2015</v>
      </c>
      <c r="B130" s="1">
        <v>9</v>
      </c>
      <c r="C130" s="1">
        <v>210</v>
      </c>
      <c r="D130" s="1">
        <v>129</v>
      </c>
      <c r="E130">
        <f t="shared" si="8"/>
        <v>226</v>
      </c>
      <c r="F130">
        <f t="shared" si="9"/>
        <v>-16</v>
      </c>
      <c r="G130">
        <f t="shared" si="10"/>
        <v>16</v>
      </c>
      <c r="H130">
        <f t="shared" si="11"/>
        <v>256</v>
      </c>
      <c r="I130">
        <f t="shared" si="12"/>
        <v>-7.6190476190476197E-2</v>
      </c>
      <c r="J130">
        <f t="shared" si="13"/>
        <v>7.6190476190476197E-2</v>
      </c>
      <c r="K130">
        <f t="shared" si="14"/>
        <v>5.6689342403628109E-4</v>
      </c>
      <c r="L130" s="10">
        <f t="shared" si="15"/>
        <v>2.040816326530612E-4</v>
      </c>
    </row>
    <row r="131" spans="1:12" x14ac:dyDescent="0.25">
      <c r="A131" s="1">
        <v>2015</v>
      </c>
      <c r="B131" s="1">
        <v>10</v>
      </c>
      <c r="C131" s="1">
        <v>213</v>
      </c>
      <c r="D131" s="1">
        <v>130</v>
      </c>
      <c r="E131">
        <f t="shared" si="8"/>
        <v>218</v>
      </c>
      <c r="F131">
        <f t="shared" si="9"/>
        <v>-5</v>
      </c>
      <c r="G131">
        <f t="shared" si="10"/>
        <v>5</v>
      </c>
      <c r="H131">
        <f t="shared" si="11"/>
        <v>25</v>
      </c>
      <c r="I131">
        <f t="shared" si="12"/>
        <v>-2.3474178403755867E-2</v>
      </c>
      <c r="J131">
        <f t="shared" si="13"/>
        <v>2.3474178403755867E-2</v>
      </c>
      <c r="K131">
        <f t="shared" si="14"/>
        <v>4.3201304855738504E-3</v>
      </c>
      <c r="L131" s="10">
        <f t="shared" si="15"/>
        <v>1.9837333862328903E-4</v>
      </c>
    </row>
    <row r="132" spans="1:12" x14ac:dyDescent="0.25">
      <c r="A132" s="1">
        <v>2015</v>
      </c>
      <c r="B132" s="1">
        <v>11</v>
      </c>
      <c r="C132" s="1">
        <v>210</v>
      </c>
      <c r="D132" s="1">
        <v>131</v>
      </c>
      <c r="E132">
        <f t="shared" si="8"/>
        <v>224</v>
      </c>
      <c r="F132">
        <f t="shared" si="9"/>
        <v>-14</v>
      </c>
      <c r="G132">
        <f t="shared" si="10"/>
        <v>14</v>
      </c>
      <c r="H132">
        <f t="shared" si="11"/>
        <v>196</v>
      </c>
      <c r="I132">
        <f t="shared" si="12"/>
        <v>-6.6666666666666666E-2</v>
      </c>
      <c r="J132">
        <f t="shared" si="13"/>
        <v>6.6666666666666666E-2</v>
      </c>
      <c r="K132">
        <f t="shared" si="14"/>
        <v>2.2675736961451243E-3</v>
      </c>
      <c r="L132" s="10">
        <f t="shared" si="15"/>
        <v>2.4693877551020406E-2</v>
      </c>
    </row>
    <row r="133" spans="1:12" ht="16.5" thickBot="1" x14ac:dyDescent="0.3">
      <c r="A133" s="5">
        <v>2015</v>
      </c>
      <c r="B133" s="5">
        <v>12</v>
      </c>
      <c r="C133" s="5">
        <v>243</v>
      </c>
      <c r="D133" s="5">
        <v>132</v>
      </c>
      <c r="E133" s="6">
        <f t="shared" si="8"/>
        <v>253</v>
      </c>
      <c r="F133" s="6">
        <f t="shared" si="9"/>
        <v>-10</v>
      </c>
      <c r="G133" s="6">
        <f t="shared" si="10"/>
        <v>10</v>
      </c>
      <c r="H133" s="6">
        <f t="shared" si="11"/>
        <v>100</v>
      </c>
      <c r="I133" s="6">
        <f t="shared" si="12"/>
        <v>-4.1152263374485597E-2</v>
      </c>
      <c r="J133" s="6">
        <f t="shared" si="13"/>
        <v>4.1152263374485597E-2</v>
      </c>
      <c r="K133" s="6">
        <f t="shared" ref="K133:K156" si="16">((E134-C134)/C133)^2</f>
        <v>4.8942403766363525E-3</v>
      </c>
      <c r="L133" s="13">
        <f t="shared" ref="L133:L156" si="17">((C134-C133)/C133)^2</f>
        <v>1.6935087808430287E-3</v>
      </c>
    </row>
    <row r="134" spans="1:12" x14ac:dyDescent="0.25">
      <c r="A134" s="1">
        <v>2016</v>
      </c>
      <c r="B134" s="1">
        <v>1</v>
      </c>
      <c r="C134" s="1">
        <v>253</v>
      </c>
      <c r="D134" s="1">
        <v>133</v>
      </c>
      <c r="E134">
        <f>C122</f>
        <v>270</v>
      </c>
      <c r="F134">
        <f t="shared" ref="F134:F157" si="18">C134-E134</f>
        <v>-17</v>
      </c>
      <c r="G134">
        <f t="shared" si="10"/>
        <v>17</v>
      </c>
      <c r="H134">
        <f t="shared" ref="H134:H157" si="19">F134^2</f>
        <v>289</v>
      </c>
      <c r="I134">
        <f t="shared" ref="I134:I157" si="20">F134/C134</f>
        <v>-6.7193675889328064E-2</v>
      </c>
      <c r="J134">
        <f t="shared" si="13"/>
        <v>6.7193675889328064E-2</v>
      </c>
      <c r="K134">
        <f t="shared" si="16"/>
        <v>1.7013232514177693E-2</v>
      </c>
      <c r="L134" s="10">
        <f t="shared" si="17"/>
        <v>3.7510350107016199E-2</v>
      </c>
    </row>
    <row r="135" spans="1:12" x14ac:dyDescent="0.25">
      <c r="A135" s="1">
        <v>2016</v>
      </c>
      <c r="B135" s="1">
        <v>2</v>
      </c>
      <c r="C135" s="1">
        <v>302</v>
      </c>
      <c r="D135" s="1">
        <v>134</v>
      </c>
      <c r="E135">
        <f>C123</f>
        <v>335</v>
      </c>
      <c r="F135">
        <f t="shared" si="18"/>
        <v>-33</v>
      </c>
      <c r="G135">
        <f t="shared" si="10"/>
        <v>33</v>
      </c>
      <c r="H135">
        <f t="shared" si="19"/>
        <v>1089</v>
      </c>
      <c r="I135">
        <f t="shared" si="20"/>
        <v>-0.10927152317880795</v>
      </c>
      <c r="J135">
        <f t="shared" si="13"/>
        <v>0.10927152317880795</v>
      </c>
      <c r="K135">
        <f t="shared" si="16"/>
        <v>1.3266961975351957E-3</v>
      </c>
      <c r="L135" s="10">
        <f t="shared" si="17"/>
        <v>1.8431209157493092E-2</v>
      </c>
    </row>
    <row r="136" spans="1:12" x14ac:dyDescent="0.25">
      <c r="A136" s="1">
        <v>2016</v>
      </c>
      <c r="B136" s="1">
        <v>3</v>
      </c>
      <c r="C136" s="1">
        <v>261</v>
      </c>
      <c r="D136" s="1">
        <v>135</v>
      </c>
      <c r="E136">
        <f t="shared" si="8"/>
        <v>272</v>
      </c>
      <c r="F136">
        <f t="shared" si="18"/>
        <v>-11</v>
      </c>
      <c r="G136">
        <f t="shared" si="10"/>
        <v>11</v>
      </c>
      <c r="H136">
        <f t="shared" si="19"/>
        <v>121</v>
      </c>
      <c r="I136">
        <f t="shared" si="20"/>
        <v>-4.2145593869731802E-2</v>
      </c>
      <c r="J136">
        <f t="shared" si="13"/>
        <v>4.2145593869731802E-2</v>
      </c>
      <c r="K136">
        <f t="shared" si="16"/>
        <v>1.321178491214163E-2</v>
      </c>
      <c r="L136" s="10">
        <f t="shared" si="17"/>
        <v>1.6969803731595248E-2</v>
      </c>
    </row>
    <row r="137" spans="1:12" x14ac:dyDescent="0.25">
      <c r="A137" s="1">
        <v>2016</v>
      </c>
      <c r="B137" s="1">
        <v>4</v>
      </c>
      <c r="C137" s="1">
        <v>295</v>
      </c>
      <c r="D137" s="1">
        <v>136</v>
      </c>
      <c r="E137">
        <f t="shared" si="8"/>
        <v>325</v>
      </c>
      <c r="F137">
        <f t="shared" si="18"/>
        <v>-30</v>
      </c>
      <c r="G137">
        <f t="shared" si="10"/>
        <v>30</v>
      </c>
      <c r="H137">
        <f t="shared" si="19"/>
        <v>900</v>
      </c>
      <c r="I137">
        <f t="shared" si="20"/>
        <v>-0.10169491525423729</v>
      </c>
      <c r="J137">
        <f t="shared" si="13"/>
        <v>0.10169491525423729</v>
      </c>
      <c r="K137">
        <f t="shared" si="16"/>
        <v>9.0089054869290433E-3</v>
      </c>
      <c r="L137" s="10">
        <f t="shared" si="17"/>
        <v>4.136742315426601E-4</v>
      </c>
    </row>
    <row r="138" spans="1:12" x14ac:dyDescent="0.25">
      <c r="A138" s="1">
        <v>2016</v>
      </c>
      <c r="B138" s="1">
        <v>5</v>
      </c>
      <c r="C138" s="1">
        <v>289</v>
      </c>
      <c r="D138" s="1">
        <v>137</v>
      </c>
      <c r="E138">
        <f t="shared" si="8"/>
        <v>317</v>
      </c>
      <c r="F138">
        <f t="shared" si="18"/>
        <v>-28</v>
      </c>
      <c r="G138">
        <f t="shared" si="10"/>
        <v>28</v>
      </c>
      <c r="H138">
        <f t="shared" si="19"/>
        <v>784</v>
      </c>
      <c r="I138">
        <f t="shared" si="20"/>
        <v>-9.6885813148788927E-2</v>
      </c>
      <c r="J138">
        <f t="shared" si="13"/>
        <v>9.6885813148788927E-2</v>
      </c>
      <c r="K138">
        <f t="shared" si="16"/>
        <v>3.4602076124567475E-3</v>
      </c>
      <c r="L138" s="10">
        <f t="shared" si="17"/>
        <v>4.7892146885214497E-5</v>
      </c>
    </row>
    <row r="139" spans="1:12" x14ac:dyDescent="0.25">
      <c r="A139" s="1">
        <v>2016</v>
      </c>
      <c r="B139" s="1">
        <v>6</v>
      </c>
      <c r="C139" s="1">
        <v>287</v>
      </c>
      <c r="D139" s="1">
        <v>138</v>
      </c>
      <c r="E139">
        <f t="shared" si="8"/>
        <v>304</v>
      </c>
      <c r="F139">
        <f t="shared" si="18"/>
        <v>-17</v>
      </c>
      <c r="G139">
        <f t="shared" si="10"/>
        <v>17</v>
      </c>
      <c r="H139">
        <f t="shared" si="19"/>
        <v>289</v>
      </c>
      <c r="I139">
        <f t="shared" si="20"/>
        <v>-5.9233449477351915E-2</v>
      </c>
      <c r="J139">
        <f t="shared" si="13"/>
        <v>5.9233449477351915E-2</v>
      </c>
      <c r="K139">
        <f t="shared" si="16"/>
        <v>1.2140489747356409E-5</v>
      </c>
      <c r="L139" s="10">
        <f t="shared" si="17"/>
        <v>4.8561958989425625E-3</v>
      </c>
    </row>
    <row r="140" spans="1:12" x14ac:dyDescent="0.25">
      <c r="A140" s="1">
        <v>2016</v>
      </c>
      <c r="B140" s="1">
        <v>7</v>
      </c>
      <c r="C140" s="1">
        <v>307</v>
      </c>
      <c r="D140" s="1">
        <v>139</v>
      </c>
      <c r="E140">
        <f t="shared" si="8"/>
        <v>308</v>
      </c>
      <c r="F140">
        <f t="shared" si="18"/>
        <v>-1</v>
      </c>
      <c r="G140">
        <f t="shared" si="10"/>
        <v>1</v>
      </c>
      <c r="H140">
        <f t="shared" si="19"/>
        <v>1</v>
      </c>
      <c r="I140">
        <f t="shared" si="20"/>
        <v>-3.2573289902280132E-3</v>
      </c>
      <c r="J140">
        <f t="shared" si="13"/>
        <v>3.2573289902280132E-3</v>
      </c>
      <c r="K140">
        <f t="shared" si="16"/>
        <v>4.6790947384057133E-3</v>
      </c>
      <c r="L140" s="10">
        <f t="shared" si="17"/>
        <v>1.2997485384460312E-2</v>
      </c>
    </row>
    <row r="141" spans="1:12" x14ac:dyDescent="0.25">
      <c r="A141" s="1">
        <v>2016</v>
      </c>
      <c r="B141" s="1">
        <v>8</v>
      </c>
      <c r="C141" s="1">
        <v>272</v>
      </c>
      <c r="D141" s="1">
        <v>140</v>
      </c>
      <c r="E141">
        <f t="shared" si="8"/>
        <v>293</v>
      </c>
      <c r="F141">
        <f t="shared" si="18"/>
        <v>-21</v>
      </c>
      <c r="G141">
        <f t="shared" si="10"/>
        <v>21</v>
      </c>
      <c r="H141">
        <f t="shared" si="19"/>
        <v>441</v>
      </c>
      <c r="I141">
        <f t="shared" si="20"/>
        <v>-7.720588235294118E-2</v>
      </c>
      <c r="J141">
        <f t="shared" si="13"/>
        <v>7.720588235294118E-2</v>
      </c>
      <c r="K141">
        <f t="shared" si="16"/>
        <v>1.2164792387543255E-4</v>
      </c>
      <c r="L141" s="10">
        <f t="shared" si="17"/>
        <v>4.7050713667820071E-2</v>
      </c>
    </row>
    <row r="142" spans="1:12" x14ac:dyDescent="0.25">
      <c r="A142" s="1">
        <v>2016</v>
      </c>
      <c r="B142" s="1">
        <v>9</v>
      </c>
      <c r="C142" s="1">
        <v>213</v>
      </c>
      <c r="D142" s="1">
        <v>141</v>
      </c>
      <c r="E142">
        <f t="shared" si="8"/>
        <v>210</v>
      </c>
      <c r="F142">
        <f t="shared" si="18"/>
        <v>3</v>
      </c>
      <c r="G142">
        <f t="shared" si="10"/>
        <v>3</v>
      </c>
      <c r="H142">
        <f t="shared" si="19"/>
        <v>9</v>
      </c>
      <c r="I142">
        <f t="shared" si="20"/>
        <v>1.4084507042253521E-2</v>
      </c>
      <c r="J142">
        <f t="shared" si="13"/>
        <v>1.4084507042253521E-2</v>
      </c>
      <c r="K142">
        <f t="shared" si="16"/>
        <v>3.5266371310806942E-4</v>
      </c>
      <c r="L142" s="10">
        <f t="shared" si="17"/>
        <v>3.5266371310806942E-4</v>
      </c>
    </row>
    <row r="143" spans="1:12" x14ac:dyDescent="0.25">
      <c r="A143" s="1">
        <v>2016</v>
      </c>
      <c r="B143" s="1">
        <v>10</v>
      </c>
      <c r="C143" s="1">
        <v>209</v>
      </c>
      <c r="D143" s="1">
        <v>142</v>
      </c>
      <c r="E143">
        <f t="shared" ref="E143:E157" si="21">C131</f>
        <v>213</v>
      </c>
      <c r="F143">
        <f t="shared" si="18"/>
        <v>-4</v>
      </c>
      <c r="G143">
        <f t="shared" ref="G143:G157" si="22">ABS(F143)</f>
        <v>4</v>
      </c>
      <c r="H143">
        <f t="shared" si="19"/>
        <v>16</v>
      </c>
      <c r="I143">
        <f t="shared" si="20"/>
        <v>-1.9138755980861243E-2</v>
      </c>
      <c r="J143">
        <f t="shared" ref="J143:J157" si="23">ABS(I143)</f>
        <v>1.9138755980861243E-2</v>
      </c>
      <c r="K143">
        <f t="shared" si="16"/>
        <v>2.0603923902841052E-4</v>
      </c>
      <c r="L143" s="10">
        <f t="shared" si="17"/>
        <v>9.1572995123738007E-5</v>
      </c>
    </row>
    <row r="144" spans="1:12" x14ac:dyDescent="0.25">
      <c r="A144" s="1">
        <v>2016</v>
      </c>
      <c r="B144" s="1">
        <v>11</v>
      </c>
      <c r="C144" s="1">
        <v>207</v>
      </c>
      <c r="D144" s="1">
        <v>143</v>
      </c>
      <c r="E144">
        <f t="shared" si="21"/>
        <v>210</v>
      </c>
      <c r="F144">
        <f t="shared" si="18"/>
        <v>-3</v>
      </c>
      <c r="G144">
        <f t="shared" si="22"/>
        <v>3</v>
      </c>
      <c r="H144">
        <f t="shared" si="19"/>
        <v>9</v>
      </c>
      <c r="I144">
        <f t="shared" si="20"/>
        <v>-1.4492753623188406E-2</v>
      </c>
      <c r="J144">
        <f t="shared" si="23"/>
        <v>1.4492753623188406E-2</v>
      </c>
      <c r="K144">
        <f t="shared" si="16"/>
        <v>5.2509976895610171E-3</v>
      </c>
      <c r="L144" s="10">
        <f t="shared" si="17"/>
        <v>6.0701533291325355E-2</v>
      </c>
    </row>
    <row r="145" spans="1:12" x14ac:dyDescent="0.25">
      <c r="A145" s="1">
        <v>2016</v>
      </c>
      <c r="B145" s="1">
        <v>12</v>
      </c>
      <c r="C145" s="1">
        <v>258</v>
      </c>
      <c r="D145" s="1">
        <v>144</v>
      </c>
      <c r="E145">
        <f t="shared" si="21"/>
        <v>243</v>
      </c>
      <c r="F145">
        <f t="shared" si="18"/>
        <v>15</v>
      </c>
      <c r="G145">
        <f t="shared" si="22"/>
        <v>15</v>
      </c>
      <c r="H145">
        <f t="shared" si="19"/>
        <v>225</v>
      </c>
      <c r="I145">
        <f t="shared" si="20"/>
        <v>5.8139534883720929E-2</v>
      </c>
      <c r="J145">
        <f t="shared" si="23"/>
        <v>5.8139534883720929E-2</v>
      </c>
      <c r="K145">
        <f t="shared" si="16"/>
        <v>1.2168739859383451E-3</v>
      </c>
      <c r="L145" s="10">
        <f t="shared" si="17"/>
        <v>2.4037017006189532E-4</v>
      </c>
    </row>
    <row r="146" spans="1:12" x14ac:dyDescent="0.25">
      <c r="A146" s="1">
        <v>2017</v>
      </c>
      <c r="B146" s="1">
        <v>1</v>
      </c>
      <c r="C146" s="1">
        <v>262</v>
      </c>
      <c r="D146" s="1">
        <v>145</v>
      </c>
      <c r="E146">
        <f t="shared" si="21"/>
        <v>253</v>
      </c>
      <c r="F146">
        <f t="shared" si="18"/>
        <v>9</v>
      </c>
      <c r="G146">
        <f t="shared" si="22"/>
        <v>9</v>
      </c>
      <c r="H146">
        <f t="shared" si="19"/>
        <v>81</v>
      </c>
      <c r="I146">
        <f t="shared" si="20"/>
        <v>3.4351145038167941E-2</v>
      </c>
      <c r="J146">
        <f t="shared" si="23"/>
        <v>3.4351145038167941E-2</v>
      </c>
      <c r="K146">
        <f t="shared" si="16"/>
        <v>1.4567915622632712E-5</v>
      </c>
      <c r="L146" s="10">
        <f t="shared" si="17"/>
        <v>2.2157799662024358E-2</v>
      </c>
    </row>
    <row r="147" spans="1:12" x14ac:dyDescent="0.25">
      <c r="A147" s="1">
        <v>2017</v>
      </c>
      <c r="B147" s="1">
        <v>2</v>
      </c>
      <c r="C147" s="1">
        <v>301</v>
      </c>
      <c r="D147" s="1">
        <v>146</v>
      </c>
      <c r="E147">
        <f t="shared" si="21"/>
        <v>302</v>
      </c>
      <c r="F147">
        <f t="shared" si="18"/>
        <v>-1</v>
      </c>
      <c r="G147">
        <f t="shared" si="22"/>
        <v>1</v>
      </c>
      <c r="H147">
        <f t="shared" si="19"/>
        <v>1</v>
      </c>
      <c r="I147">
        <f t="shared" si="20"/>
        <v>-3.3222591362126247E-3</v>
      </c>
      <c r="J147">
        <f t="shared" si="23"/>
        <v>3.3222591362126247E-3</v>
      </c>
      <c r="K147">
        <f t="shared" si="16"/>
        <v>3.9734660765333713E-4</v>
      </c>
      <c r="L147" s="10">
        <f t="shared" si="17"/>
        <v>2.3355150605401706E-2</v>
      </c>
    </row>
    <row r="148" spans="1:12" x14ac:dyDescent="0.25">
      <c r="A148" s="1">
        <v>2017</v>
      </c>
      <c r="B148" s="1">
        <v>3</v>
      </c>
      <c r="C148" s="1">
        <v>255</v>
      </c>
      <c r="D148" s="1">
        <v>147</v>
      </c>
      <c r="E148">
        <f t="shared" si="21"/>
        <v>261</v>
      </c>
      <c r="F148">
        <f t="shared" si="18"/>
        <v>-6</v>
      </c>
      <c r="G148">
        <f t="shared" si="22"/>
        <v>6</v>
      </c>
      <c r="H148">
        <f t="shared" si="19"/>
        <v>36</v>
      </c>
      <c r="I148">
        <f t="shared" si="20"/>
        <v>-2.3529411764705882E-2</v>
      </c>
      <c r="J148">
        <f t="shared" si="23"/>
        <v>2.3529411764705882E-2</v>
      </c>
      <c r="K148">
        <f t="shared" si="16"/>
        <v>1.5378700499807767E-3</v>
      </c>
      <c r="L148" s="10">
        <f t="shared" si="17"/>
        <v>3.8446751249519413E-2</v>
      </c>
    </row>
    <row r="149" spans="1:12" x14ac:dyDescent="0.25">
      <c r="A149" s="1">
        <v>2017</v>
      </c>
      <c r="B149" s="1">
        <v>4</v>
      </c>
      <c r="C149" s="1">
        <v>305</v>
      </c>
      <c r="D149" s="1">
        <v>148</v>
      </c>
      <c r="E149">
        <f t="shared" si="21"/>
        <v>295</v>
      </c>
      <c r="F149">
        <f t="shared" si="18"/>
        <v>10</v>
      </c>
      <c r="G149">
        <f t="shared" si="22"/>
        <v>10</v>
      </c>
      <c r="H149">
        <f t="shared" si="19"/>
        <v>100</v>
      </c>
      <c r="I149">
        <f t="shared" si="20"/>
        <v>3.2786885245901641E-2</v>
      </c>
      <c r="J149">
        <f t="shared" si="23"/>
        <v>3.2786885245901641E-2</v>
      </c>
      <c r="K149">
        <f t="shared" si="16"/>
        <v>1.0749798441279227E-3</v>
      </c>
      <c r="L149" s="10">
        <f t="shared" si="17"/>
        <v>3.8699274388605221E-4</v>
      </c>
    </row>
    <row r="150" spans="1:12" x14ac:dyDescent="0.25">
      <c r="A150" s="1">
        <v>2017</v>
      </c>
      <c r="B150" s="1">
        <v>5</v>
      </c>
      <c r="C150" s="1">
        <v>299</v>
      </c>
      <c r="D150" s="1">
        <v>149</v>
      </c>
      <c r="E150">
        <f t="shared" si="21"/>
        <v>289</v>
      </c>
      <c r="F150">
        <f t="shared" si="18"/>
        <v>10</v>
      </c>
      <c r="G150">
        <f t="shared" si="22"/>
        <v>10</v>
      </c>
      <c r="H150">
        <f t="shared" si="19"/>
        <v>100</v>
      </c>
      <c r="I150">
        <f t="shared" si="20"/>
        <v>3.3444816053511704E-2</v>
      </c>
      <c r="J150">
        <f t="shared" si="23"/>
        <v>3.3444816053511704E-2</v>
      </c>
      <c r="K150">
        <f t="shared" si="16"/>
        <v>1.3534524222324137E-3</v>
      </c>
      <c r="L150" s="10">
        <f t="shared" si="17"/>
        <v>5.9171597633136102E-3</v>
      </c>
    </row>
    <row r="151" spans="1:12" x14ac:dyDescent="0.25">
      <c r="A151" s="1">
        <v>2017</v>
      </c>
      <c r="B151" s="1">
        <v>6</v>
      </c>
      <c r="C151" s="1">
        <v>276</v>
      </c>
      <c r="D151" s="1">
        <v>150</v>
      </c>
      <c r="E151">
        <f t="shared" si="21"/>
        <v>287</v>
      </c>
      <c r="F151">
        <f t="shared" si="18"/>
        <v>-11</v>
      </c>
      <c r="G151">
        <f t="shared" si="22"/>
        <v>11</v>
      </c>
      <c r="H151">
        <f t="shared" si="19"/>
        <v>121</v>
      </c>
      <c r="I151">
        <f t="shared" si="20"/>
        <v>-3.9855072463768113E-2</v>
      </c>
      <c r="J151">
        <f t="shared" si="23"/>
        <v>3.9855072463768113E-2</v>
      </c>
      <c r="K151">
        <f t="shared" si="16"/>
        <v>1.5884268010922073E-3</v>
      </c>
      <c r="L151" s="10">
        <f t="shared" si="17"/>
        <v>5.2509976895610171E-3</v>
      </c>
    </row>
    <row r="152" spans="1:12" x14ac:dyDescent="0.25">
      <c r="A152" s="1">
        <v>2017</v>
      </c>
      <c r="B152" s="1">
        <v>7</v>
      </c>
      <c r="C152" s="1">
        <v>296</v>
      </c>
      <c r="D152" s="1">
        <v>151</v>
      </c>
      <c r="E152">
        <f t="shared" si="21"/>
        <v>307</v>
      </c>
      <c r="F152">
        <f t="shared" si="18"/>
        <v>-11</v>
      </c>
      <c r="G152">
        <f t="shared" si="22"/>
        <v>11</v>
      </c>
      <c r="H152">
        <f t="shared" si="19"/>
        <v>121</v>
      </c>
      <c r="I152">
        <f t="shared" si="20"/>
        <v>-3.7162162162162164E-2</v>
      </c>
      <c r="J152">
        <f t="shared" si="23"/>
        <v>3.7162162162162164E-2</v>
      </c>
      <c r="K152">
        <f t="shared" si="16"/>
        <v>1.1413440467494523E-5</v>
      </c>
      <c r="L152" s="10">
        <f t="shared" si="17"/>
        <v>7.1334002921840754E-3</v>
      </c>
    </row>
    <row r="153" spans="1:12" x14ac:dyDescent="0.25">
      <c r="A153" s="1">
        <v>2017</v>
      </c>
      <c r="B153" s="1">
        <v>8</v>
      </c>
      <c r="C153" s="1">
        <v>271</v>
      </c>
      <c r="D153" s="1">
        <v>152</v>
      </c>
      <c r="E153">
        <f t="shared" si="21"/>
        <v>272</v>
      </c>
      <c r="F153">
        <f t="shared" si="18"/>
        <v>-1</v>
      </c>
      <c r="G153">
        <f t="shared" si="22"/>
        <v>1</v>
      </c>
      <c r="H153">
        <f t="shared" si="19"/>
        <v>1</v>
      </c>
      <c r="I153">
        <f t="shared" si="20"/>
        <v>-3.6900369003690036E-3</v>
      </c>
      <c r="J153">
        <f t="shared" si="23"/>
        <v>3.6900369003690036E-3</v>
      </c>
      <c r="K153">
        <f t="shared" si="16"/>
        <v>1.6475810514562708E-3</v>
      </c>
      <c r="L153" s="10">
        <f t="shared" si="17"/>
        <v>3.0078566468321515E-2</v>
      </c>
    </row>
    <row r="154" spans="1:12" x14ac:dyDescent="0.25">
      <c r="A154" s="1">
        <v>2017</v>
      </c>
      <c r="B154" s="1">
        <v>9</v>
      </c>
      <c r="C154" s="1">
        <v>224</v>
      </c>
      <c r="D154" s="1">
        <v>153</v>
      </c>
      <c r="E154">
        <f t="shared" si="21"/>
        <v>213</v>
      </c>
      <c r="F154">
        <f t="shared" si="18"/>
        <v>11</v>
      </c>
      <c r="G154">
        <f t="shared" si="22"/>
        <v>11</v>
      </c>
      <c r="H154">
        <f t="shared" si="19"/>
        <v>121</v>
      </c>
      <c r="I154">
        <f t="shared" si="20"/>
        <v>4.9107142857142856E-2</v>
      </c>
      <c r="J154">
        <f t="shared" si="23"/>
        <v>4.9107142857142856E-2</v>
      </c>
      <c r="K154">
        <f t="shared" si="16"/>
        <v>1.7936862244897957E-4</v>
      </c>
      <c r="L154" s="10">
        <f t="shared" si="17"/>
        <v>2.8698979591836732E-3</v>
      </c>
    </row>
    <row r="155" spans="1:12" x14ac:dyDescent="0.25">
      <c r="A155" s="1">
        <v>2017</v>
      </c>
      <c r="B155" s="1">
        <v>10</v>
      </c>
      <c r="C155" s="1">
        <v>212</v>
      </c>
      <c r="D155" s="1">
        <v>154</v>
      </c>
      <c r="E155">
        <f t="shared" si="21"/>
        <v>209</v>
      </c>
      <c r="F155">
        <f t="shared" si="18"/>
        <v>3</v>
      </c>
      <c r="G155">
        <f t="shared" si="22"/>
        <v>3</v>
      </c>
      <c r="H155">
        <f t="shared" si="19"/>
        <v>9</v>
      </c>
      <c r="I155">
        <f t="shared" si="20"/>
        <v>1.4150943396226415E-2</v>
      </c>
      <c r="J155">
        <f t="shared" si="23"/>
        <v>1.4150943396226415E-2</v>
      </c>
      <c r="K155">
        <f t="shared" si="16"/>
        <v>3.203987184051264E-3</v>
      </c>
      <c r="L155" s="10">
        <f t="shared" si="17"/>
        <v>1.0902456390174439E-3</v>
      </c>
    </row>
    <row r="156" spans="1:12" x14ac:dyDescent="0.25">
      <c r="A156" s="1">
        <v>2017</v>
      </c>
      <c r="B156" s="1">
        <v>11</v>
      </c>
      <c r="C156" s="1">
        <v>219</v>
      </c>
      <c r="D156" s="1">
        <v>155</v>
      </c>
      <c r="E156">
        <f t="shared" si="21"/>
        <v>207</v>
      </c>
      <c r="F156">
        <f t="shared" si="18"/>
        <v>12</v>
      </c>
      <c r="G156">
        <f t="shared" si="22"/>
        <v>12</v>
      </c>
      <c r="H156">
        <f t="shared" si="19"/>
        <v>144</v>
      </c>
      <c r="I156">
        <f t="shared" si="20"/>
        <v>5.4794520547945202E-2</v>
      </c>
      <c r="J156">
        <f t="shared" si="23"/>
        <v>5.4794520547945202E-2</v>
      </c>
      <c r="K156">
        <f t="shared" si="16"/>
        <v>1.6888722086695438E-3</v>
      </c>
      <c r="L156" s="10">
        <f t="shared" si="17"/>
        <v>4.8039031713267025E-2</v>
      </c>
    </row>
    <row r="157" spans="1:12" ht="16.5" thickBot="1" x14ac:dyDescent="0.3">
      <c r="A157" s="5">
        <v>2017</v>
      </c>
      <c r="B157" s="5">
        <v>12</v>
      </c>
      <c r="C157" s="5">
        <v>267</v>
      </c>
      <c r="D157" s="5">
        <v>156</v>
      </c>
      <c r="E157" s="6">
        <f t="shared" si="21"/>
        <v>258</v>
      </c>
      <c r="F157" s="6">
        <f t="shared" si="18"/>
        <v>9</v>
      </c>
      <c r="G157" s="6">
        <f t="shared" si="22"/>
        <v>9</v>
      </c>
      <c r="H157" s="6">
        <f t="shared" si="19"/>
        <v>81</v>
      </c>
      <c r="I157" s="6">
        <f t="shared" si="20"/>
        <v>3.3707865168539325E-2</v>
      </c>
      <c r="J157" s="6">
        <f t="shared" si="23"/>
        <v>3.3707865168539325E-2</v>
      </c>
      <c r="K157" s="6"/>
      <c r="L157" s="13"/>
    </row>
    <row r="158" spans="1:12" x14ac:dyDescent="0.25">
      <c r="A158" s="1">
        <v>2018</v>
      </c>
      <c r="B158" s="1">
        <v>1</v>
      </c>
      <c r="C158" s="1"/>
      <c r="D158" s="1">
        <v>157</v>
      </c>
      <c r="E158" s="14">
        <f>C146</f>
        <v>262</v>
      </c>
    </row>
    <row r="159" spans="1:12" x14ac:dyDescent="0.25">
      <c r="A159" s="1">
        <v>2018</v>
      </c>
      <c r="B159" s="1">
        <v>2</v>
      </c>
      <c r="C159" s="1"/>
      <c r="D159" s="1">
        <v>158</v>
      </c>
      <c r="E159" s="14">
        <f t="shared" ref="E159:E169" si="24">C147</f>
        <v>301</v>
      </c>
    </row>
    <row r="160" spans="1:12" x14ac:dyDescent="0.25">
      <c r="A160" s="1">
        <v>2018</v>
      </c>
      <c r="B160" s="1">
        <v>3</v>
      </c>
      <c r="C160" s="1"/>
      <c r="D160" s="1">
        <v>159</v>
      </c>
      <c r="E160" s="14">
        <f t="shared" si="24"/>
        <v>255</v>
      </c>
    </row>
    <row r="161" spans="1:5" x14ac:dyDescent="0.25">
      <c r="A161" s="1">
        <v>2018</v>
      </c>
      <c r="B161" s="1">
        <v>4</v>
      </c>
      <c r="C161" s="1"/>
      <c r="D161" s="1">
        <v>160</v>
      </c>
      <c r="E161" s="14">
        <f t="shared" si="24"/>
        <v>305</v>
      </c>
    </row>
    <row r="162" spans="1:5" x14ac:dyDescent="0.25">
      <c r="A162" s="1">
        <v>2018</v>
      </c>
      <c r="B162" s="1">
        <v>5</v>
      </c>
      <c r="C162" s="1"/>
      <c r="D162" s="1">
        <v>161</v>
      </c>
      <c r="E162" s="14">
        <f t="shared" si="24"/>
        <v>299</v>
      </c>
    </row>
    <row r="163" spans="1:5" x14ac:dyDescent="0.25">
      <c r="A163" s="1">
        <v>2018</v>
      </c>
      <c r="B163" s="1">
        <v>6</v>
      </c>
      <c r="C163" s="1"/>
      <c r="D163" s="1">
        <v>162</v>
      </c>
      <c r="E163" s="14">
        <f t="shared" si="24"/>
        <v>276</v>
      </c>
    </row>
    <row r="164" spans="1:5" x14ac:dyDescent="0.25">
      <c r="A164" s="1">
        <v>2018</v>
      </c>
      <c r="B164" s="1">
        <v>7</v>
      </c>
      <c r="C164" s="1"/>
      <c r="D164" s="1">
        <v>163</v>
      </c>
      <c r="E164" s="14">
        <f t="shared" si="24"/>
        <v>296</v>
      </c>
    </row>
    <row r="165" spans="1:5" x14ac:dyDescent="0.25">
      <c r="A165" s="1">
        <v>2018</v>
      </c>
      <c r="B165" s="1">
        <v>8</v>
      </c>
      <c r="C165" s="1"/>
      <c r="D165" s="1">
        <v>164</v>
      </c>
      <c r="E165" s="14">
        <f t="shared" si="24"/>
        <v>271</v>
      </c>
    </row>
    <row r="166" spans="1:5" x14ac:dyDescent="0.25">
      <c r="A166" s="1">
        <v>2018</v>
      </c>
      <c r="B166" s="1">
        <v>9</v>
      </c>
      <c r="C166" s="1"/>
      <c r="D166" s="1">
        <v>165</v>
      </c>
      <c r="E166" s="14">
        <f t="shared" si="24"/>
        <v>224</v>
      </c>
    </row>
    <row r="167" spans="1:5" x14ac:dyDescent="0.25">
      <c r="A167" s="1">
        <v>2018</v>
      </c>
      <c r="B167" s="1">
        <v>10</v>
      </c>
      <c r="C167" s="1"/>
      <c r="D167" s="1">
        <v>166</v>
      </c>
      <c r="E167" s="14">
        <f t="shared" si="24"/>
        <v>212</v>
      </c>
    </row>
    <row r="168" spans="1:5" x14ac:dyDescent="0.25">
      <c r="A168" s="1">
        <v>2018</v>
      </c>
      <c r="B168" s="1">
        <v>11</v>
      </c>
      <c r="C168" s="1"/>
      <c r="D168" s="1">
        <v>167</v>
      </c>
      <c r="E168" s="14">
        <f t="shared" si="24"/>
        <v>219</v>
      </c>
    </row>
    <row r="169" spans="1:5" x14ac:dyDescent="0.25">
      <c r="A169" s="1">
        <v>2018</v>
      </c>
      <c r="B169" s="1">
        <v>12</v>
      </c>
      <c r="C169" s="1"/>
      <c r="D169" s="1">
        <v>168</v>
      </c>
      <c r="E169" s="14">
        <f t="shared" si="24"/>
        <v>267</v>
      </c>
    </row>
    <row r="170" spans="1:5" x14ac:dyDescent="0.25">
      <c r="A170" s="1">
        <v>2019</v>
      </c>
      <c r="B170" s="1">
        <v>1</v>
      </c>
      <c r="C170" s="1"/>
      <c r="D170" s="1">
        <v>169</v>
      </c>
      <c r="E170" s="14">
        <v>154</v>
      </c>
    </row>
    <row r="171" spans="1:5" x14ac:dyDescent="0.25">
      <c r="A171" s="1">
        <v>2019</v>
      </c>
      <c r="B171" s="1">
        <v>2</v>
      </c>
      <c r="C171" s="1"/>
      <c r="D171" s="1">
        <v>170</v>
      </c>
      <c r="E171" s="14">
        <v>203</v>
      </c>
    </row>
    <row r="172" spans="1:5" x14ac:dyDescent="0.25">
      <c r="A172" s="1">
        <v>2019</v>
      </c>
      <c r="B172" s="1">
        <v>3</v>
      </c>
      <c r="C172" s="1"/>
      <c r="D172" s="1">
        <v>171</v>
      </c>
      <c r="E172" s="14">
        <v>186</v>
      </c>
    </row>
    <row r="173" spans="1:5" x14ac:dyDescent="0.25">
      <c r="A173" s="1">
        <v>2019</v>
      </c>
      <c r="B173" s="1">
        <v>4</v>
      </c>
      <c r="C173" s="1"/>
      <c r="D173" s="1">
        <v>172</v>
      </c>
      <c r="E173" s="14">
        <v>230</v>
      </c>
    </row>
    <row r="174" spans="1:5" x14ac:dyDescent="0.25">
      <c r="A174" s="1">
        <v>2019</v>
      </c>
      <c r="B174" s="1">
        <v>5</v>
      </c>
      <c r="C174" s="1"/>
      <c r="D174" s="1">
        <v>173</v>
      </c>
      <c r="E174" s="14">
        <v>220</v>
      </c>
    </row>
    <row r="175" spans="1:5" x14ac:dyDescent="0.25">
      <c r="A175" s="1">
        <v>2019</v>
      </c>
      <c r="B175" s="1">
        <v>6</v>
      </c>
      <c r="C175" s="1"/>
      <c r="D175" s="1">
        <v>174</v>
      </c>
      <c r="E175" s="14">
        <v>171</v>
      </c>
    </row>
    <row r="176" spans="1:5" x14ac:dyDescent="0.25">
      <c r="A176" s="1">
        <v>2019</v>
      </c>
      <c r="B176" s="1">
        <v>7</v>
      </c>
      <c r="C176" s="1"/>
      <c r="D176" s="1">
        <v>175</v>
      </c>
      <c r="E176" s="14">
        <v>171</v>
      </c>
    </row>
    <row r="177" spans="1:5" x14ac:dyDescent="0.25">
      <c r="A177" s="1">
        <v>2019</v>
      </c>
      <c r="B177" s="1">
        <v>8</v>
      </c>
      <c r="C177" s="1"/>
      <c r="D177" s="1">
        <v>176</v>
      </c>
      <c r="E177" s="14">
        <v>216</v>
      </c>
    </row>
    <row r="178" spans="1:5" x14ac:dyDescent="0.25">
      <c r="A178" s="1">
        <v>2019</v>
      </c>
      <c r="B178" s="1">
        <v>9</v>
      </c>
      <c r="C178" s="1"/>
      <c r="D178" s="1">
        <v>177</v>
      </c>
      <c r="E178" s="14">
        <v>151</v>
      </c>
    </row>
    <row r="179" spans="1:5" x14ac:dyDescent="0.25">
      <c r="A179" s="1">
        <v>2019</v>
      </c>
      <c r="B179" s="1">
        <v>10</v>
      </c>
      <c r="C179" s="1"/>
      <c r="D179" s="1">
        <v>178</v>
      </c>
      <c r="E179" s="14">
        <v>170</v>
      </c>
    </row>
    <row r="180" spans="1:5" x14ac:dyDescent="0.25">
      <c r="A180" s="1">
        <v>2019</v>
      </c>
      <c r="B180" s="1">
        <v>11</v>
      </c>
      <c r="C180" s="1"/>
      <c r="D180" s="1">
        <v>179</v>
      </c>
      <c r="E180" s="14">
        <v>151</v>
      </c>
    </row>
    <row r="181" spans="1:5" x14ac:dyDescent="0.25">
      <c r="A181" s="1">
        <v>2019</v>
      </c>
      <c r="B181" s="1">
        <v>12</v>
      </c>
      <c r="C181" s="1"/>
      <c r="D181" s="1">
        <v>180</v>
      </c>
      <c r="E181" s="14">
        <v>195</v>
      </c>
    </row>
  </sheetData>
  <mergeCells count="2">
    <mergeCell ref="R2:S2"/>
    <mergeCell ref="N2:O2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73C8-659A-4A44-AB77-FBA670D08822}">
  <dimension ref="A1:S181"/>
  <sheetViews>
    <sheetView topLeftCell="E1" workbookViewId="0">
      <pane ySplit="1" topLeftCell="A2" activePane="bottomLeft" state="frozen"/>
      <selection pane="bottomLeft" activeCell="N2" sqref="N2:S7"/>
    </sheetView>
  </sheetViews>
  <sheetFormatPr defaultRowHeight="15.75" x14ac:dyDescent="0.25"/>
  <cols>
    <col min="5" max="5" width="13.5703125" bestFit="1" customWidth="1"/>
    <col min="9" max="9" width="13" bestFit="1" customWidth="1"/>
    <col min="10" max="12" width="12.42578125" bestFit="1" customWidth="1"/>
  </cols>
  <sheetData>
    <row r="1" spans="1:19" ht="44.25" thickBot="1" x14ac:dyDescent="0.3">
      <c r="A1" s="16" t="s">
        <v>0</v>
      </c>
      <c r="B1" s="16" t="s">
        <v>1</v>
      </c>
      <c r="C1" s="16" t="s">
        <v>2</v>
      </c>
      <c r="D1" s="16" t="s">
        <v>23</v>
      </c>
      <c r="E1" s="3" t="s">
        <v>11</v>
      </c>
      <c r="F1" s="3" t="s">
        <v>15</v>
      </c>
      <c r="G1" s="3" t="s">
        <v>16</v>
      </c>
      <c r="H1" s="3" t="s">
        <v>14</v>
      </c>
      <c r="I1" s="3" t="s">
        <v>7</v>
      </c>
      <c r="J1" s="3" t="s">
        <v>8</v>
      </c>
      <c r="K1" s="4" t="s">
        <v>9</v>
      </c>
      <c r="L1" s="4" t="s">
        <v>10</v>
      </c>
    </row>
    <row r="2" spans="1:19" x14ac:dyDescent="0.25">
      <c r="A2" s="1">
        <v>2005</v>
      </c>
      <c r="B2" s="1">
        <v>1</v>
      </c>
      <c r="C2" s="1">
        <v>141</v>
      </c>
      <c r="D2" s="1">
        <v>1</v>
      </c>
      <c r="N2" s="18" t="s">
        <v>26</v>
      </c>
      <c r="O2" s="18"/>
      <c r="R2" s="18" t="s">
        <v>25</v>
      </c>
      <c r="S2" s="18"/>
    </row>
    <row r="3" spans="1:19" x14ac:dyDescent="0.25">
      <c r="A3" s="1">
        <v>2005</v>
      </c>
      <c r="B3" s="1">
        <v>2</v>
      </c>
      <c r="C3" s="1">
        <v>126</v>
      </c>
      <c r="D3" s="1">
        <v>2</v>
      </c>
      <c r="N3" t="s">
        <v>18</v>
      </c>
      <c r="O3">
        <f>SUM(F15:F133)</f>
        <v>1451.1666666666667</v>
      </c>
      <c r="R3" t="s">
        <v>18</v>
      </c>
      <c r="S3">
        <f>SUM(H15:H157)</f>
        <v>150876.47222222219</v>
      </c>
    </row>
    <row r="4" spans="1:19" x14ac:dyDescent="0.25">
      <c r="A4" s="1">
        <v>2005</v>
      </c>
      <c r="B4" s="1">
        <v>3</v>
      </c>
      <c r="C4" s="1">
        <v>144</v>
      </c>
      <c r="D4" s="1">
        <v>3</v>
      </c>
      <c r="N4" t="s">
        <v>19</v>
      </c>
      <c r="O4">
        <f>AVERAGE(F15:F133)</f>
        <v>12.19467787114846</v>
      </c>
      <c r="R4" t="s">
        <v>19</v>
      </c>
      <c r="S4">
        <f>AVERAGE(H14:H157)</f>
        <v>1055.0802253302252</v>
      </c>
    </row>
    <row r="5" spans="1:19" x14ac:dyDescent="0.25">
      <c r="A5" s="1">
        <v>2005</v>
      </c>
      <c r="B5" s="1">
        <v>4</v>
      </c>
      <c r="C5" s="1">
        <v>160</v>
      </c>
      <c r="D5" s="1">
        <v>4</v>
      </c>
      <c r="N5" t="s">
        <v>20</v>
      </c>
      <c r="O5">
        <f>AVERAGE(I15:I133)</f>
        <v>4.9784218229043213E-2</v>
      </c>
      <c r="R5" t="s">
        <v>20</v>
      </c>
      <c r="S5">
        <f>AVERAGE(I15:I157)</f>
        <v>3.7854257203298998E-2</v>
      </c>
    </row>
    <row r="6" spans="1:19" x14ac:dyDescent="0.25">
      <c r="A6" s="1">
        <v>2005</v>
      </c>
      <c r="B6" s="1">
        <v>5</v>
      </c>
      <c r="C6" s="1">
        <v>155</v>
      </c>
      <c r="D6" s="1">
        <v>5</v>
      </c>
      <c r="N6" t="s">
        <v>21</v>
      </c>
      <c r="O6">
        <f>AVERAGE(J15:J133)</f>
        <v>0.11293037229103785</v>
      </c>
      <c r="R6" t="s">
        <v>21</v>
      </c>
      <c r="S6">
        <f>AVERAGE(J15:J157)</f>
        <v>0.11218686575012907</v>
      </c>
    </row>
    <row r="7" spans="1:19" x14ac:dyDescent="0.25">
      <c r="A7" s="1">
        <v>2005</v>
      </c>
      <c r="B7" s="1">
        <v>6</v>
      </c>
      <c r="C7" s="1">
        <v>131</v>
      </c>
      <c r="D7" s="1">
        <v>6</v>
      </c>
      <c r="N7" t="s">
        <v>22</v>
      </c>
      <c r="O7">
        <f>SQRT(SUM(K15:K132)/SUM(L15:L132))</f>
        <v>1.1571435679285318</v>
      </c>
      <c r="R7" t="s">
        <v>22</v>
      </c>
      <c r="S7">
        <f>SQRT(SUM(K15:K156)/SUM(L15:L156))</f>
        <v>1.1387151118425904</v>
      </c>
    </row>
    <row r="8" spans="1:19" x14ac:dyDescent="0.25">
      <c r="A8" s="1">
        <v>2005</v>
      </c>
      <c r="B8" s="1">
        <v>7</v>
      </c>
      <c r="C8" s="1">
        <v>145</v>
      </c>
      <c r="D8" s="1">
        <v>7</v>
      </c>
    </row>
    <row r="9" spans="1:19" x14ac:dyDescent="0.25">
      <c r="A9" s="1">
        <v>2005</v>
      </c>
      <c r="B9" s="1">
        <v>8</v>
      </c>
      <c r="C9" s="1">
        <v>145</v>
      </c>
      <c r="D9" s="1">
        <v>8</v>
      </c>
    </row>
    <row r="10" spans="1:19" x14ac:dyDescent="0.25">
      <c r="A10" s="1">
        <v>2005</v>
      </c>
      <c r="B10" s="1">
        <v>9</v>
      </c>
      <c r="C10" s="1">
        <v>115</v>
      </c>
      <c r="D10" s="1">
        <v>9</v>
      </c>
    </row>
    <row r="11" spans="1:19" x14ac:dyDescent="0.25">
      <c r="A11" s="1">
        <v>2005</v>
      </c>
      <c r="B11" s="1">
        <v>10</v>
      </c>
      <c r="C11" s="1">
        <v>110</v>
      </c>
      <c r="D11" s="1">
        <v>10</v>
      </c>
    </row>
    <row r="12" spans="1:19" x14ac:dyDescent="0.25">
      <c r="A12" s="1">
        <v>2005</v>
      </c>
      <c r="B12" s="1">
        <v>11</v>
      </c>
      <c r="C12" s="1">
        <v>94</v>
      </c>
      <c r="D12" s="1">
        <v>11</v>
      </c>
    </row>
    <row r="13" spans="1:19" x14ac:dyDescent="0.25">
      <c r="A13" s="1">
        <v>2005</v>
      </c>
      <c r="B13" s="1">
        <v>12</v>
      </c>
      <c r="C13" s="1">
        <v>113</v>
      </c>
      <c r="D13" s="1">
        <v>12</v>
      </c>
    </row>
    <row r="14" spans="1:19" x14ac:dyDescent="0.25">
      <c r="A14" s="1">
        <v>2006</v>
      </c>
      <c r="B14" s="1">
        <v>1</v>
      </c>
      <c r="C14" s="1">
        <v>140</v>
      </c>
      <c r="D14" s="1">
        <v>13</v>
      </c>
    </row>
    <row r="15" spans="1:19" x14ac:dyDescent="0.25">
      <c r="A15" s="1">
        <v>2006</v>
      </c>
      <c r="B15" s="1">
        <v>2</v>
      </c>
      <c r="C15" s="1">
        <v>140</v>
      </c>
      <c r="D15" s="1">
        <v>14</v>
      </c>
      <c r="E15">
        <f>C4+((C13-C3)/12)</f>
        <v>142.91666666666666</v>
      </c>
      <c r="F15">
        <f>C15-E15</f>
        <v>-2.9166666666666572</v>
      </c>
      <c r="G15">
        <f>ABS(F15)</f>
        <v>2.9166666666666572</v>
      </c>
      <c r="H15">
        <f>F15^2</f>
        <v>8.5069444444443896</v>
      </c>
      <c r="I15">
        <f>F15/C15</f>
        <v>-2.0833333333333266E-2</v>
      </c>
      <c r="J15">
        <f>ABS(I15)</f>
        <v>2.0833333333333266E-2</v>
      </c>
      <c r="K15">
        <f>((E16-C16)/C15)^2</f>
        <v>1.5924036281179124E-2</v>
      </c>
      <c r="L15">
        <f>((C16-C15)/C15)^2</f>
        <v>2.040816326530612E-4</v>
      </c>
    </row>
    <row r="16" spans="1:19" x14ac:dyDescent="0.25">
      <c r="A16" s="1">
        <v>2006</v>
      </c>
      <c r="B16" s="1">
        <v>3</v>
      </c>
      <c r="C16" s="1">
        <v>142</v>
      </c>
      <c r="D16" s="1">
        <v>15</v>
      </c>
      <c r="E16">
        <f t="shared" ref="E16:E79" si="0">C5+((C14-C4)/12)</f>
        <v>159.66666666666666</v>
      </c>
      <c r="F16">
        <f t="shared" ref="F16:F79" si="1">C16-E16</f>
        <v>-17.666666666666657</v>
      </c>
      <c r="G16">
        <f t="shared" ref="G16:G79" si="2">ABS(F16)</f>
        <v>17.666666666666657</v>
      </c>
      <c r="H16">
        <f t="shared" ref="H16:H79" si="3">F16^2</f>
        <v>312.1111111111108</v>
      </c>
      <c r="I16">
        <f t="shared" ref="I16:I79" si="4">F16/C16</f>
        <v>-0.12441314553990604</v>
      </c>
      <c r="J16">
        <f t="shared" ref="J16:J79" si="5">ABS(I16)</f>
        <v>0.12441314553990604</v>
      </c>
      <c r="K16">
        <f t="shared" ref="K16:K79" si="6">((E17-C17)/C16)^2</f>
        <v>1.080032621393458E-3</v>
      </c>
      <c r="L16">
        <f t="shared" ref="L16:L79" si="7">((C17-C16)/C16)^2</f>
        <v>1.2695893671890498E-2</v>
      </c>
    </row>
    <row r="17" spans="1:12" x14ac:dyDescent="0.25">
      <c r="A17" s="1">
        <v>2006</v>
      </c>
      <c r="B17" s="1">
        <v>4</v>
      </c>
      <c r="C17" s="1">
        <v>158</v>
      </c>
      <c r="D17" s="1">
        <v>16</v>
      </c>
      <c r="E17">
        <f t="shared" si="0"/>
        <v>153.33333333333334</v>
      </c>
      <c r="F17">
        <f t="shared" si="1"/>
        <v>4.6666666666666572</v>
      </c>
      <c r="G17">
        <f t="shared" si="2"/>
        <v>4.6666666666666572</v>
      </c>
      <c r="H17">
        <f t="shared" si="3"/>
        <v>21.77777777777769</v>
      </c>
      <c r="I17">
        <f t="shared" si="4"/>
        <v>2.9535864978902895E-2</v>
      </c>
      <c r="J17">
        <f t="shared" si="5"/>
        <v>2.9535864978902895E-2</v>
      </c>
      <c r="K17">
        <f t="shared" si="6"/>
        <v>2.5203237105876925E-2</v>
      </c>
      <c r="L17">
        <f t="shared" si="7"/>
        <v>3.6051914757250441E-4</v>
      </c>
    </row>
    <row r="18" spans="1:12" x14ac:dyDescent="0.25">
      <c r="A18" s="1">
        <v>2006</v>
      </c>
      <c r="B18" s="1">
        <v>5</v>
      </c>
      <c r="C18" s="1">
        <v>155</v>
      </c>
      <c r="D18" s="1">
        <v>17</v>
      </c>
      <c r="E18">
        <f t="shared" si="0"/>
        <v>129.91666666666666</v>
      </c>
      <c r="F18">
        <f t="shared" si="1"/>
        <v>25.083333333333343</v>
      </c>
      <c r="G18">
        <f t="shared" si="2"/>
        <v>25.083333333333343</v>
      </c>
      <c r="H18">
        <f t="shared" si="3"/>
        <v>629.17361111111154</v>
      </c>
      <c r="I18">
        <f t="shared" si="4"/>
        <v>0.16182795698924737</v>
      </c>
      <c r="J18">
        <f t="shared" si="5"/>
        <v>0.16182795698924737</v>
      </c>
      <c r="K18">
        <f t="shared" si="6"/>
        <v>7.3074921956295521E-3</v>
      </c>
      <c r="L18">
        <f t="shared" si="7"/>
        <v>1.8355879292403749E-2</v>
      </c>
    </row>
    <row r="19" spans="1:12" x14ac:dyDescent="0.25">
      <c r="A19" s="1">
        <v>2006</v>
      </c>
      <c r="B19" s="1">
        <v>6</v>
      </c>
      <c r="C19" s="1">
        <v>134</v>
      </c>
      <c r="D19" s="1">
        <v>18</v>
      </c>
      <c r="E19">
        <f t="shared" si="0"/>
        <v>147.25</v>
      </c>
      <c r="F19">
        <f t="shared" si="1"/>
        <v>-13.25</v>
      </c>
      <c r="G19">
        <f t="shared" si="2"/>
        <v>13.25</v>
      </c>
      <c r="H19">
        <f t="shared" si="3"/>
        <v>175.5625</v>
      </c>
      <c r="I19">
        <f t="shared" si="4"/>
        <v>-9.8880597014925367E-2</v>
      </c>
      <c r="J19">
        <f t="shared" si="5"/>
        <v>9.8880597014925367E-2</v>
      </c>
      <c r="K19">
        <f t="shared" si="6"/>
        <v>3.8674785277593016E-5</v>
      </c>
      <c r="L19">
        <f t="shared" si="7"/>
        <v>6.7386945867676544E-3</v>
      </c>
    </row>
    <row r="20" spans="1:12" x14ac:dyDescent="0.25">
      <c r="A20" s="1">
        <v>2006</v>
      </c>
      <c r="B20" s="1">
        <v>7</v>
      </c>
      <c r="C20" s="1">
        <v>145</v>
      </c>
      <c r="D20" s="1">
        <v>19</v>
      </c>
      <c r="E20">
        <f t="shared" si="0"/>
        <v>145.83333333333334</v>
      </c>
      <c r="F20">
        <f t="shared" si="1"/>
        <v>-0.83333333333334281</v>
      </c>
      <c r="G20">
        <f t="shared" si="2"/>
        <v>0.83333333333334281</v>
      </c>
      <c r="H20">
        <f t="shared" si="3"/>
        <v>0.69444444444446018</v>
      </c>
      <c r="I20">
        <f t="shared" si="4"/>
        <v>-5.7471264367816742E-3</v>
      </c>
      <c r="J20">
        <f t="shared" si="5"/>
        <v>5.7471264367816742E-3</v>
      </c>
      <c r="K20">
        <f t="shared" si="6"/>
        <v>6.4819989430572086E-2</v>
      </c>
      <c r="L20">
        <f t="shared" si="7"/>
        <v>1.7122473246135553E-3</v>
      </c>
    </row>
    <row r="21" spans="1:12" x14ac:dyDescent="0.25">
      <c r="A21" s="1">
        <v>2006</v>
      </c>
      <c r="B21" s="1">
        <v>8</v>
      </c>
      <c r="C21" s="1">
        <v>151</v>
      </c>
      <c r="D21" s="1">
        <v>20</v>
      </c>
      <c r="E21">
        <f t="shared" si="0"/>
        <v>114.08333333333333</v>
      </c>
      <c r="F21">
        <f t="shared" si="1"/>
        <v>36.916666666666671</v>
      </c>
      <c r="G21">
        <f t="shared" si="2"/>
        <v>36.916666666666671</v>
      </c>
      <c r="H21">
        <f t="shared" si="3"/>
        <v>1362.8402777777781</v>
      </c>
      <c r="I21">
        <f t="shared" si="4"/>
        <v>0.24448123620309054</v>
      </c>
      <c r="J21">
        <f t="shared" si="5"/>
        <v>0.24448123620309054</v>
      </c>
      <c r="K21">
        <f t="shared" si="6"/>
        <v>3.9581597298364111E-3</v>
      </c>
      <c r="L21">
        <f t="shared" si="7"/>
        <v>3.6884347177755364E-2</v>
      </c>
    </row>
    <row r="22" spans="1:12" x14ac:dyDescent="0.25">
      <c r="A22" s="1">
        <v>2006</v>
      </c>
      <c r="B22" s="1">
        <v>9</v>
      </c>
      <c r="C22" s="1">
        <v>122</v>
      </c>
      <c r="D22" s="1">
        <v>21</v>
      </c>
      <c r="E22">
        <f t="shared" si="0"/>
        <v>112.5</v>
      </c>
      <c r="F22">
        <f t="shared" si="1"/>
        <v>9.5</v>
      </c>
      <c r="G22">
        <f t="shared" si="2"/>
        <v>9.5</v>
      </c>
      <c r="H22">
        <f t="shared" si="3"/>
        <v>90.25</v>
      </c>
      <c r="I22">
        <f t="shared" si="4"/>
        <v>7.7868852459016397E-2</v>
      </c>
      <c r="J22">
        <f t="shared" si="5"/>
        <v>7.7868852459016397E-2</v>
      </c>
      <c r="K22">
        <f t="shared" si="6"/>
        <v>1.8476682642061561E-2</v>
      </c>
      <c r="L22">
        <f t="shared" si="7"/>
        <v>4.2999193765116909E-3</v>
      </c>
    </row>
    <row r="23" spans="1:12" x14ac:dyDescent="0.25">
      <c r="A23" s="1">
        <v>2006</v>
      </c>
      <c r="B23" s="1">
        <v>10</v>
      </c>
      <c r="C23" s="1">
        <v>114</v>
      </c>
      <c r="D23" s="1">
        <v>22</v>
      </c>
      <c r="E23">
        <f t="shared" si="0"/>
        <v>97.416666666666671</v>
      </c>
      <c r="F23">
        <f t="shared" si="1"/>
        <v>16.583333333333329</v>
      </c>
      <c r="G23">
        <f t="shared" si="2"/>
        <v>16.583333333333329</v>
      </c>
      <c r="H23">
        <f t="shared" si="3"/>
        <v>275.00694444444429</v>
      </c>
      <c r="I23">
        <f t="shared" si="4"/>
        <v>0.14546783625730991</v>
      </c>
      <c r="J23">
        <f t="shared" si="5"/>
        <v>0.14546783625730991</v>
      </c>
      <c r="K23">
        <f t="shared" si="6"/>
        <v>9.8833829212407135E-3</v>
      </c>
      <c r="L23">
        <f t="shared" si="7"/>
        <v>7.6946752847029849E-3</v>
      </c>
    </row>
    <row r="24" spans="1:12" x14ac:dyDescent="0.25">
      <c r="A24" s="1">
        <v>2006</v>
      </c>
      <c r="B24" s="1">
        <v>11</v>
      </c>
      <c r="C24" s="1">
        <v>104</v>
      </c>
      <c r="D24" s="1">
        <v>23</v>
      </c>
      <c r="E24">
        <f t="shared" si="0"/>
        <v>115.33333333333333</v>
      </c>
      <c r="F24">
        <f t="shared" si="1"/>
        <v>-11.333333333333329</v>
      </c>
      <c r="G24">
        <f t="shared" si="2"/>
        <v>11.333333333333329</v>
      </c>
      <c r="H24">
        <f t="shared" si="3"/>
        <v>128.44444444444434</v>
      </c>
      <c r="I24">
        <f t="shared" si="4"/>
        <v>-0.10897435897435893</v>
      </c>
      <c r="J24">
        <f t="shared" si="5"/>
        <v>0.10897435897435893</v>
      </c>
      <c r="K24">
        <f t="shared" si="6"/>
        <v>2.103429589907958E-2</v>
      </c>
      <c r="L24">
        <f t="shared" si="7"/>
        <v>4.0772928994082844E-2</v>
      </c>
    </row>
    <row r="25" spans="1:12" x14ac:dyDescent="0.25">
      <c r="A25" s="1">
        <v>2006</v>
      </c>
      <c r="B25" s="1">
        <v>12</v>
      </c>
      <c r="C25" s="1">
        <v>125</v>
      </c>
      <c r="D25" s="1">
        <v>24</v>
      </c>
      <c r="E25">
        <f t="shared" si="0"/>
        <v>140.08333333333334</v>
      </c>
      <c r="F25">
        <f t="shared" si="1"/>
        <v>-15.083333333333343</v>
      </c>
      <c r="G25">
        <f t="shared" si="2"/>
        <v>15.083333333333343</v>
      </c>
      <c r="H25">
        <f t="shared" si="3"/>
        <v>227.50694444444474</v>
      </c>
      <c r="I25">
        <f t="shared" si="4"/>
        <v>-0.12066666666666674</v>
      </c>
      <c r="J25">
        <f t="shared" si="5"/>
        <v>0.12066666666666674</v>
      </c>
      <c r="K25">
        <f t="shared" si="6"/>
        <v>1.44E-2</v>
      </c>
      <c r="L25">
        <f t="shared" si="7"/>
        <v>4.6655999999999996E-2</v>
      </c>
    </row>
    <row r="26" spans="1:12" x14ac:dyDescent="0.25">
      <c r="A26" s="1">
        <v>2007</v>
      </c>
      <c r="B26" s="1">
        <v>1</v>
      </c>
      <c r="C26" s="1">
        <v>152</v>
      </c>
      <c r="D26" s="1">
        <v>25</v>
      </c>
      <c r="E26">
        <f t="shared" si="0"/>
        <v>137</v>
      </c>
      <c r="F26">
        <f t="shared" si="1"/>
        <v>15</v>
      </c>
      <c r="G26">
        <f t="shared" si="2"/>
        <v>15</v>
      </c>
      <c r="H26">
        <f t="shared" si="3"/>
        <v>225</v>
      </c>
      <c r="I26">
        <f t="shared" si="4"/>
        <v>9.8684210526315791E-2</v>
      </c>
      <c r="J26">
        <f t="shared" si="5"/>
        <v>9.8684210526315791E-2</v>
      </c>
      <c r="K26">
        <f t="shared" si="6"/>
        <v>0.11368431873268697</v>
      </c>
      <c r="L26">
        <f t="shared" si="7"/>
        <v>6.9252077562326861E-2</v>
      </c>
    </row>
    <row r="27" spans="1:12" x14ac:dyDescent="0.25">
      <c r="A27" s="1">
        <v>2007</v>
      </c>
      <c r="B27" s="1">
        <v>2</v>
      </c>
      <c r="C27" s="1">
        <v>192</v>
      </c>
      <c r="D27" s="1">
        <v>26</v>
      </c>
      <c r="E27">
        <f t="shared" si="0"/>
        <v>140.75</v>
      </c>
      <c r="F27">
        <f t="shared" si="1"/>
        <v>51.25</v>
      </c>
      <c r="G27">
        <f t="shared" si="2"/>
        <v>51.25</v>
      </c>
      <c r="H27">
        <f t="shared" si="3"/>
        <v>2626.5625</v>
      </c>
      <c r="I27">
        <f t="shared" si="4"/>
        <v>0.26692708333333331</v>
      </c>
      <c r="J27">
        <f t="shared" si="5"/>
        <v>0.26692708333333331</v>
      </c>
      <c r="K27">
        <f t="shared" si="6"/>
        <v>2.8038495852623405E-3</v>
      </c>
      <c r="L27">
        <f t="shared" si="7"/>
        <v>1.435004340277778E-2</v>
      </c>
    </row>
    <row r="28" spans="1:12" x14ac:dyDescent="0.25">
      <c r="A28" s="1">
        <v>2007</v>
      </c>
      <c r="B28" s="1">
        <v>3</v>
      </c>
      <c r="C28" s="1">
        <v>169</v>
      </c>
      <c r="D28" s="1">
        <v>27</v>
      </c>
      <c r="E28">
        <f t="shared" si="0"/>
        <v>158.83333333333334</v>
      </c>
      <c r="F28">
        <f t="shared" si="1"/>
        <v>10.166666666666657</v>
      </c>
      <c r="G28">
        <f t="shared" si="2"/>
        <v>10.166666666666657</v>
      </c>
      <c r="H28">
        <f t="shared" si="3"/>
        <v>103.36111111111092</v>
      </c>
      <c r="I28">
        <f t="shared" si="4"/>
        <v>6.0157790927021643E-2</v>
      </c>
      <c r="J28">
        <f t="shared" si="5"/>
        <v>6.0157790927021643E-2</v>
      </c>
      <c r="K28">
        <f t="shared" si="6"/>
        <v>1.2862333640667719E-2</v>
      </c>
      <c r="L28">
        <f t="shared" si="7"/>
        <v>2.2408178985329646E-3</v>
      </c>
    </row>
    <row r="29" spans="1:12" x14ac:dyDescent="0.25">
      <c r="A29" s="1">
        <v>2007</v>
      </c>
      <c r="B29" s="1">
        <v>4</v>
      </c>
      <c r="C29" s="1">
        <v>177</v>
      </c>
      <c r="D29" s="1">
        <v>28</v>
      </c>
      <c r="E29">
        <f t="shared" si="0"/>
        <v>157.83333333333334</v>
      </c>
      <c r="F29">
        <f t="shared" si="1"/>
        <v>19.166666666666657</v>
      </c>
      <c r="G29">
        <f t="shared" si="2"/>
        <v>19.166666666666657</v>
      </c>
      <c r="H29">
        <f t="shared" si="3"/>
        <v>367.36111111111074</v>
      </c>
      <c r="I29">
        <f t="shared" si="4"/>
        <v>0.10828625235404891</v>
      </c>
      <c r="J29">
        <f t="shared" si="5"/>
        <v>0.10828625235404891</v>
      </c>
      <c r="K29">
        <f t="shared" si="6"/>
        <v>8.2480378492060996E-2</v>
      </c>
      <c r="L29">
        <f t="shared" si="7"/>
        <v>2.5854639471416265E-3</v>
      </c>
    </row>
    <row r="30" spans="1:12" x14ac:dyDescent="0.25">
      <c r="A30" s="1">
        <v>2007</v>
      </c>
      <c r="B30" s="1">
        <v>5</v>
      </c>
      <c r="C30" s="1">
        <v>186</v>
      </c>
      <c r="D30" s="1">
        <v>29</v>
      </c>
      <c r="E30">
        <f t="shared" si="0"/>
        <v>135.16666666666666</v>
      </c>
      <c r="F30">
        <f t="shared" si="1"/>
        <v>50.833333333333343</v>
      </c>
      <c r="G30">
        <f t="shared" si="2"/>
        <v>50.833333333333343</v>
      </c>
      <c r="H30">
        <f t="shared" si="3"/>
        <v>2584.0277777777787</v>
      </c>
      <c r="I30">
        <f t="shared" si="4"/>
        <v>0.27329749103942658</v>
      </c>
      <c r="J30">
        <f t="shared" si="5"/>
        <v>0.27329749103942658</v>
      </c>
      <c r="K30">
        <f t="shared" si="6"/>
        <v>3.2277535296309126E-2</v>
      </c>
      <c r="L30">
        <f t="shared" si="7"/>
        <v>4.6248121170077474E-4</v>
      </c>
    </row>
    <row r="31" spans="1:12" x14ac:dyDescent="0.25">
      <c r="A31" s="1">
        <v>2007</v>
      </c>
      <c r="B31" s="1">
        <v>6</v>
      </c>
      <c r="C31" s="1">
        <v>182</v>
      </c>
      <c r="D31" s="1">
        <v>30</v>
      </c>
      <c r="E31">
        <f t="shared" si="0"/>
        <v>148.58333333333334</v>
      </c>
      <c r="F31">
        <f t="shared" si="1"/>
        <v>33.416666666666657</v>
      </c>
      <c r="G31">
        <f t="shared" si="2"/>
        <v>33.416666666666657</v>
      </c>
      <c r="H31">
        <f t="shared" si="3"/>
        <v>1116.6736111111104</v>
      </c>
      <c r="I31">
        <f t="shared" si="4"/>
        <v>0.18360805860805857</v>
      </c>
      <c r="J31">
        <f t="shared" si="5"/>
        <v>0.18360805860805857</v>
      </c>
      <c r="K31">
        <f t="shared" si="6"/>
        <v>2.1334187027868365E-2</v>
      </c>
      <c r="L31">
        <f t="shared" si="7"/>
        <v>3.0189590629151075E-5</v>
      </c>
    </row>
    <row r="32" spans="1:12" x14ac:dyDescent="0.25">
      <c r="A32" s="1">
        <v>2007</v>
      </c>
      <c r="B32" s="1">
        <v>7</v>
      </c>
      <c r="C32" s="1">
        <v>181</v>
      </c>
      <c r="D32" s="1">
        <v>31</v>
      </c>
      <c r="E32">
        <f t="shared" si="0"/>
        <v>154.41666666666666</v>
      </c>
      <c r="F32">
        <f t="shared" si="1"/>
        <v>26.583333333333343</v>
      </c>
      <c r="G32">
        <f t="shared" si="2"/>
        <v>26.583333333333343</v>
      </c>
      <c r="H32">
        <f t="shared" si="3"/>
        <v>706.67361111111165</v>
      </c>
      <c r="I32">
        <f t="shared" si="4"/>
        <v>0.14686924493554332</v>
      </c>
      <c r="J32">
        <f t="shared" si="5"/>
        <v>0.14686924493554332</v>
      </c>
      <c r="K32">
        <f t="shared" si="6"/>
        <v>6.2961253048170449E-2</v>
      </c>
      <c r="L32">
        <f t="shared" si="7"/>
        <v>3.69341595189402E-3</v>
      </c>
    </row>
    <row r="33" spans="1:12" x14ac:dyDescent="0.25">
      <c r="A33" s="1">
        <v>2007</v>
      </c>
      <c r="B33" s="1">
        <v>8</v>
      </c>
      <c r="C33" s="1">
        <v>170</v>
      </c>
      <c r="D33" s="1">
        <v>32</v>
      </c>
      <c r="E33">
        <f t="shared" si="0"/>
        <v>124.58333333333333</v>
      </c>
      <c r="F33">
        <f t="shared" si="1"/>
        <v>45.416666666666671</v>
      </c>
      <c r="G33">
        <f t="shared" si="2"/>
        <v>45.416666666666671</v>
      </c>
      <c r="H33">
        <f t="shared" si="3"/>
        <v>2062.6736111111118</v>
      </c>
      <c r="I33">
        <f t="shared" si="4"/>
        <v>0.26715686274509809</v>
      </c>
      <c r="J33">
        <f t="shared" si="5"/>
        <v>0.26715686274509809</v>
      </c>
      <c r="K33">
        <f t="shared" si="6"/>
        <v>1.1315119184928868E-2</v>
      </c>
      <c r="L33">
        <f t="shared" si="7"/>
        <v>3.7681660899653982E-2</v>
      </c>
    </row>
    <row r="34" spans="1:12" x14ac:dyDescent="0.25">
      <c r="A34" s="1">
        <v>2007</v>
      </c>
      <c r="B34" s="1">
        <v>9</v>
      </c>
      <c r="C34" s="1">
        <v>137</v>
      </c>
      <c r="D34" s="1">
        <v>33</v>
      </c>
      <c r="E34">
        <f t="shared" si="0"/>
        <v>118.91666666666667</v>
      </c>
      <c r="F34">
        <f t="shared" si="1"/>
        <v>18.083333333333329</v>
      </c>
      <c r="G34">
        <f t="shared" si="2"/>
        <v>18.083333333333329</v>
      </c>
      <c r="H34">
        <f t="shared" si="3"/>
        <v>327.00694444444429</v>
      </c>
      <c r="I34">
        <f t="shared" si="4"/>
        <v>0.13199513381995132</v>
      </c>
      <c r="J34">
        <f t="shared" si="5"/>
        <v>0.13199513381995132</v>
      </c>
      <c r="K34">
        <f t="shared" si="6"/>
        <v>4.2771473055451946E-2</v>
      </c>
      <c r="L34">
        <f t="shared" si="7"/>
        <v>0</v>
      </c>
    </row>
    <row r="35" spans="1:12" x14ac:dyDescent="0.25">
      <c r="A35" s="1">
        <v>2007</v>
      </c>
      <c r="B35" s="1">
        <v>10</v>
      </c>
      <c r="C35" s="1">
        <v>137</v>
      </c>
      <c r="D35" s="1">
        <v>34</v>
      </c>
      <c r="E35">
        <f t="shared" si="0"/>
        <v>108.66666666666667</v>
      </c>
      <c r="F35">
        <f t="shared" si="1"/>
        <v>28.333333333333329</v>
      </c>
      <c r="G35">
        <f t="shared" si="2"/>
        <v>28.333333333333329</v>
      </c>
      <c r="H35">
        <f t="shared" si="3"/>
        <v>802.77777777777749</v>
      </c>
      <c r="I35">
        <f t="shared" si="4"/>
        <v>0.20681265206812649</v>
      </c>
      <c r="J35">
        <f t="shared" si="5"/>
        <v>0.20681265206812649</v>
      </c>
      <c r="K35">
        <f t="shared" si="6"/>
        <v>5.5976610368160271E-3</v>
      </c>
      <c r="L35">
        <f t="shared" si="7"/>
        <v>5.3279343598486864E-5</v>
      </c>
    </row>
    <row r="36" spans="1:12" x14ac:dyDescent="0.25">
      <c r="A36" s="1">
        <v>2007</v>
      </c>
      <c r="B36" s="1">
        <v>11</v>
      </c>
      <c r="C36" s="1">
        <v>138</v>
      </c>
      <c r="D36" s="1">
        <v>35</v>
      </c>
      <c r="E36">
        <f t="shared" si="0"/>
        <v>127.75</v>
      </c>
      <c r="F36">
        <f t="shared" si="1"/>
        <v>10.25</v>
      </c>
      <c r="G36">
        <f t="shared" si="2"/>
        <v>10.25</v>
      </c>
      <c r="H36">
        <f t="shared" si="3"/>
        <v>105.0625</v>
      </c>
      <c r="I36">
        <f t="shared" si="4"/>
        <v>7.4275362318840576E-2</v>
      </c>
      <c r="J36">
        <f t="shared" si="5"/>
        <v>7.4275362318840576E-2</v>
      </c>
      <c r="K36">
        <f t="shared" si="6"/>
        <v>3.3606385213190509E-3</v>
      </c>
      <c r="L36">
        <f t="shared" si="7"/>
        <v>2.7777777777777776E-2</v>
      </c>
    </row>
    <row r="37" spans="1:12" x14ac:dyDescent="0.25">
      <c r="A37" s="1">
        <v>2007</v>
      </c>
      <c r="B37" s="1">
        <v>12</v>
      </c>
      <c r="C37" s="1">
        <v>161</v>
      </c>
      <c r="D37" s="1">
        <v>36</v>
      </c>
      <c r="E37">
        <f t="shared" si="0"/>
        <v>153</v>
      </c>
      <c r="F37">
        <f t="shared" si="1"/>
        <v>8</v>
      </c>
      <c r="G37">
        <f t="shared" si="2"/>
        <v>8</v>
      </c>
      <c r="H37">
        <f t="shared" si="3"/>
        <v>64</v>
      </c>
      <c r="I37">
        <f t="shared" si="4"/>
        <v>4.9689440993788817E-2</v>
      </c>
      <c r="J37">
        <f t="shared" si="5"/>
        <v>4.9689440993788817E-2</v>
      </c>
      <c r="K37">
        <f t="shared" si="6"/>
        <v>4.5276459670194552E-3</v>
      </c>
      <c r="L37">
        <f t="shared" si="7"/>
        <v>1.3926931831333669E-2</v>
      </c>
    </row>
    <row r="38" spans="1:12" x14ac:dyDescent="0.25">
      <c r="A38" s="1">
        <v>2008</v>
      </c>
      <c r="B38" s="1">
        <v>1</v>
      </c>
      <c r="C38" s="1">
        <v>180</v>
      </c>
      <c r="D38" s="1">
        <v>37</v>
      </c>
      <c r="E38">
        <f t="shared" si="0"/>
        <v>190.83333333333334</v>
      </c>
      <c r="F38">
        <f t="shared" si="1"/>
        <v>-10.833333333333343</v>
      </c>
      <c r="G38">
        <f t="shared" si="2"/>
        <v>10.833333333333343</v>
      </c>
      <c r="H38">
        <f t="shared" si="3"/>
        <v>117.36111111111131</v>
      </c>
      <c r="I38">
        <f t="shared" si="4"/>
        <v>-6.0185185185185237E-2</v>
      </c>
      <c r="J38">
        <f t="shared" si="5"/>
        <v>6.0185185185185237E-2</v>
      </c>
      <c r="K38">
        <f t="shared" si="6"/>
        <v>3.0787251371742132E-2</v>
      </c>
      <c r="L38">
        <f t="shared" si="7"/>
        <v>1.0000000000000002E-2</v>
      </c>
    </row>
    <row r="39" spans="1:12" x14ac:dyDescent="0.25">
      <c r="A39" s="1">
        <v>2008</v>
      </c>
      <c r="B39" s="1">
        <v>2</v>
      </c>
      <c r="C39" s="1">
        <v>198</v>
      </c>
      <c r="D39" s="1">
        <v>38</v>
      </c>
      <c r="E39">
        <f t="shared" si="0"/>
        <v>166.41666666666666</v>
      </c>
      <c r="F39">
        <f t="shared" si="1"/>
        <v>31.583333333333343</v>
      </c>
      <c r="G39">
        <f t="shared" si="2"/>
        <v>31.583333333333343</v>
      </c>
      <c r="H39">
        <f t="shared" si="3"/>
        <v>997.50694444444503</v>
      </c>
      <c r="I39">
        <f t="shared" si="4"/>
        <v>0.15951178451178455</v>
      </c>
      <c r="J39">
        <f t="shared" si="5"/>
        <v>0.15951178451178455</v>
      </c>
      <c r="K39">
        <f t="shared" si="6"/>
        <v>8.3411627498327905E-3</v>
      </c>
      <c r="L39">
        <f t="shared" si="7"/>
        <v>1.020304050607081E-4</v>
      </c>
    </row>
    <row r="40" spans="1:12" x14ac:dyDescent="0.25">
      <c r="A40" s="1">
        <v>2008</v>
      </c>
      <c r="B40" s="1">
        <v>3</v>
      </c>
      <c r="C40" s="1">
        <v>196</v>
      </c>
      <c r="D40" s="1">
        <v>39</v>
      </c>
      <c r="E40">
        <f t="shared" si="0"/>
        <v>177.91666666666666</v>
      </c>
      <c r="F40">
        <f t="shared" si="1"/>
        <v>18.083333333333343</v>
      </c>
      <c r="G40">
        <f t="shared" si="2"/>
        <v>18.083333333333343</v>
      </c>
      <c r="H40">
        <f t="shared" si="3"/>
        <v>327.0069444444448</v>
      </c>
      <c r="I40">
        <f t="shared" si="4"/>
        <v>9.2261904761904809E-2</v>
      </c>
      <c r="J40">
        <f t="shared" si="5"/>
        <v>9.2261904761904809E-2</v>
      </c>
      <c r="K40">
        <f t="shared" si="6"/>
        <v>3.2945257184506457E-3</v>
      </c>
      <c r="L40">
        <f t="shared" si="7"/>
        <v>2.3427738442315701E-4</v>
      </c>
    </row>
    <row r="41" spans="1:12" x14ac:dyDescent="0.25">
      <c r="A41" s="1">
        <v>2008</v>
      </c>
      <c r="B41" s="1">
        <v>4</v>
      </c>
      <c r="C41" s="1">
        <v>199</v>
      </c>
      <c r="D41" s="1">
        <v>40</v>
      </c>
      <c r="E41">
        <f t="shared" si="0"/>
        <v>187.75</v>
      </c>
      <c r="F41">
        <f t="shared" si="1"/>
        <v>11.25</v>
      </c>
      <c r="G41">
        <f t="shared" si="2"/>
        <v>11.25</v>
      </c>
      <c r="H41">
        <f t="shared" si="3"/>
        <v>126.5625</v>
      </c>
      <c r="I41">
        <f t="shared" si="4"/>
        <v>5.6532663316582916E-2</v>
      </c>
      <c r="J41">
        <f t="shared" si="5"/>
        <v>5.6532663316582916E-2</v>
      </c>
      <c r="K41">
        <f t="shared" si="6"/>
        <v>5.0679135487599848E-3</v>
      </c>
      <c r="L41">
        <f t="shared" si="7"/>
        <v>1.01007550314386E-4</v>
      </c>
    </row>
    <row r="42" spans="1:12" x14ac:dyDescent="0.25">
      <c r="A42" s="1">
        <v>2008</v>
      </c>
      <c r="B42" s="1">
        <v>5</v>
      </c>
      <c r="C42" s="1">
        <v>197</v>
      </c>
      <c r="D42" s="1">
        <v>41</v>
      </c>
      <c r="E42">
        <f t="shared" si="0"/>
        <v>182.83333333333334</v>
      </c>
      <c r="F42">
        <f t="shared" si="1"/>
        <v>14.166666666666657</v>
      </c>
      <c r="G42">
        <f t="shared" si="2"/>
        <v>14.166666666666657</v>
      </c>
      <c r="H42">
        <f t="shared" si="3"/>
        <v>200.69444444444417</v>
      </c>
      <c r="I42">
        <f t="shared" si="4"/>
        <v>7.1912013536378966E-2</v>
      </c>
      <c r="J42">
        <f t="shared" si="5"/>
        <v>7.1912013536378966E-2</v>
      </c>
      <c r="K42">
        <f t="shared" si="6"/>
        <v>2.7959221944508813E-3</v>
      </c>
      <c r="L42">
        <f t="shared" si="7"/>
        <v>1.6104511840037104E-2</v>
      </c>
    </row>
    <row r="43" spans="1:12" x14ac:dyDescent="0.25">
      <c r="A43" s="1">
        <v>2008</v>
      </c>
      <c r="B43" s="1">
        <v>6</v>
      </c>
      <c r="C43" s="1">
        <v>172</v>
      </c>
      <c r="D43" s="1">
        <v>42</v>
      </c>
      <c r="E43">
        <f t="shared" si="0"/>
        <v>182.41666666666666</v>
      </c>
      <c r="F43">
        <f t="shared" si="1"/>
        <v>-10.416666666666657</v>
      </c>
      <c r="G43">
        <f t="shared" si="2"/>
        <v>10.416666666666657</v>
      </c>
      <c r="H43">
        <f t="shared" si="3"/>
        <v>108.50694444444424</v>
      </c>
      <c r="I43">
        <f t="shared" si="4"/>
        <v>-6.0562015503875917E-2</v>
      </c>
      <c r="J43">
        <f t="shared" si="5"/>
        <v>6.0562015503875917E-2</v>
      </c>
      <c r="K43">
        <f t="shared" si="6"/>
        <v>1.502313562886803E-5</v>
      </c>
      <c r="L43">
        <f t="shared" si="7"/>
        <v>0</v>
      </c>
    </row>
    <row r="44" spans="1:12" x14ac:dyDescent="0.25">
      <c r="A44" s="1">
        <v>2008</v>
      </c>
      <c r="B44" s="1">
        <v>7</v>
      </c>
      <c r="C44" s="1">
        <v>172</v>
      </c>
      <c r="D44" s="1">
        <v>43</v>
      </c>
      <c r="E44">
        <f t="shared" si="0"/>
        <v>171.33333333333334</v>
      </c>
      <c r="F44">
        <f t="shared" si="1"/>
        <v>0.66666666666665719</v>
      </c>
      <c r="G44">
        <f t="shared" si="2"/>
        <v>0.66666666666665719</v>
      </c>
      <c r="H44">
        <f t="shared" si="3"/>
        <v>0.44444444444443182</v>
      </c>
      <c r="I44">
        <f t="shared" si="4"/>
        <v>3.8759689922480069E-3</v>
      </c>
      <c r="J44">
        <f t="shared" si="5"/>
        <v>3.8759689922480069E-3</v>
      </c>
      <c r="K44">
        <f t="shared" si="6"/>
        <v>4.5859060453097789E-2</v>
      </c>
      <c r="L44">
        <f t="shared" si="7"/>
        <v>1.352082206598161E-4</v>
      </c>
    </row>
    <row r="45" spans="1:12" x14ac:dyDescent="0.25">
      <c r="A45" s="1">
        <v>2008</v>
      </c>
      <c r="B45" s="1">
        <v>8</v>
      </c>
      <c r="C45" s="1">
        <v>174</v>
      </c>
      <c r="D45" s="1">
        <v>44</v>
      </c>
      <c r="E45">
        <f t="shared" si="0"/>
        <v>137.16666666666666</v>
      </c>
      <c r="F45">
        <f t="shared" si="1"/>
        <v>36.833333333333343</v>
      </c>
      <c r="G45">
        <f t="shared" si="2"/>
        <v>36.833333333333343</v>
      </c>
      <c r="H45">
        <f t="shared" si="3"/>
        <v>1356.6944444444453</v>
      </c>
      <c r="I45">
        <f t="shared" si="4"/>
        <v>0.21168582375478934</v>
      </c>
      <c r="J45">
        <f t="shared" si="5"/>
        <v>0.21168582375478934</v>
      </c>
      <c r="K45">
        <f t="shared" si="6"/>
        <v>1.4335704114737142E-4</v>
      </c>
      <c r="L45">
        <f t="shared" si="7"/>
        <v>3.3822169375082575E-2</v>
      </c>
    </row>
    <row r="46" spans="1:12" x14ac:dyDescent="0.25">
      <c r="A46" s="1">
        <v>2008</v>
      </c>
      <c r="B46" s="1">
        <v>9</v>
      </c>
      <c r="C46" s="1">
        <v>142</v>
      </c>
      <c r="D46" s="1">
        <v>45</v>
      </c>
      <c r="E46">
        <f t="shared" si="0"/>
        <v>139.91666666666666</v>
      </c>
      <c r="F46">
        <f t="shared" si="1"/>
        <v>2.0833333333333428</v>
      </c>
      <c r="G46">
        <f t="shared" si="2"/>
        <v>2.0833333333333428</v>
      </c>
      <c r="H46">
        <f t="shared" si="3"/>
        <v>4.3402777777778176</v>
      </c>
      <c r="I46">
        <f t="shared" si="4"/>
        <v>1.4671361502347484E-2</v>
      </c>
      <c r="J46">
        <f t="shared" si="5"/>
        <v>1.4671361502347484E-2</v>
      </c>
      <c r="K46">
        <f t="shared" si="6"/>
        <v>9.8363557715620935E-3</v>
      </c>
      <c r="L46">
        <f t="shared" si="7"/>
        <v>1.1158500297560008E-2</v>
      </c>
    </row>
    <row r="47" spans="1:12" x14ac:dyDescent="0.25">
      <c r="A47" s="1">
        <v>2008</v>
      </c>
      <c r="B47" s="1">
        <v>10</v>
      </c>
      <c r="C47" s="1">
        <v>127</v>
      </c>
      <c r="D47" s="1">
        <v>46</v>
      </c>
      <c r="E47">
        <f t="shared" si="0"/>
        <v>141.08333333333334</v>
      </c>
      <c r="F47">
        <f t="shared" si="1"/>
        <v>-14.083333333333343</v>
      </c>
      <c r="G47">
        <f t="shared" si="2"/>
        <v>14.083333333333343</v>
      </c>
      <c r="H47">
        <f t="shared" si="3"/>
        <v>198.34027777777806</v>
      </c>
      <c r="I47">
        <f t="shared" si="4"/>
        <v>-0.11089238845144364</v>
      </c>
      <c r="J47">
        <f t="shared" si="5"/>
        <v>0.11089238845144364</v>
      </c>
      <c r="K47">
        <f t="shared" si="6"/>
        <v>5.3347662250880092E-2</v>
      </c>
      <c r="L47">
        <f t="shared" si="7"/>
        <v>1.5500031000062E-3</v>
      </c>
    </row>
    <row r="48" spans="1:12" x14ac:dyDescent="0.25">
      <c r="A48" s="1">
        <v>2008</v>
      </c>
      <c r="B48" s="1">
        <v>11</v>
      </c>
      <c r="C48" s="1">
        <v>132</v>
      </c>
      <c r="D48" s="1">
        <v>47</v>
      </c>
      <c r="E48">
        <f t="shared" si="0"/>
        <v>161.33333333333334</v>
      </c>
      <c r="F48">
        <f t="shared" si="1"/>
        <v>-29.333333333333343</v>
      </c>
      <c r="G48">
        <f t="shared" si="2"/>
        <v>29.333333333333343</v>
      </c>
      <c r="H48">
        <f t="shared" si="3"/>
        <v>860.44444444444503</v>
      </c>
      <c r="I48">
        <f t="shared" si="4"/>
        <v>-0.22222222222222229</v>
      </c>
      <c r="J48">
        <f t="shared" si="5"/>
        <v>0.22222222222222229</v>
      </c>
      <c r="K48">
        <f t="shared" si="6"/>
        <v>1.894098816447299E-2</v>
      </c>
      <c r="L48">
        <f t="shared" si="7"/>
        <v>4.1838842975206618E-2</v>
      </c>
    </row>
    <row r="49" spans="1:12" x14ac:dyDescent="0.25">
      <c r="A49" s="1">
        <v>2008</v>
      </c>
      <c r="B49" s="1">
        <v>12</v>
      </c>
      <c r="C49" s="1">
        <v>159</v>
      </c>
      <c r="D49" s="1">
        <v>48</v>
      </c>
      <c r="E49">
        <f t="shared" si="0"/>
        <v>177.16666666666666</v>
      </c>
      <c r="F49">
        <f t="shared" si="1"/>
        <v>-18.166666666666657</v>
      </c>
      <c r="G49">
        <f t="shared" si="2"/>
        <v>18.166666666666657</v>
      </c>
      <c r="H49">
        <f t="shared" si="3"/>
        <v>330.02777777777743</v>
      </c>
      <c r="I49">
        <f t="shared" si="4"/>
        <v>-0.11425576519916136</v>
      </c>
      <c r="J49">
        <f t="shared" si="5"/>
        <v>0.11425576519916136</v>
      </c>
      <c r="K49">
        <f t="shared" si="6"/>
        <v>3.3266089157865587E-2</v>
      </c>
      <c r="L49">
        <f t="shared" si="7"/>
        <v>1.4239943040227838E-3</v>
      </c>
    </row>
    <row r="50" spans="1:12" x14ac:dyDescent="0.25">
      <c r="A50" s="1">
        <v>2009</v>
      </c>
      <c r="B50" s="1">
        <v>1</v>
      </c>
      <c r="C50" s="1">
        <v>165</v>
      </c>
      <c r="D50" s="1">
        <v>49</v>
      </c>
      <c r="E50">
        <f t="shared" si="0"/>
        <v>194</v>
      </c>
      <c r="F50">
        <f t="shared" si="1"/>
        <v>-29</v>
      </c>
      <c r="G50">
        <f t="shared" si="2"/>
        <v>29</v>
      </c>
      <c r="H50">
        <f t="shared" si="3"/>
        <v>841</v>
      </c>
      <c r="I50">
        <f t="shared" si="4"/>
        <v>-0.17575757575757575</v>
      </c>
      <c r="J50">
        <f t="shared" si="5"/>
        <v>0.17575757575757575</v>
      </c>
      <c r="K50">
        <f t="shared" si="6"/>
        <v>2.2956841138659321E-6</v>
      </c>
      <c r="L50">
        <f t="shared" si="7"/>
        <v>2.8797061524334255E-2</v>
      </c>
    </row>
    <row r="51" spans="1:12" x14ac:dyDescent="0.25">
      <c r="A51" s="1">
        <v>2009</v>
      </c>
      <c r="B51" s="1">
        <v>2</v>
      </c>
      <c r="C51" s="1">
        <v>193</v>
      </c>
      <c r="D51" s="1">
        <v>50</v>
      </c>
      <c r="E51">
        <f t="shared" si="0"/>
        <v>192.75</v>
      </c>
      <c r="F51">
        <f t="shared" si="1"/>
        <v>0.25</v>
      </c>
      <c r="G51">
        <f t="shared" si="2"/>
        <v>0.25</v>
      </c>
      <c r="H51">
        <f t="shared" si="3"/>
        <v>6.25E-2</v>
      </c>
      <c r="I51">
        <f t="shared" si="4"/>
        <v>1.2953367875647669E-3</v>
      </c>
      <c r="J51">
        <f t="shared" si="5"/>
        <v>1.2953367875647669E-3</v>
      </c>
      <c r="K51">
        <f t="shared" si="6"/>
        <v>3.3674468516679025E-2</v>
      </c>
      <c r="L51">
        <f t="shared" si="7"/>
        <v>2.7490670890493705E-2</v>
      </c>
    </row>
    <row r="52" spans="1:12" x14ac:dyDescent="0.25">
      <c r="A52" s="1">
        <v>2009</v>
      </c>
      <c r="B52" s="1">
        <v>3</v>
      </c>
      <c r="C52" s="1">
        <v>161</v>
      </c>
      <c r="D52" s="1">
        <v>51</v>
      </c>
      <c r="E52">
        <f t="shared" si="0"/>
        <v>196.41666666666666</v>
      </c>
      <c r="F52">
        <f t="shared" si="1"/>
        <v>-35.416666666666657</v>
      </c>
      <c r="G52">
        <f t="shared" si="2"/>
        <v>35.416666666666657</v>
      </c>
      <c r="H52">
        <f t="shared" si="3"/>
        <v>1254.3402777777771</v>
      </c>
      <c r="I52">
        <f t="shared" si="4"/>
        <v>-0.21997929606625252</v>
      </c>
      <c r="J52">
        <f t="shared" si="5"/>
        <v>0.21997929606625252</v>
      </c>
      <c r="K52">
        <f t="shared" si="6"/>
        <v>1.0503067011303576E-2</v>
      </c>
      <c r="L52">
        <f t="shared" si="7"/>
        <v>1.3926931831333669E-2</v>
      </c>
    </row>
    <row r="53" spans="1:12" x14ac:dyDescent="0.25">
      <c r="A53" s="1">
        <v>2009</v>
      </c>
      <c r="B53" s="1">
        <v>4</v>
      </c>
      <c r="C53" s="1">
        <v>180</v>
      </c>
      <c r="D53" s="1">
        <v>52</v>
      </c>
      <c r="E53">
        <f t="shared" si="0"/>
        <v>196.5</v>
      </c>
      <c r="F53">
        <f t="shared" si="1"/>
        <v>-16.5</v>
      </c>
      <c r="G53">
        <f t="shared" si="2"/>
        <v>16.5</v>
      </c>
      <c r="H53">
        <f t="shared" si="3"/>
        <v>272.25</v>
      </c>
      <c r="I53">
        <f t="shared" si="4"/>
        <v>-9.166666666666666E-2</v>
      </c>
      <c r="J53">
        <f t="shared" si="5"/>
        <v>9.166666666666666E-2</v>
      </c>
      <c r="K53">
        <f t="shared" si="6"/>
        <v>2.5000000000000005E-3</v>
      </c>
      <c r="L53">
        <f t="shared" si="7"/>
        <v>1.2345679012345679E-4</v>
      </c>
    </row>
    <row r="54" spans="1:12" x14ac:dyDescent="0.25">
      <c r="A54" s="1">
        <v>2009</v>
      </c>
      <c r="B54" s="1">
        <v>5</v>
      </c>
      <c r="C54" s="1">
        <v>178</v>
      </c>
      <c r="D54" s="1">
        <v>53</v>
      </c>
      <c r="E54">
        <f t="shared" si="0"/>
        <v>169</v>
      </c>
      <c r="F54">
        <f t="shared" si="1"/>
        <v>9</v>
      </c>
      <c r="G54">
        <f t="shared" si="2"/>
        <v>9</v>
      </c>
      <c r="H54">
        <f t="shared" si="3"/>
        <v>81</v>
      </c>
      <c r="I54">
        <f t="shared" si="4"/>
        <v>5.0561797752808987E-2</v>
      </c>
      <c r="J54">
        <f t="shared" si="5"/>
        <v>5.0561797752808987E-2</v>
      </c>
      <c r="K54">
        <f t="shared" si="6"/>
        <v>5.0638948505379441E-3</v>
      </c>
      <c r="L54">
        <f t="shared" si="7"/>
        <v>1.0225981567983839E-2</v>
      </c>
    </row>
    <row r="55" spans="1:12" x14ac:dyDescent="0.25">
      <c r="A55" s="1">
        <v>2009</v>
      </c>
      <c r="B55" s="1">
        <v>6</v>
      </c>
      <c r="C55" s="1">
        <v>160</v>
      </c>
      <c r="D55" s="1">
        <v>54</v>
      </c>
      <c r="E55">
        <f t="shared" si="0"/>
        <v>172.66666666666666</v>
      </c>
      <c r="F55">
        <f t="shared" si="1"/>
        <v>-12.666666666666657</v>
      </c>
      <c r="G55">
        <f t="shared" si="2"/>
        <v>12.666666666666657</v>
      </c>
      <c r="H55">
        <f t="shared" si="3"/>
        <v>160.4444444444442</v>
      </c>
      <c r="I55">
        <f t="shared" si="4"/>
        <v>-7.9166666666666607E-2</v>
      </c>
      <c r="J55">
        <f t="shared" si="5"/>
        <v>7.9166666666666607E-2</v>
      </c>
      <c r="K55">
        <f t="shared" si="6"/>
        <v>4.7851562499999994E-4</v>
      </c>
      <c r="L55">
        <f t="shared" si="7"/>
        <v>4.7265625000000007E-3</v>
      </c>
    </row>
    <row r="56" spans="1:12" x14ac:dyDescent="0.25">
      <c r="A56" s="1">
        <v>2009</v>
      </c>
      <c r="B56" s="1">
        <v>7</v>
      </c>
      <c r="C56" s="1">
        <v>171</v>
      </c>
      <c r="D56" s="1">
        <v>55</v>
      </c>
      <c r="E56">
        <f t="shared" si="0"/>
        <v>174.5</v>
      </c>
      <c r="F56">
        <f t="shared" si="1"/>
        <v>-3.5</v>
      </c>
      <c r="G56">
        <f t="shared" si="2"/>
        <v>3.5</v>
      </c>
      <c r="H56">
        <f t="shared" si="3"/>
        <v>12.25</v>
      </c>
      <c r="I56">
        <f t="shared" si="4"/>
        <v>-2.046783625730994E-2</v>
      </c>
      <c r="J56">
        <f t="shared" si="5"/>
        <v>2.046783625730994E-2</v>
      </c>
      <c r="K56">
        <f t="shared" si="6"/>
        <v>3.7619362462904038E-2</v>
      </c>
      <c r="L56">
        <f t="shared" si="7"/>
        <v>3.0778701138811941E-4</v>
      </c>
    </row>
    <row r="57" spans="1:12" x14ac:dyDescent="0.25">
      <c r="A57" s="1">
        <v>2009</v>
      </c>
      <c r="B57" s="1">
        <v>8</v>
      </c>
      <c r="C57" s="1">
        <v>174</v>
      </c>
      <c r="D57" s="1">
        <v>56</v>
      </c>
      <c r="E57">
        <f t="shared" si="0"/>
        <v>140.83333333333334</v>
      </c>
      <c r="F57">
        <f t="shared" si="1"/>
        <v>33.166666666666657</v>
      </c>
      <c r="G57">
        <f t="shared" si="2"/>
        <v>33.166666666666657</v>
      </c>
      <c r="H57">
        <f t="shared" si="3"/>
        <v>1100.0277777777771</v>
      </c>
      <c r="I57">
        <f t="shared" si="4"/>
        <v>0.19061302681992331</v>
      </c>
      <c r="J57">
        <f t="shared" si="5"/>
        <v>0.19061302681992331</v>
      </c>
      <c r="K57">
        <f t="shared" si="6"/>
        <v>1.4315060700811832E-3</v>
      </c>
      <c r="L57">
        <f t="shared" si="7"/>
        <v>4.7694543532831292E-2</v>
      </c>
    </row>
    <row r="58" spans="1:12" x14ac:dyDescent="0.25">
      <c r="A58" s="1">
        <v>2009</v>
      </c>
      <c r="B58" s="1">
        <v>9</v>
      </c>
      <c r="C58" s="1">
        <v>136</v>
      </c>
      <c r="D58" s="1">
        <v>57</v>
      </c>
      <c r="E58">
        <f t="shared" si="0"/>
        <v>129.41666666666666</v>
      </c>
      <c r="F58">
        <f t="shared" si="1"/>
        <v>6.5833333333333428</v>
      </c>
      <c r="G58">
        <f t="shared" si="2"/>
        <v>6.5833333333333428</v>
      </c>
      <c r="H58">
        <f t="shared" si="3"/>
        <v>43.340277777777899</v>
      </c>
      <c r="I58">
        <f t="shared" si="4"/>
        <v>4.840686274509811E-2</v>
      </c>
      <c r="J58">
        <f t="shared" si="5"/>
        <v>4.840686274509811E-2</v>
      </c>
      <c r="K58">
        <f t="shared" si="6"/>
        <v>4.543024317570071E-5</v>
      </c>
      <c r="L58">
        <f t="shared" si="7"/>
        <v>5.406574394463668E-5</v>
      </c>
    </row>
    <row r="59" spans="1:12" x14ac:dyDescent="0.25">
      <c r="A59" s="1">
        <v>2009</v>
      </c>
      <c r="B59" s="1">
        <v>10</v>
      </c>
      <c r="C59" s="1">
        <v>135</v>
      </c>
      <c r="D59" s="1">
        <v>58</v>
      </c>
      <c r="E59">
        <f t="shared" si="0"/>
        <v>135.91666666666666</v>
      </c>
      <c r="F59">
        <f t="shared" si="1"/>
        <v>-0.91666666666665719</v>
      </c>
      <c r="G59">
        <f t="shared" si="2"/>
        <v>0.91666666666665719</v>
      </c>
      <c r="H59">
        <f t="shared" si="3"/>
        <v>0.84027777777776036</v>
      </c>
      <c r="I59">
        <f t="shared" si="4"/>
        <v>-6.7901234567900532E-3</v>
      </c>
      <c r="J59">
        <f t="shared" si="5"/>
        <v>6.7901234567900532E-3</v>
      </c>
      <c r="K59">
        <f t="shared" si="6"/>
        <v>2.987349489407105E-2</v>
      </c>
      <c r="L59">
        <f t="shared" si="7"/>
        <v>5.4869684499314136E-5</v>
      </c>
    </row>
    <row r="60" spans="1:12" x14ac:dyDescent="0.25">
      <c r="A60" s="1">
        <v>2009</v>
      </c>
      <c r="B60" s="1">
        <v>11</v>
      </c>
      <c r="C60" s="1">
        <v>136</v>
      </c>
      <c r="D60" s="1">
        <v>59</v>
      </c>
      <c r="E60">
        <f t="shared" si="0"/>
        <v>159.33333333333334</v>
      </c>
      <c r="F60">
        <f t="shared" si="1"/>
        <v>-23.333333333333343</v>
      </c>
      <c r="G60">
        <f t="shared" si="2"/>
        <v>23.333333333333343</v>
      </c>
      <c r="H60">
        <f t="shared" si="3"/>
        <v>544.44444444444491</v>
      </c>
      <c r="I60">
        <f t="shared" si="4"/>
        <v>-0.17156862745098045</v>
      </c>
      <c r="J60">
        <f t="shared" si="5"/>
        <v>0.17156862745098045</v>
      </c>
      <c r="K60">
        <f t="shared" si="6"/>
        <v>1.9463667820069207E-3</v>
      </c>
      <c r="L60">
        <f t="shared" si="7"/>
        <v>5.8877595155709339E-2</v>
      </c>
    </row>
    <row r="61" spans="1:12" x14ac:dyDescent="0.25">
      <c r="A61" s="1">
        <v>2009</v>
      </c>
      <c r="B61" s="1">
        <v>12</v>
      </c>
      <c r="C61" s="1">
        <v>169</v>
      </c>
      <c r="D61" s="1">
        <v>60</v>
      </c>
      <c r="E61">
        <f t="shared" si="0"/>
        <v>163</v>
      </c>
      <c r="F61">
        <f t="shared" si="1"/>
        <v>6</v>
      </c>
      <c r="G61">
        <f t="shared" si="2"/>
        <v>6</v>
      </c>
      <c r="H61">
        <f t="shared" si="3"/>
        <v>36</v>
      </c>
      <c r="I61">
        <f t="shared" si="4"/>
        <v>3.5502958579881658E-2</v>
      </c>
      <c r="J61">
        <f t="shared" si="5"/>
        <v>3.5502958579881658E-2</v>
      </c>
      <c r="K61">
        <f t="shared" si="6"/>
        <v>8.5025131395181572E-3</v>
      </c>
      <c r="L61">
        <f t="shared" si="7"/>
        <v>1.2604600679247927E-3</v>
      </c>
    </row>
    <row r="62" spans="1:12" x14ac:dyDescent="0.25">
      <c r="A62" s="1">
        <v>2010</v>
      </c>
      <c r="B62" s="1">
        <v>1</v>
      </c>
      <c r="C62" s="1">
        <v>175</v>
      </c>
      <c r="D62" s="1">
        <v>61</v>
      </c>
      <c r="E62">
        <f t="shared" si="0"/>
        <v>190.58333333333334</v>
      </c>
      <c r="F62">
        <f t="shared" si="1"/>
        <v>-15.583333333333343</v>
      </c>
      <c r="G62">
        <f t="shared" si="2"/>
        <v>15.583333333333343</v>
      </c>
      <c r="H62">
        <f t="shared" si="3"/>
        <v>242.84027777777808</v>
      </c>
      <c r="I62">
        <f t="shared" si="4"/>
        <v>-8.9047619047619098E-2</v>
      </c>
      <c r="J62">
        <f t="shared" si="5"/>
        <v>8.9047619047619098E-2</v>
      </c>
      <c r="K62">
        <f t="shared" si="6"/>
        <v>7.213061224489796E-2</v>
      </c>
      <c r="L62">
        <f t="shared" si="7"/>
        <v>3.1379591836734687E-2</v>
      </c>
    </row>
    <row r="63" spans="1:12" x14ac:dyDescent="0.25">
      <c r="A63" s="1">
        <v>2010</v>
      </c>
      <c r="B63" s="1">
        <v>2</v>
      </c>
      <c r="C63" s="1">
        <v>206</v>
      </c>
      <c r="D63" s="1">
        <v>62</v>
      </c>
      <c r="E63">
        <f t="shared" si="0"/>
        <v>159</v>
      </c>
      <c r="F63">
        <f t="shared" si="1"/>
        <v>47</v>
      </c>
      <c r="G63">
        <f t="shared" si="2"/>
        <v>47</v>
      </c>
      <c r="H63">
        <f t="shared" si="3"/>
        <v>2209</v>
      </c>
      <c r="I63">
        <f t="shared" si="4"/>
        <v>0.22815533980582525</v>
      </c>
      <c r="J63">
        <f t="shared" si="5"/>
        <v>0.22815533980582525</v>
      </c>
      <c r="K63">
        <f t="shared" si="6"/>
        <v>3.2074444130245294E-5</v>
      </c>
      <c r="L63">
        <f t="shared" si="7"/>
        <v>1.592987086436045E-2</v>
      </c>
    </row>
    <row r="64" spans="1:12" x14ac:dyDescent="0.25">
      <c r="A64" s="1">
        <v>2010</v>
      </c>
      <c r="B64" s="1">
        <v>3</v>
      </c>
      <c r="C64" s="1">
        <v>180</v>
      </c>
      <c r="D64" s="1">
        <v>63</v>
      </c>
      <c r="E64">
        <f t="shared" si="0"/>
        <v>181.16666666666666</v>
      </c>
      <c r="F64">
        <f t="shared" si="1"/>
        <v>-1.1666666666666572</v>
      </c>
      <c r="G64">
        <f t="shared" si="2"/>
        <v>1.1666666666666572</v>
      </c>
      <c r="H64">
        <f t="shared" si="3"/>
        <v>1.361111111111089</v>
      </c>
      <c r="I64">
        <f t="shared" si="4"/>
        <v>-6.4814814814814293E-3</v>
      </c>
      <c r="J64">
        <f t="shared" si="5"/>
        <v>6.4814814814814293E-3</v>
      </c>
      <c r="K64">
        <f t="shared" si="6"/>
        <v>5.9062071330589936E-3</v>
      </c>
      <c r="L64">
        <f t="shared" si="7"/>
        <v>6.0493827160493828E-3</v>
      </c>
    </row>
    <row r="65" spans="1:12" x14ac:dyDescent="0.25">
      <c r="A65" s="1">
        <v>2010</v>
      </c>
      <c r="B65" s="1">
        <v>4</v>
      </c>
      <c r="C65" s="1">
        <v>194</v>
      </c>
      <c r="D65" s="1">
        <v>64</v>
      </c>
      <c r="E65">
        <f t="shared" si="0"/>
        <v>180.16666666666666</v>
      </c>
      <c r="F65">
        <f t="shared" si="1"/>
        <v>13.833333333333343</v>
      </c>
      <c r="G65">
        <f t="shared" si="2"/>
        <v>13.833333333333343</v>
      </c>
      <c r="H65">
        <f t="shared" si="3"/>
        <v>191.36111111111137</v>
      </c>
      <c r="I65">
        <f t="shared" si="4"/>
        <v>7.1305841924398677E-2</v>
      </c>
      <c r="J65">
        <f t="shared" si="5"/>
        <v>7.1305841924398677E-2</v>
      </c>
      <c r="K65">
        <f t="shared" si="6"/>
        <v>3.6047785217463206E-2</v>
      </c>
      <c r="L65">
        <f t="shared" si="7"/>
        <v>2.3913274524391541E-4</v>
      </c>
    </row>
    <row r="66" spans="1:12" x14ac:dyDescent="0.25">
      <c r="A66" s="1">
        <v>2010</v>
      </c>
      <c r="B66" s="1">
        <v>5</v>
      </c>
      <c r="C66" s="1">
        <v>197</v>
      </c>
      <c r="D66" s="1">
        <v>65</v>
      </c>
      <c r="E66">
        <f t="shared" si="0"/>
        <v>160.16666666666666</v>
      </c>
      <c r="F66">
        <f t="shared" si="1"/>
        <v>36.833333333333343</v>
      </c>
      <c r="G66">
        <f t="shared" si="2"/>
        <v>36.833333333333343</v>
      </c>
      <c r="H66">
        <f t="shared" si="3"/>
        <v>1356.6944444444453</v>
      </c>
      <c r="I66">
        <f t="shared" si="4"/>
        <v>0.1869712351945855</v>
      </c>
      <c r="J66">
        <f t="shared" si="5"/>
        <v>0.1869712351945855</v>
      </c>
      <c r="K66">
        <f t="shared" si="6"/>
        <v>3.507204800719134E-5</v>
      </c>
      <c r="L66">
        <f t="shared" si="7"/>
        <v>1.2471333968924735E-2</v>
      </c>
    </row>
    <row r="67" spans="1:12" x14ac:dyDescent="0.25">
      <c r="A67" s="1">
        <v>2010</v>
      </c>
      <c r="B67" s="1">
        <v>6</v>
      </c>
      <c r="C67" s="1">
        <v>175</v>
      </c>
      <c r="D67" s="1">
        <v>66</v>
      </c>
      <c r="E67">
        <f t="shared" si="0"/>
        <v>173.83333333333334</v>
      </c>
      <c r="F67">
        <f t="shared" si="1"/>
        <v>1.1666666666666572</v>
      </c>
      <c r="G67">
        <f t="shared" si="2"/>
        <v>1.1666666666666572</v>
      </c>
      <c r="H67">
        <f t="shared" si="3"/>
        <v>1.361111111111089</v>
      </c>
      <c r="I67">
        <f t="shared" si="4"/>
        <v>6.6666666666666125E-3</v>
      </c>
      <c r="J67">
        <f t="shared" si="5"/>
        <v>6.6666666666666125E-3</v>
      </c>
      <c r="K67">
        <f t="shared" si="6"/>
        <v>1.5565532879818607E-2</v>
      </c>
      <c r="L67">
        <f t="shared" si="7"/>
        <v>1.7273469387755102E-2</v>
      </c>
    </row>
    <row r="68" spans="1:12" x14ac:dyDescent="0.25">
      <c r="A68" s="1">
        <v>2010</v>
      </c>
      <c r="B68" s="1">
        <v>7</v>
      </c>
      <c r="C68" s="1">
        <v>198</v>
      </c>
      <c r="D68" s="1">
        <v>67</v>
      </c>
      <c r="E68">
        <f t="shared" si="0"/>
        <v>176.16666666666666</v>
      </c>
      <c r="F68">
        <f t="shared" si="1"/>
        <v>21.833333333333343</v>
      </c>
      <c r="G68">
        <f t="shared" si="2"/>
        <v>21.833333333333343</v>
      </c>
      <c r="H68">
        <f t="shared" si="3"/>
        <v>476.69444444444485</v>
      </c>
      <c r="I68">
        <f t="shared" si="4"/>
        <v>0.11026936026936032</v>
      </c>
      <c r="J68">
        <f t="shared" si="5"/>
        <v>0.11026936026936032</v>
      </c>
      <c r="K68">
        <f t="shared" si="6"/>
        <v>7.1425711945493062E-2</v>
      </c>
      <c r="L68">
        <f t="shared" si="7"/>
        <v>2.0661157024793389E-3</v>
      </c>
    </row>
    <row r="69" spans="1:12" x14ac:dyDescent="0.25">
      <c r="A69" s="1">
        <v>2010</v>
      </c>
      <c r="B69" s="1">
        <v>8</v>
      </c>
      <c r="C69" s="1">
        <v>189</v>
      </c>
      <c r="D69" s="1">
        <v>68</v>
      </c>
      <c r="E69">
        <f t="shared" si="0"/>
        <v>136.08333333333334</v>
      </c>
      <c r="F69">
        <f t="shared" si="1"/>
        <v>52.916666666666657</v>
      </c>
      <c r="G69">
        <f t="shared" si="2"/>
        <v>52.916666666666657</v>
      </c>
      <c r="H69">
        <f t="shared" si="3"/>
        <v>2800.1736111111099</v>
      </c>
      <c r="I69">
        <f t="shared" si="4"/>
        <v>0.27998236331569659</v>
      </c>
      <c r="J69">
        <f t="shared" si="5"/>
        <v>0.27998236331569659</v>
      </c>
      <c r="K69">
        <f t="shared" si="6"/>
        <v>6.5398816133678235E-4</v>
      </c>
      <c r="L69">
        <f t="shared" si="7"/>
        <v>5.4197810811567416E-2</v>
      </c>
    </row>
    <row r="70" spans="1:12" x14ac:dyDescent="0.25">
      <c r="A70" s="1">
        <v>2010</v>
      </c>
      <c r="B70" s="1">
        <v>9</v>
      </c>
      <c r="C70" s="1">
        <v>145</v>
      </c>
      <c r="D70" s="1">
        <v>69</v>
      </c>
      <c r="E70">
        <f t="shared" si="0"/>
        <v>140.16666666666666</v>
      </c>
      <c r="F70">
        <f t="shared" si="1"/>
        <v>4.8333333333333428</v>
      </c>
      <c r="G70">
        <f t="shared" si="2"/>
        <v>4.8333333333333428</v>
      </c>
      <c r="H70">
        <f t="shared" si="3"/>
        <v>23.361111111111203</v>
      </c>
      <c r="I70">
        <f t="shared" si="4"/>
        <v>3.3333333333333395E-2</v>
      </c>
      <c r="J70">
        <f t="shared" si="5"/>
        <v>3.3333333333333395E-2</v>
      </c>
      <c r="K70">
        <f t="shared" si="6"/>
        <v>1.4387633769322235E-3</v>
      </c>
      <c r="L70">
        <f t="shared" si="7"/>
        <v>4.7562425683709869E-5</v>
      </c>
    </row>
    <row r="71" spans="1:12" x14ac:dyDescent="0.25">
      <c r="A71" s="1">
        <v>2010</v>
      </c>
      <c r="B71" s="1">
        <v>10</v>
      </c>
      <c r="C71" s="1">
        <v>146</v>
      </c>
      <c r="D71" s="1">
        <v>70</v>
      </c>
      <c r="E71">
        <f t="shared" si="0"/>
        <v>140.5</v>
      </c>
      <c r="F71">
        <f t="shared" si="1"/>
        <v>5.5</v>
      </c>
      <c r="G71">
        <f t="shared" si="2"/>
        <v>5.5</v>
      </c>
      <c r="H71">
        <f t="shared" si="3"/>
        <v>30.25</v>
      </c>
      <c r="I71">
        <f t="shared" si="4"/>
        <v>3.7671232876712327E-2</v>
      </c>
      <c r="J71">
        <f t="shared" si="5"/>
        <v>3.7671232876712327E-2</v>
      </c>
      <c r="K71">
        <f t="shared" si="6"/>
        <v>2.019902889848002E-2</v>
      </c>
      <c r="L71">
        <f t="shared" si="7"/>
        <v>4.2221805216738595E-4</v>
      </c>
    </row>
    <row r="72" spans="1:12" x14ac:dyDescent="0.25">
      <c r="A72" s="1">
        <v>2010</v>
      </c>
      <c r="B72" s="1">
        <v>11</v>
      </c>
      <c r="C72" s="1">
        <v>149</v>
      </c>
      <c r="D72" s="1">
        <v>71</v>
      </c>
      <c r="E72">
        <f t="shared" si="0"/>
        <v>169.75</v>
      </c>
      <c r="F72">
        <f t="shared" si="1"/>
        <v>-20.75</v>
      </c>
      <c r="G72">
        <f t="shared" si="2"/>
        <v>20.75</v>
      </c>
      <c r="H72">
        <f t="shared" si="3"/>
        <v>430.5625</v>
      </c>
      <c r="I72">
        <f t="shared" si="4"/>
        <v>-0.13926174496644295</v>
      </c>
      <c r="J72">
        <f t="shared" si="5"/>
        <v>0.13926174496644295</v>
      </c>
      <c r="K72">
        <f t="shared" si="6"/>
        <v>4.4295427132911847E-3</v>
      </c>
      <c r="L72">
        <f t="shared" si="7"/>
        <v>5.2069726588892397E-2</v>
      </c>
    </row>
    <row r="73" spans="1:12" x14ac:dyDescent="0.25">
      <c r="A73" s="1">
        <v>2010</v>
      </c>
      <c r="B73" s="1">
        <v>12</v>
      </c>
      <c r="C73" s="1">
        <v>183</v>
      </c>
      <c r="D73" s="1">
        <v>72</v>
      </c>
      <c r="E73">
        <f t="shared" si="0"/>
        <v>173.08333333333334</v>
      </c>
      <c r="F73">
        <f t="shared" si="1"/>
        <v>9.9166666666666572</v>
      </c>
      <c r="G73">
        <f t="shared" si="2"/>
        <v>9.9166666666666572</v>
      </c>
      <c r="H73">
        <f t="shared" si="3"/>
        <v>98.340277777777587</v>
      </c>
      <c r="I73">
        <f t="shared" si="4"/>
        <v>5.4189435336976267E-2</v>
      </c>
      <c r="J73">
        <f t="shared" si="5"/>
        <v>5.4189435336976267E-2</v>
      </c>
      <c r="K73">
        <f t="shared" si="6"/>
        <v>6.9757565502437228E-4</v>
      </c>
      <c r="L73">
        <f t="shared" si="7"/>
        <v>7.6443011137985609E-3</v>
      </c>
    </row>
    <row r="74" spans="1:12" x14ac:dyDescent="0.25">
      <c r="A74" s="1">
        <v>2011</v>
      </c>
      <c r="B74" s="1">
        <v>1</v>
      </c>
      <c r="C74" s="1">
        <v>199</v>
      </c>
      <c r="D74" s="1">
        <v>73</v>
      </c>
      <c r="E74">
        <f t="shared" si="0"/>
        <v>203.83333333333334</v>
      </c>
      <c r="F74">
        <f t="shared" si="1"/>
        <v>-4.8333333333333428</v>
      </c>
      <c r="G74">
        <f t="shared" si="2"/>
        <v>4.8333333333333428</v>
      </c>
      <c r="H74">
        <f t="shared" si="3"/>
        <v>23.361111111111203</v>
      </c>
      <c r="I74">
        <f t="shared" si="4"/>
        <v>-2.4288107202680115E-2</v>
      </c>
      <c r="J74">
        <f t="shared" si="5"/>
        <v>2.4288107202680115E-2</v>
      </c>
      <c r="K74">
        <f t="shared" si="6"/>
        <v>4.0234849568894143E-2</v>
      </c>
      <c r="L74">
        <f t="shared" si="7"/>
        <v>9.1159314158733365E-3</v>
      </c>
    </row>
    <row r="75" spans="1:12" x14ac:dyDescent="0.25">
      <c r="A75" s="1">
        <v>2011</v>
      </c>
      <c r="B75" s="1">
        <v>2</v>
      </c>
      <c r="C75" s="1">
        <v>218</v>
      </c>
      <c r="D75" s="1">
        <v>74</v>
      </c>
      <c r="E75">
        <f t="shared" si="0"/>
        <v>178.08333333333334</v>
      </c>
      <c r="F75">
        <f t="shared" si="1"/>
        <v>39.916666666666657</v>
      </c>
      <c r="G75">
        <f t="shared" si="2"/>
        <v>39.916666666666657</v>
      </c>
      <c r="H75">
        <f t="shared" si="3"/>
        <v>1593.3402777777769</v>
      </c>
      <c r="I75">
        <f t="shared" si="4"/>
        <v>0.18310397553516816</v>
      </c>
      <c r="J75">
        <f t="shared" si="5"/>
        <v>0.18310397553516816</v>
      </c>
      <c r="K75">
        <f t="shared" si="6"/>
        <v>6.5595511975236119E-4</v>
      </c>
      <c r="L75">
        <f t="shared" si="7"/>
        <v>1.6496927868024577E-2</v>
      </c>
    </row>
    <row r="76" spans="1:12" x14ac:dyDescent="0.25">
      <c r="A76" s="1">
        <v>2011</v>
      </c>
      <c r="B76" s="1">
        <v>3</v>
      </c>
      <c r="C76" s="1">
        <v>190</v>
      </c>
      <c r="D76" s="1">
        <v>75</v>
      </c>
      <c r="E76">
        <f t="shared" si="0"/>
        <v>195.58333333333334</v>
      </c>
      <c r="F76">
        <f t="shared" si="1"/>
        <v>-5.5833333333333428</v>
      </c>
      <c r="G76">
        <f t="shared" si="2"/>
        <v>5.5833333333333428</v>
      </c>
      <c r="H76">
        <f t="shared" si="3"/>
        <v>31.173611111111217</v>
      </c>
      <c r="I76">
        <f t="shared" si="4"/>
        <v>-2.9385964912280751E-2</v>
      </c>
      <c r="J76">
        <f t="shared" si="5"/>
        <v>2.9385964912280751E-2</v>
      </c>
      <c r="K76">
        <f t="shared" si="6"/>
        <v>3.0166204986149588E-2</v>
      </c>
      <c r="L76">
        <f t="shared" si="7"/>
        <v>4.8864265927977837E-2</v>
      </c>
    </row>
    <row r="77" spans="1:12" x14ac:dyDescent="0.25">
      <c r="A77" s="1">
        <v>2011</v>
      </c>
      <c r="B77" s="1">
        <v>4</v>
      </c>
      <c r="C77" s="1">
        <v>232</v>
      </c>
      <c r="D77" s="1">
        <v>76</v>
      </c>
      <c r="E77">
        <f t="shared" si="0"/>
        <v>199</v>
      </c>
      <c r="F77">
        <f t="shared" si="1"/>
        <v>33</v>
      </c>
      <c r="G77">
        <f t="shared" si="2"/>
        <v>33</v>
      </c>
      <c r="H77">
        <f t="shared" si="3"/>
        <v>1089</v>
      </c>
      <c r="I77">
        <f t="shared" si="4"/>
        <v>0.14224137931034483</v>
      </c>
      <c r="J77">
        <f t="shared" si="5"/>
        <v>0.14224137931034483</v>
      </c>
      <c r="K77">
        <f t="shared" si="6"/>
        <v>6.1605237027678714E-2</v>
      </c>
      <c r="L77">
        <f t="shared" si="7"/>
        <v>0</v>
      </c>
    </row>
    <row r="78" spans="1:12" x14ac:dyDescent="0.25">
      <c r="A78" s="1">
        <v>2011</v>
      </c>
      <c r="B78" s="1">
        <v>5</v>
      </c>
      <c r="C78" s="1">
        <v>232</v>
      </c>
      <c r="D78" s="1">
        <v>77</v>
      </c>
      <c r="E78">
        <f t="shared" si="0"/>
        <v>174.41666666666666</v>
      </c>
      <c r="F78">
        <f t="shared" si="1"/>
        <v>57.583333333333343</v>
      </c>
      <c r="G78">
        <f t="shared" si="2"/>
        <v>57.583333333333343</v>
      </c>
      <c r="H78">
        <f t="shared" si="3"/>
        <v>3315.8402777777787</v>
      </c>
      <c r="I78">
        <f t="shared" si="4"/>
        <v>0.2482040229885058</v>
      </c>
      <c r="J78">
        <f t="shared" si="5"/>
        <v>0.2482040229885058</v>
      </c>
      <c r="K78">
        <f t="shared" si="6"/>
        <v>3.2617884215219981E-3</v>
      </c>
      <c r="L78">
        <f t="shared" si="7"/>
        <v>4.7562425683709865E-3</v>
      </c>
    </row>
    <row r="79" spans="1:12" x14ac:dyDescent="0.25">
      <c r="A79" s="1">
        <v>2011</v>
      </c>
      <c r="B79" s="1">
        <v>6</v>
      </c>
      <c r="C79" s="1">
        <v>216</v>
      </c>
      <c r="D79" s="1">
        <v>78</v>
      </c>
      <c r="E79">
        <f t="shared" si="0"/>
        <v>202.75</v>
      </c>
      <c r="F79">
        <f t="shared" si="1"/>
        <v>13.25</v>
      </c>
      <c r="G79">
        <f t="shared" si="2"/>
        <v>13.25</v>
      </c>
      <c r="H79">
        <f t="shared" si="3"/>
        <v>175.5625</v>
      </c>
      <c r="I79">
        <f t="shared" si="4"/>
        <v>6.1342592592592594E-2</v>
      </c>
      <c r="J79">
        <f t="shared" si="5"/>
        <v>6.1342592592592594E-2</v>
      </c>
      <c r="K79">
        <f t="shared" si="6"/>
        <v>5.3941496151501268E-2</v>
      </c>
      <c r="L79">
        <f t="shared" si="7"/>
        <v>1.4489026063100135E-2</v>
      </c>
    </row>
    <row r="80" spans="1:12" x14ac:dyDescent="0.25">
      <c r="A80" s="1">
        <v>2011</v>
      </c>
      <c r="B80" s="1">
        <v>7</v>
      </c>
      <c r="C80" s="1">
        <v>242</v>
      </c>
      <c r="D80" s="1">
        <v>79</v>
      </c>
      <c r="E80">
        <f t="shared" ref="E80:E143" si="8">C69+((C78-C68)/12)</f>
        <v>191.83333333333334</v>
      </c>
      <c r="F80">
        <f t="shared" ref="F80:F133" si="9">C80-E80</f>
        <v>50.166666666666657</v>
      </c>
      <c r="G80">
        <f t="shared" ref="G80:G143" si="10">ABS(F80)</f>
        <v>50.166666666666657</v>
      </c>
      <c r="H80">
        <f t="shared" ref="H80:H133" si="11">F80^2</f>
        <v>2516.6944444444434</v>
      </c>
      <c r="I80">
        <f t="shared" ref="I80:I133" si="12">F80/C80</f>
        <v>0.20730027548209362</v>
      </c>
      <c r="J80">
        <f t="shared" ref="J80:J143" si="13">ABS(I80)</f>
        <v>0.20730027548209362</v>
      </c>
      <c r="K80">
        <f t="shared" ref="K80:K132" si="14">((E81-C81)/C80)^2</f>
        <v>0.10058333617922274</v>
      </c>
      <c r="L80">
        <f t="shared" ref="L80:L132" si="15">((C81-C80)/C80)^2</f>
        <v>5.5324089884570731E-3</v>
      </c>
    </row>
    <row r="81" spans="1:12" x14ac:dyDescent="0.25">
      <c r="A81" s="1">
        <v>2011</v>
      </c>
      <c r="B81" s="1">
        <v>8</v>
      </c>
      <c r="C81" s="1">
        <v>224</v>
      </c>
      <c r="D81" s="1">
        <v>80</v>
      </c>
      <c r="E81">
        <f t="shared" si="8"/>
        <v>147.25</v>
      </c>
      <c r="F81">
        <f t="shared" si="9"/>
        <v>76.75</v>
      </c>
      <c r="G81">
        <f t="shared" si="10"/>
        <v>76.75</v>
      </c>
      <c r="H81">
        <f t="shared" si="11"/>
        <v>5890.5625</v>
      </c>
      <c r="I81">
        <f t="shared" si="12"/>
        <v>0.34263392857142855</v>
      </c>
      <c r="J81">
        <f t="shared" si="13"/>
        <v>0.34263392857142855</v>
      </c>
      <c r="K81">
        <f t="shared" si="14"/>
        <v>3.3251011993338949E-3</v>
      </c>
      <c r="L81">
        <f t="shared" si="15"/>
        <v>6.475207270408162E-2</v>
      </c>
    </row>
    <row r="82" spans="1:12" x14ac:dyDescent="0.25">
      <c r="A82" s="1">
        <v>2011</v>
      </c>
      <c r="B82" s="1">
        <v>9</v>
      </c>
      <c r="C82" s="1">
        <v>167</v>
      </c>
      <c r="D82" s="1">
        <v>81</v>
      </c>
      <c r="E82">
        <f t="shared" si="8"/>
        <v>154.08333333333334</v>
      </c>
      <c r="F82">
        <f t="shared" si="9"/>
        <v>12.916666666666657</v>
      </c>
      <c r="G82">
        <f t="shared" si="10"/>
        <v>12.916666666666657</v>
      </c>
      <c r="H82">
        <f t="shared" si="11"/>
        <v>166.84027777777754</v>
      </c>
      <c r="I82">
        <f t="shared" si="12"/>
        <v>7.7345309381237473E-2</v>
      </c>
      <c r="J82">
        <f t="shared" si="13"/>
        <v>7.7345309381237473E-2</v>
      </c>
      <c r="K82">
        <f t="shared" si="14"/>
        <v>3.9531715013087594E-3</v>
      </c>
      <c r="L82">
        <f t="shared" si="15"/>
        <v>3.585643085087311E-5</v>
      </c>
    </row>
    <row r="83" spans="1:12" x14ac:dyDescent="0.25">
      <c r="A83" s="1">
        <v>2011</v>
      </c>
      <c r="B83" s="1">
        <v>10</v>
      </c>
      <c r="C83" s="1">
        <v>166</v>
      </c>
      <c r="D83" s="1">
        <v>82</v>
      </c>
      <c r="E83">
        <f t="shared" si="8"/>
        <v>155.5</v>
      </c>
      <c r="F83">
        <f t="shared" si="9"/>
        <v>10.5</v>
      </c>
      <c r="G83">
        <f t="shared" si="10"/>
        <v>10.5</v>
      </c>
      <c r="H83">
        <f t="shared" si="11"/>
        <v>110.25</v>
      </c>
      <c r="I83">
        <f t="shared" si="12"/>
        <v>6.3253012048192767E-2</v>
      </c>
      <c r="J83">
        <f t="shared" si="13"/>
        <v>6.3253012048192767E-2</v>
      </c>
      <c r="K83">
        <f t="shared" si="14"/>
        <v>6.6138046160545798E-3</v>
      </c>
      <c r="L83">
        <f t="shared" si="15"/>
        <v>9.0724343155755549E-4</v>
      </c>
    </row>
    <row r="84" spans="1:12" x14ac:dyDescent="0.25">
      <c r="A84" s="1">
        <v>2011</v>
      </c>
      <c r="B84" s="1">
        <v>11</v>
      </c>
      <c r="C84" s="1">
        <v>171</v>
      </c>
      <c r="D84" s="1">
        <v>83</v>
      </c>
      <c r="E84">
        <f t="shared" si="8"/>
        <v>184.5</v>
      </c>
      <c r="F84">
        <f t="shared" si="9"/>
        <v>-13.5</v>
      </c>
      <c r="G84">
        <f t="shared" si="10"/>
        <v>13.5</v>
      </c>
      <c r="H84">
        <f t="shared" si="11"/>
        <v>182.25</v>
      </c>
      <c r="I84">
        <f t="shared" si="12"/>
        <v>-7.8947368421052627E-2</v>
      </c>
      <c r="J84">
        <f t="shared" si="13"/>
        <v>7.8947368421052627E-2</v>
      </c>
      <c r="K84">
        <f t="shared" si="14"/>
        <v>7.1078375492554116E-3</v>
      </c>
      <c r="L84">
        <f t="shared" si="15"/>
        <v>5.7487774015936521E-2</v>
      </c>
    </row>
    <row r="85" spans="1:12" x14ac:dyDescent="0.25">
      <c r="A85" s="1">
        <v>2011</v>
      </c>
      <c r="B85" s="1">
        <v>12</v>
      </c>
      <c r="C85" s="1">
        <v>212</v>
      </c>
      <c r="D85" s="1">
        <v>84</v>
      </c>
      <c r="E85">
        <f t="shared" si="8"/>
        <v>197.58333333333334</v>
      </c>
      <c r="F85">
        <f t="shared" si="9"/>
        <v>14.416666666666657</v>
      </c>
      <c r="G85">
        <f t="shared" si="10"/>
        <v>14.416666666666657</v>
      </c>
      <c r="H85">
        <f t="shared" si="11"/>
        <v>207.84027777777752</v>
      </c>
      <c r="I85">
        <f t="shared" si="12"/>
        <v>6.8003144654088007E-2</v>
      </c>
      <c r="J85">
        <f t="shared" si="13"/>
        <v>6.8003144654088007E-2</v>
      </c>
      <c r="K85">
        <f t="shared" si="14"/>
        <v>4.1780388434002001E-4</v>
      </c>
      <c r="L85">
        <f t="shared" si="15"/>
        <v>1.4239943040227838E-3</v>
      </c>
    </row>
    <row r="86" spans="1:12" x14ac:dyDescent="0.25">
      <c r="A86" s="1">
        <v>2012</v>
      </c>
      <c r="B86" s="1">
        <v>1</v>
      </c>
      <c r="C86" s="1">
        <v>220</v>
      </c>
      <c r="D86" s="1">
        <v>85</v>
      </c>
      <c r="E86">
        <f t="shared" si="8"/>
        <v>215.66666666666666</v>
      </c>
      <c r="F86">
        <f t="shared" si="9"/>
        <v>4.3333333333333428</v>
      </c>
      <c r="G86">
        <f t="shared" si="10"/>
        <v>4.3333333333333428</v>
      </c>
      <c r="H86">
        <f t="shared" si="11"/>
        <v>18.77777777777786</v>
      </c>
      <c r="I86">
        <f t="shared" si="12"/>
        <v>1.9696969696969741E-2</v>
      </c>
      <c r="J86">
        <f t="shared" si="13"/>
        <v>1.9696969696969741E-2</v>
      </c>
      <c r="K86">
        <f t="shared" si="14"/>
        <v>7.5625000000000012E-2</v>
      </c>
      <c r="L86">
        <f t="shared" si="15"/>
        <v>1.8595041322314047E-2</v>
      </c>
    </row>
    <row r="87" spans="1:12" x14ac:dyDescent="0.25">
      <c r="A87" s="1">
        <v>2012</v>
      </c>
      <c r="B87" s="1">
        <v>2</v>
      </c>
      <c r="C87" s="1">
        <v>250</v>
      </c>
      <c r="D87" s="1">
        <v>86</v>
      </c>
      <c r="E87">
        <f t="shared" si="8"/>
        <v>189.5</v>
      </c>
      <c r="F87">
        <f t="shared" si="9"/>
        <v>60.5</v>
      </c>
      <c r="G87">
        <f t="shared" si="10"/>
        <v>60.5</v>
      </c>
      <c r="H87">
        <f t="shared" si="11"/>
        <v>3660.25</v>
      </c>
      <c r="I87">
        <f t="shared" si="12"/>
        <v>0.24199999999999999</v>
      </c>
      <c r="J87">
        <f t="shared" si="13"/>
        <v>0.24199999999999999</v>
      </c>
      <c r="K87">
        <f t="shared" si="14"/>
        <v>3.2399999999999996E-4</v>
      </c>
      <c r="L87">
        <f t="shared" si="15"/>
        <v>6.4000000000000003E-3</v>
      </c>
    </row>
    <row r="88" spans="1:12" x14ac:dyDescent="0.25">
      <c r="A88" s="1">
        <v>2012</v>
      </c>
      <c r="B88" s="1">
        <v>3</v>
      </c>
      <c r="C88" s="1">
        <v>230</v>
      </c>
      <c r="D88" s="1">
        <v>87</v>
      </c>
      <c r="E88">
        <f t="shared" si="8"/>
        <v>234.5</v>
      </c>
      <c r="F88">
        <f t="shared" si="9"/>
        <v>-4.5</v>
      </c>
      <c r="G88">
        <f t="shared" si="10"/>
        <v>4.5</v>
      </c>
      <c r="H88">
        <f t="shared" si="11"/>
        <v>20.25</v>
      </c>
      <c r="I88">
        <f t="shared" si="12"/>
        <v>-1.9565217391304349E-2</v>
      </c>
      <c r="J88">
        <f t="shared" si="13"/>
        <v>1.9565217391304349E-2</v>
      </c>
      <c r="K88">
        <f t="shared" si="14"/>
        <v>1.4295841209829869E-2</v>
      </c>
      <c r="L88">
        <f t="shared" si="15"/>
        <v>1.8166351606805294E-2</v>
      </c>
    </row>
    <row r="89" spans="1:12" x14ac:dyDescent="0.25">
      <c r="A89" s="1">
        <v>2012</v>
      </c>
      <c r="B89" s="1">
        <v>4</v>
      </c>
      <c r="C89" s="1">
        <v>261</v>
      </c>
      <c r="D89" s="1">
        <v>88</v>
      </c>
      <c r="E89">
        <f t="shared" si="8"/>
        <v>233.5</v>
      </c>
      <c r="F89">
        <f t="shared" si="9"/>
        <v>27.5</v>
      </c>
      <c r="G89">
        <f t="shared" si="10"/>
        <v>27.5</v>
      </c>
      <c r="H89">
        <f t="shared" si="11"/>
        <v>756.25</v>
      </c>
      <c r="I89">
        <f t="shared" si="12"/>
        <v>0.1053639846743295</v>
      </c>
      <c r="J89">
        <f t="shared" si="13"/>
        <v>0.1053639846743295</v>
      </c>
      <c r="K89">
        <f t="shared" si="14"/>
        <v>1.9201535176785089E-2</v>
      </c>
      <c r="L89">
        <f t="shared" si="15"/>
        <v>1.1890606420927466E-3</v>
      </c>
    </row>
    <row r="90" spans="1:12" x14ac:dyDescent="0.25">
      <c r="A90" s="1">
        <v>2012</v>
      </c>
      <c r="B90" s="1">
        <v>5</v>
      </c>
      <c r="C90" s="1">
        <v>252</v>
      </c>
      <c r="D90" s="1">
        <v>89</v>
      </c>
      <c r="E90">
        <f t="shared" si="8"/>
        <v>215.83333333333334</v>
      </c>
      <c r="F90">
        <f t="shared" si="9"/>
        <v>36.166666666666657</v>
      </c>
      <c r="G90">
        <f t="shared" si="10"/>
        <v>36.166666666666657</v>
      </c>
      <c r="H90">
        <f t="shared" si="11"/>
        <v>1308.0277777777771</v>
      </c>
      <c r="I90">
        <f t="shared" si="12"/>
        <v>0.14351851851851849</v>
      </c>
      <c r="J90">
        <f t="shared" si="13"/>
        <v>0.14351851851851849</v>
      </c>
      <c r="K90">
        <f t="shared" si="14"/>
        <v>4.9613016502897452E-3</v>
      </c>
      <c r="L90">
        <f t="shared" si="15"/>
        <v>9.0702947845804974E-3</v>
      </c>
    </row>
    <row r="91" spans="1:12" x14ac:dyDescent="0.25">
      <c r="A91" s="1">
        <v>2012</v>
      </c>
      <c r="B91" s="1">
        <v>6</v>
      </c>
      <c r="C91" s="1">
        <v>228</v>
      </c>
      <c r="D91" s="1">
        <v>90</v>
      </c>
      <c r="E91">
        <f t="shared" si="8"/>
        <v>245.75</v>
      </c>
      <c r="F91">
        <f t="shared" si="9"/>
        <v>-17.75</v>
      </c>
      <c r="G91">
        <f t="shared" si="10"/>
        <v>17.75</v>
      </c>
      <c r="H91">
        <f t="shared" si="11"/>
        <v>315.0625</v>
      </c>
      <c r="I91">
        <f t="shared" si="12"/>
        <v>-7.7850877192982462E-2</v>
      </c>
      <c r="J91">
        <f t="shared" si="13"/>
        <v>7.7850877192982462E-2</v>
      </c>
      <c r="K91">
        <f t="shared" si="14"/>
        <v>2.8021976847577016E-2</v>
      </c>
      <c r="L91">
        <f t="shared" si="15"/>
        <v>2.3564943059402894E-2</v>
      </c>
    </row>
    <row r="92" spans="1:12" x14ac:dyDescent="0.25">
      <c r="A92" s="1">
        <v>2012</v>
      </c>
      <c r="B92" s="1">
        <v>7</v>
      </c>
      <c r="C92" s="1">
        <v>263</v>
      </c>
      <c r="D92" s="1">
        <v>91</v>
      </c>
      <c r="E92">
        <f t="shared" si="8"/>
        <v>224.83333333333334</v>
      </c>
      <c r="F92">
        <f t="shared" si="9"/>
        <v>38.166666666666657</v>
      </c>
      <c r="G92">
        <f t="shared" si="10"/>
        <v>38.166666666666657</v>
      </c>
      <c r="H92">
        <f t="shared" si="11"/>
        <v>1456.6944444444437</v>
      </c>
      <c r="I92">
        <f t="shared" si="12"/>
        <v>0.1451204055766793</v>
      </c>
      <c r="J92">
        <f t="shared" si="13"/>
        <v>0.1451204055766793</v>
      </c>
      <c r="K92">
        <f t="shared" si="14"/>
        <v>9.1757547134956055E-2</v>
      </c>
      <c r="L92">
        <f t="shared" si="15"/>
        <v>3.7010799635674939E-3</v>
      </c>
    </row>
    <row r="93" spans="1:12" x14ac:dyDescent="0.25">
      <c r="A93" s="1">
        <v>2012</v>
      </c>
      <c r="B93" s="1">
        <v>8</v>
      </c>
      <c r="C93" s="1">
        <v>247</v>
      </c>
      <c r="D93" s="1">
        <v>92</v>
      </c>
      <c r="E93">
        <f t="shared" si="8"/>
        <v>167.33333333333334</v>
      </c>
      <c r="F93">
        <f t="shared" si="9"/>
        <v>79.666666666666657</v>
      </c>
      <c r="G93">
        <f t="shared" si="10"/>
        <v>79.666666666666657</v>
      </c>
      <c r="H93">
        <f t="shared" si="11"/>
        <v>6346.7777777777765</v>
      </c>
      <c r="I93">
        <f t="shared" si="12"/>
        <v>0.32253711201079616</v>
      </c>
      <c r="J93">
        <f t="shared" si="13"/>
        <v>0.32253711201079616</v>
      </c>
      <c r="K93">
        <f t="shared" si="14"/>
        <v>6.5564097100427807E-3</v>
      </c>
      <c r="L93">
        <f t="shared" si="15"/>
        <v>4.6042387188775423E-2</v>
      </c>
    </row>
    <row r="94" spans="1:12" x14ac:dyDescent="0.25">
      <c r="A94" s="1">
        <v>2012</v>
      </c>
      <c r="B94" s="1">
        <v>9</v>
      </c>
      <c r="C94" s="1">
        <v>194</v>
      </c>
      <c r="D94" s="1">
        <v>93</v>
      </c>
      <c r="E94">
        <f t="shared" si="8"/>
        <v>174</v>
      </c>
      <c r="F94">
        <f t="shared" si="9"/>
        <v>20</v>
      </c>
      <c r="G94">
        <f t="shared" si="10"/>
        <v>20</v>
      </c>
      <c r="H94">
        <f t="shared" si="11"/>
        <v>400</v>
      </c>
      <c r="I94">
        <f t="shared" si="12"/>
        <v>0.10309278350515463</v>
      </c>
      <c r="J94">
        <f t="shared" si="13"/>
        <v>0.10309278350515463</v>
      </c>
      <c r="K94">
        <f t="shared" si="14"/>
        <v>5.3954325645658415E-3</v>
      </c>
      <c r="L94">
        <f t="shared" si="15"/>
        <v>1.0628122010840684E-4</v>
      </c>
    </row>
    <row r="95" spans="1:12" x14ac:dyDescent="0.25">
      <c r="A95" s="1">
        <v>2012</v>
      </c>
      <c r="B95" s="1">
        <v>10</v>
      </c>
      <c r="C95" s="1">
        <v>192</v>
      </c>
      <c r="D95" s="1">
        <v>94</v>
      </c>
      <c r="E95">
        <f t="shared" si="8"/>
        <v>177.75</v>
      </c>
      <c r="F95">
        <f t="shared" si="9"/>
        <v>14.25</v>
      </c>
      <c r="G95">
        <f t="shared" si="10"/>
        <v>14.25</v>
      </c>
      <c r="H95">
        <f t="shared" si="11"/>
        <v>203.0625</v>
      </c>
      <c r="I95">
        <f t="shared" si="12"/>
        <v>7.421875E-2</v>
      </c>
      <c r="J95">
        <f t="shared" si="13"/>
        <v>7.421875E-2</v>
      </c>
      <c r="K95">
        <f t="shared" si="14"/>
        <v>8.7078706717785385E-3</v>
      </c>
      <c r="L95">
        <f t="shared" si="15"/>
        <v>4.3402777777777775E-4</v>
      </c>
    </row>
    <row r="96" spans="1:12" x14ac:dyDescent="0.25">
      <c r="A96" s="1">
        <v>2012</v>
      </c>
      <c r="B96" s="1">
        <v>11</v>
      </c>
      <c r="C96" s="1">
        <v>196</v>
      </c>
      <c r="D96" s="1">
        <v>95</v>
      </c>
      <c r="E96">
        <f t="shared" si="8"/>
        <v>213.91666666666666</v>
      </c>
      <c r="F96">
        <f t="shared" si="9"/>
        <v>-17.916666666666657</v>
      </c>
      <c r="G96">
        <f t="shared" si="10"/>
        <v>17.916666666666657</v>
      </c>
      <c r="H96">
        <f t="shared" si="11"/>
        <v>321.00694444444412</v>
      </c>
      <c r="I96">
        <f t="shared" si="12"/>
        <v>-9.1411564625850289E-2</v>
      </c>
      <c r="J96">
        <f t="shared" si="13"/>
        <v>9.1411564625850289E-2</v>
      </c>
      <c r="K96">
        <f t="shared" si="14"/>
        <v>4.1765005321856563E-3</v>
      </c>
      <c r="L96">
        <f t="shared" si="15"/>
        <v>3.1887755102040817E-2</v>
      </c>
    </row>
    <row r="97" spans="1:12" x14ac:dyDescent="0.25">
      <c r="A97" s="1">
        <v>2012</v>
      </c>
      <c r="B97" s="1">
        <v>12</v>
      </c>
      <c r="C97" s="1">
        <v>231</v>
      </c>
      <c r="D97" s="1">
        <v>96</v>
      </c>
      <c r="E97">
        <f t="shared" si="8"/>
        <v>218.33333333333334</v>
      </c>
      <c r="F97">
        <f t="shared" si="9"/>
        <v>12.666666666666657</v>
      </c>
      <c r="G97">
        <f t="shared" si="10"/>
        <v>12.666666666666657</v>
      </c>
      <c r="H97">
        <f t="shared" si="11"/>
        <v>160.4444444444442</v>
      </c>
      <c r="I97">
        <f t="shared" si="12"/>
        <v>5.4834054834054791E-2</v>
      </c>
      <c r="J97">
        <f t="shared" si="13"/>
        <v>5.4834054834054791E-2</v>
      </c>
      <c r="K97">
        <f t="shared" si="14"/>
        <v>7.4961113922152883E-5</v>
      </c>
      <c r="L97">
        <f t="shared" si="15"/>
        <v>4.2165626581210985E-3</v>
      </c>
    </row>
    <row r="98" spans="1:12" x14ac:dyDescent="0.25">
      <c r="A98" s="1">
        <v>2013</v>
      </c>
      <c r="B98" s="1">
        <v>1</v>
      </c>
      <c r="C98" s="1">
        <v>246</v>
      </c>
      <c r="D98" s="1">
        <v>97</v>
      </c>
      <c r="E98">
        <f t="shared" si="8"/>
        <v>248</v>
      </c>
      <c r="F98">
        <f t="shared" si="9"/>
        <v>-2</v>
      </c>
      <c r="G98">
        <f t="shared" si="10"/>
        <v>2</v>
      </c>
      <c r="H98">
        <f t="shared" si="11"/>
        <v>4</v>
      </c>
      <c r="I98">
        <f t="shared" si="12"/>
        <v>-8.130081300813009E-3</v>
      </c>
      <c r="J98">
        <f t="shared" si="13"/>
        <v>8.130081300813009E-3</v>
      </c>
      <c r="K98">
        <f t="shared" si="14"/>
        <v>8.0009258341228434E-2</v>
      </c>
      <c r="L98">
        <f t="shared" si="15"/>
        <v>4.4682398043492638E-2</v>
      </c>
    </row>
    <row r="99" spans="1:12" x14ac:dyDescent="0.25">
      <c r="A99" s="1">
        <v>2013</v>
      </c>
      <c r="B99" s="1">
        <v>2</v>
      </c>
      <c r="C99" s="1">
        <v>298</v>
      </c>
      <c r="D99" s="1">
        <v>98</v>
      </c>
      <c r="E99">
        <f t="shared" si="8"/>
        <v>228.41666666666666</v>
      </c>
      <c r="F99">
        <f t="shared" si="9"/>
        <v>69.583333333333343</v>
      </c>
      <c r="G99">
        <f t="shared" si="10"/>
        <v>69.583333333333343</v>
      </c>
      <c r="H99">
        <f t="shared" si="11"/>
        <v>4841.8402777777792</v>
      </c>
      <c r="I99">
        <f t="shared" si="12"/>
        <v>0.23350111856823269</v>
      </c>
      <c r="J99">
        <f t="shared" si="13"/>
        <v>0.23350111856823269</v>
      </c>
      <c r="K99">
        <f t="shared" si="14"/>
        <v>5.0047795644841107E-4</v>
      </c>
      <c r="L99">
        <f t="shared" si="15"/>
        <v>9.4702941308950038E-3</v>
      </c>
    </row>
    <row r="100" spans="1:12" x14ac:dyDescent="0.25">
      <c r="A100" s="1">
        <v>2013</v>
      </c>
      <c r="B100" s="1">
        <v>3</v>
      </c>
      <c r="C100" s="1">
        <v>269</v>
      </c>
      <c r="D100" s="1">
        <v>99</v>
      </c>
      <c r="E100">
        <f t="shared" si="8"/>
        <v>262.33333333333331</v>
      </c>
      <c r="F100">
        <f t="shared" si="9"/>
        <v>6.6666666666666856</v>
      </c>
      <c r="G100">
        <f t="shared" si="10"/>
        <v>6.6666666666666856</v>
      </c>
      <c r="H100">
        <f t="shared" si="11"/>
        <v>44.444444444444699</v>
      </c>
      <c r="I100">
        <f t="shared" si="12"/>
        <v>2.4783147459727456E-2</v>
      </c>
      <c r="J100">
        <f t="shared" si="13"/>
        <v>2.4783147459727456E-2</v>
      </c>
      <c r="K100">
        <f t="shared" si="14"/>
        <v>1.1555583962508956E-2</v>
      </c>
      <c r="L100">
        <f t="shared" si="15"/>
        <v>3.1094097649286218E-3</v>
      </c>
    </row>
    <row r="101" spans="1:12" x14ac:dyDescent="0.25">
      <c r="A101" s="1">
        <v>2013</v>
      </c>
      <c r="B101" s="1">
        <v>4</v>
      </c>
      <c r="C101" s="1">
        <v>284</v>
      </c>
      <c r="D101" s="1">
        <v>100</v>
      </c>
      <c r="E101">
        <f t="shared" si="8"/>
        <v>255.08333333333334</v>
      </c>
      <c r="F101">
        <f t="shared" si="9"/>
        <v>28.916666666666657</v>
      </c>
      <c r="G101">
        <f t="shared" si="10"/>
        <v>28.916666666666657</v>
      </c>
      <c r="H101">
        <f t="shared" si="11"/>
        <v>836.17361111111052</v>
      </c>
      <c r="I101">
        <f t="shared" si="12"/>
        <v>0.10181924882629105</v>
      </c>
      <c r="J101">
        <f t="shared" si="13"/>
        <v>0.10181924882629105</v>
      </c>
      <c r="K101">
        <f t="shared" si="14"/>
        <v>3.0481389412374101E-2</v>
      </c>
      <c r="L101">
        <f t="shared" si="15"/>
        <v>3.0995834159888914E-4</v>
      </c>
    </row>
    <row r="102" spans="1:12" x14ac:dyDescent="0.25">
      <c r="A102" s="1">
        <v>2013</v>
      </c>
      <c r="B102" s="1">
        <v>5</v>
      </c>
      <c r="C102" s="1">
        <v>279</v>
      </c>
      <c r="D102" s="1">
        <v>101</v>
      </c>
      <c r="E102">
        <f t="shared" si="8"/>
        <v>229.41666666666666</v>
      </c>
      <c r="F102">
        <f t="shared" si="9"/>
        <v>49.583333333333343</v>
      </c>
      <c r="G102">
        <f t="shared" si="10"/>
        <v>49.583333333333343</v>
      </c>
      <c r="H102">
        <f t="shared" si="11"/>
        <v>2458.5069444444453</v>
      </c>
      <c r="I102">
        <f t="shared" si="12"/>
        <v>0.17771804062126645</v>
      </c>
      <c r="J102">
        <f t="shared" si="13"/>
        <v>0.17771804062126645</v>
      </c>
      <c r="K102">
        <f t="shared" si="14"/>
        <v>5.3113968788227762E-3</v>
      </c>
      <c r="L102">
        <f t="shared" si="15"/>
        <v>1.0405827263267429E-3</v>
      </c>
    </row>
    <row r="103" spans="1:12" x14ac:dyDescent="0.25">
      <c r="A103" s="1">
        <v>2013</v>
      </c>
      <c r="B103" s="1">
        <v>6</v>
      </c>
      <c r="C103" s="1">
        <v>288</v>
      </c>
      <c r="D103" s="1">
        <v>102</v>
      </c>
      <c r="E103">
        <f t="shared" si="8"/>
        <v>267.66666666666669</v>
      </c>
      <c r="F103">
        <f t="shared" si="9"/>
        <v>20.333333333333314</v>
      </c>
      <c r="G103">
        <f t="shared" si="10"/>
        <v>20.333333333333314</v>
      </c>
      <c r="H103">
        <f t="shared" si="11"/>
        <v>413.44444444444366</v>
      </c>
      <c r="I103">
        <f t="shared" si="12"/>
        <v>7.0601851851851791E-2</v>
      </c>
      <c r="J103">
        <f t="shared" si="13"/>
        <v>7.0601851851851791E-2</v>
      </c>
      <c r="K103">
        <f t="shared" si="14"/>
        <v>3.4723561814128931E-2</v>
      </c>
      <c r="L103">
        <f t="shared" si="15"/>
        <v>2.3630401234567902E-3</v>
      </c>
    </row>
    <row r="104" spans="1:12" x14ac:dyDescent="0.25">
      <c r="A104" s="1">
        <v>2013</v>
      </c>
      <c r="B104" s="1">
        <v>7</v>
      </c>
      <c r="C104" s="1">
        <v>302</v>
      </c>
      <c r="D104" s="1">
        <v>103</v>
      </c>
      <c r="E104">
        <f t="shared" si="8"/>
        <v>248.33333333333334</v>
      </c>
      <c r="F104">
        <f t="shared" si="9"/>
        <v>53.666666666666657</v>
      </c>
      <c r="G104">
        <f t="shared" si="10"/>
        <v>53.666666666666657</v>
      </c>
      <c r="H104">
        <f t="shared" si="11"/>
        <v>2880.1111111111099</v>
      </c>
      <c r="I104">
        <f t="shared" si="12"/>
        <v>0.17770419426048562</v>
      </c>
      <c r="J104">
        <f t="shared" si="13"/>
        <v>0.17770419426048562</v>
      </c>
      <c r="K104">
        <f t="shared" si="14"/>
        <v>8.6037969216749763E-2</v>
      </c>
      <c r="L104">
        <f t="shared" si="15"/>
        <v>2.8068944344546293E-3</v>
      </c>
    </row>
    <row r="105" spans="1:12" x14ac:dyDescent="0.25">
      <c r="A105" s="1">
        <v>2013</v>
      </c>
      <c r="B105" s="1">
        <v>8</v>
      </c>
      <c r="C105" s="1">
        <v>286</v>
      </c>
      <c r="D105" s="1">
        <v>104</v>
      </c>
      <c r="E105">
        <f t="shared" si="8"/>
        <v>197.41666666666666</v>
      </c>
      <c r="F105">
        <f t="shared" si="9"/>
        <v>88.583333333333343</v>
      </c>
      <c r="G105">
        <f t="shared" si="10"/>
        <v>88.583333333333343</v>
      </c>
      <c r="H105">
        <f t="shared" si="11"/>
        <v>7847.0069444444462</v>
      </c>
      <c r="I105">
        <f t="shared" si="12"/>
        <v>0.30973193473193478</v>
      </c>
      <c r="J105">
        <f t="shared" si="13"/>
        <v>0.30973193473193478</v>
      </c>
      <c r="K105">
        <f t="shared" si="14"/>
        <v>1.2225536701061179E-3</v>
      </c>
      <c r="L105">
        <f t="shared" si="15"/>
        <v>6.8768643943469113E-2</v>
      </c>
    </row>
    <row r="106" spans="1:12" x14ac:dyDescent="0.25">
      <c r="A106" s="1">
        <v>2013</v>
      </c>
      <c r="B106" s="1">
        <v>9</v>
      </c>
      <c r="C106" s="1">
        <v>211</v>
      </c>
      <c r="D106" s="1">
        <v>105</v>
      </c>
      <c r="E106">
        <f t="shared" si="8"/>
        <v>201</v>
      </c>
      <c r="F106">
        <f t="shared" si="9"/>
        <v>10</v>
      </c>
      <c r="G106">
        <f t="shared" si="10"/>
        <v>10</v>
      </c>
      <c r="H106">
        <f t="shared" si="11"/>
        <v>100</v>
      </c>
      <c r="I106">
        <f t="shared" si="12"/>
        <v>4.7393364928909949E-2</v>
      </c>
      <c r="J106">
        <f t="shared" si="13"/>
        <v>4.7393364928909949E-2</v>
      </c>
      <c r="K106">
        <f t="shared" si="14"/>
        <v>3.324897863430236E-3</v>
      </c>
      <c r="L106">
        <f t="shared" si="15"/>
        <v>5.6153275982120791E-4</v>
      </c>
    </row>
    <row r="107" spans="1:12" x14ac:dyDescent="0.25">
      <c r="A107" s="1">
        <v>2013</v>
      </c>
      <c r="B107" s="1">
        <v>10</v>
      </c>
      <c r="C107" s="1">
        <v>216</v>
      </c>
      <c r="D107" s="1">
        <v>106</v>
      </c>
      <c r="E107">
        <f t="shared" si="8"/>
        <v>203.83333333333334</v>
      </c>
      <c r="F107">
        <f t="shared" si="9"/>
        <v>12.166666666666657</v>
      </c>
      <c r="G107">
        <f t="shared" si="10"/>
        <v>12.166666666666657</v>
      </c>
      <c r="H107">
        <f t="shared" si="11"/>
        <v>148.02777777777754</v>
      </c>
      <c r="I107">
        <f t="shared" si="12"/>
        <v>5.6327160493827119E-2</v>
      </c>
      <c r="J107">
        <f t="shared" si="13"/>
        <v>5.6327160493827119E-2</v>
      </c>
      <c r="K107">
        <f t="shared" si="14"/>
        <v>3.7629136659807958E-3</v>
      </c>
      <c r="L107">
        <f t="shared" si="15"/>
        <v>1.9290123456790122E-4</v>
      </c>
    </row>
    <row r="108" spans="1:12" x14ac:dyDescent="0.25">
      <c r="A108" s="1">
        <v>2013</v>
      </c>
      <c r="B108" s="1">
        <v>11</v>
      </c>
      <c r="C108" s="1">
        <v>219</v>
      </c>
      <c r="D108" s="1">
        <v>107</v>
      </c>
      <c r="E108">
        <f t="shared" si="8"/>
        <v>232.25</v>
      </c>
      <c r="F108">
        <f t="shared" si="9"/>
        <v>-13.25</v>
      </c>
      <c r="G108">
        <f t="shared" si="10"/>
        <v>13.25</v>
      </c>
      <c r="H108">
        <f t="shared" si="11"/>
        <v>175.5625</v>
      </c>
      <c r="I108">
        <f t="shared" si="12"/>
        <v>-6.0502283105022828E-2</v>
      </c>
      <c r="J108">
        <f t="shared" si="13"/>
        <v>6.0502283105022828E-2</v>
      </c>
      <c r="K108">
        <f t="shared" si="14"/>
        <v>3.6605262609203308E-3</v>
      </c>
      <c r="L108">
        <f t="shared" si="15"/>
        <v>3.1713267029461437E-2</v>
      </c>
    </row>
    <row r="109" spans="1:12" x14ac:dyDescent="0.25">
      <c r="A109" s="1">
        <v>2013</v>
      </c>
      <c r="B109" s="1">
        <v>12</v>
      </c>
      <c r="C109" s="1">
        <v>258</v>
      </c>
      <c r="D109" s="1">
        <v>108</v>
      </c>
      <c r="E109">
        <f t="shared" si="8"/>
        <v>244.75</v>
      </c>
      <c r="F109">
        <f t="shared" si="9"/>
        <v>13.25</v>
      </c>
      <c r="G109">
        <f t="shared" si="10"/>
        <v>13.25</v>
      </c>
      <c r="H109">
        <f t="shared" si="11"/>
        <v>175.5625</v>
      </c>
      <c r="I109">
        <f t="shared" si="12"/>
        <v>5.1356589147286823E-2</v>
      </c>
      <c r="J109">
        <f t="shared" si="13"/>
        <v>5.1356589147286823E-2</v>
      </c>
      <c r="K109">
        <f t="shared" si="14"/>
        <v>1.4281368307193076E-3</v>
      </c>
      <c r="L109">
        <f t="shared" si="15"/>
        <v>1.1778138333032871E-2</v>
      </c>
    </row>
    <row r="110" spans="1:12" x14ac:dyDescent="0.25">
      <c r="A110" s="1">
        <v>2014</v>
      </c>
      <c r="B110" s="1">
        <v>1</v>
      </c>
      <c r="C110" s="1">
        <v>286</v>
      </c>
      <c r="D110" s="1">
        <v>109</v>
      </c>
      <c r="E110">
        <f t="shared" si="8"/>
        <v>295.75</v>
      </c>
      <c r="F110">
        <f t="shared" si="9"/>
        <v>-9.75</v>
      </c>
      <c r="G110">
        <f t="shared" si="10"/>
        <v>9.75</v>
      </c>
      <c r="H110">
        <f t="shared" si="11"/>
        <v>95.0625</v>
      </c>
      <c r="I110">
        <f t="shared" si="12"/>
        <v>-3.4090909090909088E-2</v>
      </c>
      <c r="J110">
        <f t="shared" si="13"/>
        <v>3.4090909090909088E-2</v>
      </c>
      <c r="K110">
        <f t="shared" si="14"/>
        <v>4.5989752283458543E-2</v>
      </c>
      <c r="L110">
        <f t="shared" si="15"/>
        <v>2.0551127194483838E-2</v>
      </c>
    </row>
    <row r="111" spans="1:12" x14ac:dyDescent="0.25">
      <c r="A111" s="1">
        <v>2014</v>
      </c>
      <c r="B111" s="1">
        <v>2</v>
      </c>
      <c r="C111" s="1">
        <v>327</v>
      </c>
      <c r="D111" s="1">
        <v>110</v>
      </c>
      <c r="E111">
        <f t="shared" si="8"/>
        <v>265.66666666666669</v>
      </c>
      <c r="F111">
        <f t="shared" si="9"/>
        <v>61.333333333333314</v>
      </c>
      <c r="G111">
        <f t="shared" si="10"/>
        <v>61.333333333333314</v>
      </c>
      <c r="H111">
        <f t="shared" si="11"/>
        <v>3761.7777777777756</v>
      </c>
      <c r="I111">
        <f t="shared" si="12"/>
        <v>0.18756371049949025</v>
      </c>
      <c r="J111">
        <f t="shared" si="13"/>
        <v>0.18756371049949025</v>
      </c>
      <c r="K111">
        <f t="shared" si="14"/>
        <v>2.3444944256884327E-5</v>
      </c>
      <c r="L111">
        <f t="shared" si="15"/>
        <v>1.49631998802944E-2</v>
      </c>
    </row>
    <row r="112" spans="1:12" x14ac:dyDescent="0.25">
      <c r="A112" s="1">
        <v>2014</v>
      </c>
      <c r="B112" s="1">
        <v>3</v>
      </c>
      <c r="C112" s="1">
        <v>287</v>
      </c>
      <c r="D112" s="1">
        <v>111</v>
      </c>
      <c r="E112">
        <f t="shared" si="8"/>
        <v>285.41666666666669</v>
      </c>
      <c r="F112">
        <f t="shared" si="9"/>
        <v>1.5833333333333144</v>
      </c>
      <c r="G112">
        <f t="shared" si="10"/>
        <v>1.5833333333333144</v>
      </c>
      <c r="H112">
        <f t="shared" si="11"/>
        <v>2.5069444444443842</v>
      </c>
      <c r="I112">
        <f t="shared" si="12"/>
        <v>5.5168408826944751E-3</v>
      </c>
      <c r="J112">
        <f t="shared" si="13"/>
        <v>5.5168408826944751E-3</v>
      </c>
      <c r="K112">
        <f t="shared" si="14"/>
        <v>2.3951247165532898E-2</v>
      </c>
      <c r="L112">
        <f t="shared" si="15"/>
        <v>1.942478359577025E-2</v>
      </c>
    </row>
    <row r="113" spans="1:12" x14ac:dyDescent="0.25">
      <c r="A113" s="1">
        <v>2014</v>
      </c>
      <c r="B113" s="1">
        <v>4</v>
      </c>
      <c r="C113" s="1">
        <v>327</v>
      </c>
      <c r="D113" s="1">
        <v>112</v>
      </c>
      <c r="E113">
        <f t="shared" si="8"/>
        <v>282.58333333333331</v>
      </c>
      <c r="F113">
        <f t="shared" si="9"/>
        <v>44.416666666666686</v>
      </c>
      <c r="G113">
        <f t="shared" si="10"/>
        <v>44.416666666666686</v>
      </c>
      <c r="H113">
        <f t="shared" si="11"/>
        <v>1972.8402777777794</v>
      </c>
      <c r="I113">
        <f t="shared" si="12"/>
        <v>0.13583078491335379</v>
      </c>
      <c r="J113">
        <f t="shared" si="13"/>
        <v>0.13583078491335379</v>
      </c>
      <c r="K113">
        <f t="shared" si="14"/>
        <v>1.039111102798221E-2</v>
      </c>
      <c r="L113">
        <f t="shared" si="15"/>
        <v>2.337999981296E-4</v>
      </c>
    </row>
    <row r="114" spans="1:12" x14ac:dyDescent="0.25">
      <c r="A114" s="1">
        <v>2014</v>
      </c>
      <c r="B114" s="1">
        <v>5</v>
      </c>
      <c r="C114" s="1">
        <v>322</v>
      </c>
      <c r="D114" s="1">
        <v>113</v>
      </c>
      <c r="E114">
        <f t="shared" si="8"/>
        <v>288.66666666666669</v>
      </c>
      <c r="F114">
        <f t="shared" si="9"/>
        <v>33.333333333333314</v>
      </c>
      <c r="G114">
        <f t="shared" si="10"/>
        <v>33.333333333333314</v>
      </c>
      <c r="H114">
        <f t="shared" si="11"/>
        <v>1111.1111111111099</v>
      </c>
      <c r="I114">
        <f t="shared" si="12"/>
        <v>0.10351966873705998</v>
      </c>
      <c r="J114">
        <f t="shared" si="13"/>
        <v>0.10351966873705998</v>
      </c>
      <c r="K114">
        <f t="shared" si="14"/>
        <v>4.8826241271555885E-5</v>
      </c>
      <c r="L114">
        <f t="shared" si="15"/>
        <v>3.4817329578334172E-3</v>
      </c>
    </row>
    <row r="115" spans="1:12" x14ac:dyDescent="0.25">
      <c r="A115" s="1">
        <v>2014</v>
      </c>
      <c r="B115" s="1">
        <v>6</v>
      </c>
      <c r="C115" s="1">
        <v>303</v>
      </c>
      <c r="D115" s="1">
        <v>114</v>
      </c>
      <c r="E115">
        <f t="shared" si="8"/>
        <v>305.25</v>
      </c>
      <c r="F115">
        <f t="shared" si="9"/>
        <v>-2.25</v>
      </c>
      <c r="G115">
        <f t="shared" si="10"/>
        <v>2.25</v>
      </c>
      <c r="H115">
        <f t="shared" si="11"/>
        <v>5.0625</v>
      </c>
      <c r="I115">
        <f t="shared" si="12"/>
        <v>-7.4257425742574254E-3</v>
      </c>
      <c r="J115">
        <f t="shared" si="13"/>
        <v>7.4257425742574254E-3</v>
      </c>
      <c r="K115">
        <f t="shared" si="14"/>
        <v>1.7719153653539155E-2</v>
      </c>
      <c r="L115">
        <f t="shared" si="15"/>
        <v>6.8076114542147282E-3</v>
      </c>
    </row>
    <row r="116" spans="1:12" x14ac:dyDescent="0.25">
      <c r="A116" s="1">
        <v>2014</v>
      </c>
      <c r="B116" s="1">
        <v>7</v>
      </c>
      <c r="C116" s="1">
        <v>328</v>
      </c>
      <c r="D116" s="1">
        <v>115</v>
      </c>
      <c r="E116">
        <f t="shared" si="8"/>
        <v>287.66666666666669</v>
      </c>
      <c r="F116">
        <f t="shared" si="9"/>
        <v>40.333333333333314</v>
      </c>
      <c r="G116">
        <f t="shared" si="10"/>
        <v>40.333333333333314</v>
      </c>
      <c r="H116">
        <f t="shared" si="11"/>
        <v>1626.7777777777762</v>
      </c>
      <c r="I116">
        <f t="shared" si="12"/>
        <v>0.1229674796747967</v>
      </c>
      <c r="J116">
        <f t="shared" si="13"/>
        <v>0.1229674796747967</v>
      </c>
      <c r="K116">
        <f t="shared" si="14"/>
        <v>0.10959194933984401</v>
      </c>
      <c r="L116">
        <f t="shared" si="15"/>
        <v>4.5545806067816784E-4</v>
      </c>
    </row>
    <row r="117" spans="1:12" x14ac:dyDescent="0.25">
      <c r="A117" s="1">
        <v>2014</v>
      </c>
      <c r="B117" s="1">
        <v>8</v>
      </c>
      <c r="C117" s="1">
        <v>321</v>
      </c>
      <c r="D117" s="1">
        <v>116</v>
      </c>
      <c r="E117">
        <f t="shared" si="8"/>
        <v>212.41666666666666</v>
      </c>
      <c r="F117">
        <f t="shared" si="9"/>
        <v>108.58333333333334</v>
      </c>
      <c r="G117">
        <f t="shared" si="10"/>
        <v>108.58333333333334</v>
      </c>
      <c r="H117">
        <f t="shared" si="11"/>
        <v>11790.340277777779</v>
      </c>
      <c r="I117">
        <f t="shared" si="12"/>
        <v>0.33826583592938736</v>
      </c>
      <c r="J117">
        <f t="shared" si="13"/>
        <v>0.33826583592938736</v>
      </c>
      <c r="K117">
        <f t="shared" si="14"/>
        <v>6.0655467241195251E-7</v>
      </c>
      <c r="L117">
        <f t="shared" si="15"/>
        <v>8.7586494696285933E-2</v>
      </c>
    </row>
    <row r="118" spans="1:12" x14ac:dyDescent="0.25">
      <c r="A118" s="1">
        <v>2014</v>
      </c>
      <c r="B118" s="1">
        <v>9</v>
      </c>
      <c r="C118" s="1">
        <v>226</v>
      </c>
      <c r="D118" s="1">
        <v>117</v>
      </c>
      <c r="E118">
        <f t="shared" si="8"/>
        <v>225.75</v>
      </c>
      <c r="F118">
        <f t="shared" si="9"/>
        <v>0.25</v>
      </c>
      <c r="G118">
        <f t="shared" si="10"/>
        <v>0.25</v>
      </c>
      <c r="H118">
        <f t="shared" si="11"/>
        <v>6.25E-2</v>
      </c>
      <c r="I118">
        <f t="shared" si="12"/>
        <v>1.1061946902654867E-3</v>
      </c>
      <c r="J118">
        <f t="shared" si="13"/>
        <v>1.1061946902654867E-3</v>
      </c>
      <c r="K118">
        <f t="shared" si="14"/>
        <v>1.8611970397055366E-3</v>
      </c>
      <c r="L118">
        <f t="shared" si="15"/>
        <v>1.2530346933980734E-3</v>
      </c>
    </row>
    <row r="119" spans="1:12" x14ac:dyDescent="0.25">
      <c r="A119" s="1">
        <v>2014</v>
      </c>
      <c r="B119" s="1">
        <v>10</v>
      </c>
      <c r="C119" s="1">
        <v>218</v>
      </c>
      <c r="D119" s="1">
        <v>118</v>
      </c>
      <c r="E119">
        <f t="shared" si="8"/>
        <v>227.75</v>
      </c>
      <c r="F119">
        <f t="shared" si="9"/>
        <v>-9.75</v>
      </c>
      <c r="G119">
        <f t="shared" si="10"/>
        <v>9.75</v>
      </c>
      <c r="H119">
        <f t="shared" si="11"/>
        <v>95.0625</v>
      </c>
      <c r="I119">
        <f t="shared" si="12"/>
        <v>-4.4724770642201837E-2</v>
      </c>
      <c r="J119">
        <f t="shared" si="13"/>
        <v>4.4724770642201837E-2</v>
      </c>
      <c r="K119">
        <f t="shared" si="14"/>
        <v>2.5166377923668944E-2</v>
      </c>
      <c r="L119">
        <f t="shared" si="15"/>
        <v>7.5751199393990411E-4</v>
      </c>
    </row>
    <row r="120" spans="1:12" x14ac:dyDescent="0.25">
      <c r="A120" s="1">
        <v>2014</v>
      </c>
      <c r="B120" s="1">
        <v>11</v>
      </c>
      <c r="C120" s="1">
        <v>224</v>
      </c>
      <c r="D120" s="1">
        <v>119</v>
      </c>
      <c r="E120">
        <f t="shared" si="8"/>
        <v>258.58333333333331</v>
      </c>
      <c r="F120">
        <f t="shared" si="9"/>
        <v>-34.583333333333314</v>
      </c>
      <c r="G120">
        <f t="shared" si="10"/>
        <v>34.583333333333314</v>
      </c>
      <c r="H120">
        <f t="shared" si="11"/>
        <v>1196.0069444444432</v>
      </c>
      <c r="I120">
        <f t="shared" si="12"/>
        <v>-0.15438988095238088</v>
      </c>
      <c r="J120">
        <f t="shared" si="13"/>
        <v>0.15438988095238088</v>
      </c>
      <c r="K120">
        <f t="shared" si="14"/>
        <v>1.7540479733560113E-2</v>
      </c>
      <c r="L120">
        <f t="shared" si="15"/>
        <v>1.6761001275510206E-2</v>
      </c>
    </row>
    <row r="121" spans="1:12" x14ac:dyDescent="0.25">
      <c r="A121" s="1">
        <v>2014</v>
      </c>
      <c r="B121" s="1">
        <v>12</v>
      </c>
      <c r="C121" s="1">
        <v>253</v>
      </c>
      <c r="D121" s="1">
        <v>120</v>
      </c>
      <c r="E121">
        <f t="shared" si="8"/>
        <v>282.66666666666669</v>
      </c>
      <c r="F121">
        <f t="shared" si="9"/>
        <v>-29.666666666666686</v>
      </c>
      <c r="G121">
        <f t="shared" si="10"/>
        <v>29.666666666666686</v>
      </c>
      <c r="H121">
        <f t="shared" si="11"/>
        <v>880.11111111111222</v>
      </c>
      <c r="I121">
        <f t="shared" si="12"/>
        <v>-0.11725955204216082</v>
      </c>
      <c r="J121">
        <f t="shared" si="13"/>
        <v>0.11725955204216082</v>
      </c>
      <c r="K121">
        <f t="shared" si="14"/>
        <v>4.1973698143143029E-2</v>
      </c>
      <c r="L121">
        <f t="shared" si="15"/>
        <v>4.5149900795200676E-3</v>
      </c>
    </row>
    <row r="122" spans="1:12" x14ac:dyDescent="0.25">
      <c r="A122" s="1">
        <v>2015</v>
      </c>
      <c r="B122" s="1">
        <v>1</v>
      </c>
      <c r="C122" s="1">
        <v>270</v>
      </c>
      <c r="D122" s="1">
        <v>121</v>
      </c>
      <c r="E122">
        <f t="shared" si="8"/>
        <v>321.83333333333331</v>
      </c>
      <c r="F122">
        <f t="shared" si="9"/>
        <v>-51.833333333333314</v>
      </c>
      <c r="G122">
        <f t="shared" si="10"/>
        <v>51.833333333333314</v>
      </c>
      <c r="H122">
        <f t="shared" si="11"/>
        <v>2686.6944444444425</v>
      </c>
      <c r="I122">
        <f t="shared" si="12"/>
        <v>-0.19197530864197523</v>
      </c>
      <c r="J122">
        <f t="shared" si="13"/>
        <v>0.19197530864197523</v>
      </c>
      <c r="K122">
        <f t="shared" si="14"/>
        <v>4.0247294619722623E-2</v>
      </c>
      <c r="L122">
        <f t="shared" si="15"/>
        <v>5.7956104252400539E-2</v>
      </c>
    </row>
    <row r="123" spans="1:12" x14ac:dyDescent="0.25">
      <c r="A123" s="1">
        <v>2015</v>
      </c>
      <c r="B123" s="1">
        <v>2</v>
      </c>
      <c r="C123" s="1">
        <v>335</v>
      </c>
      <c r="D123" s="1">
        <v>122</v>
      </c>
      <c r="E123">
        <f t="shared" si="8"/>
        <v>280.83333333333331</v>
      </c>
      <c r="F123">
        <f t="shared" si="9"/>
        <v>54.166666666666686</v>
      </c>
      <c r="G123">
        <f t="shared" si="10"/>
        <v>54.166666666666686</v>
      </c>
      <c r="H123">
        <f t="shared" si="11"/>
        <v>2934.0277777777796</v>
      </c>
      <c r="I123">
        <f t="shared" si="12"/>
        <v>0.16169154228855728</v>
      </c>
      <c r="J123">
        <f t="shared" si="13"/>
        <v>0.16169154228855728</v>
      </c>
      <c r="K123">
        <f t="shared" si="14"/>
        <v>2.5584082077176291E-2</v>
      </c>
      <c r="L123">
        <f t="shared" si="15"/>
        <v>3.5366451325462241E-2</v>
      </c>
    </row>
    <row r="124" spans="1:12" x14ac:dyDescent="0.25">
      <c r="A124" s="1">
        <v>2015</v>
      </c>
      <c r="B124" s="1">
        <v>3</v>
      </c>
      <c r="C124" s="1">
        <v>272</v>
      </c>
      <c r="D124" s="1">
        <v>123</v>
      </c>
      <c r="E124">
        <f t="shared" si="8"/>
        <v>325.58333333333331</v>
      </c>
      <c r="F124">
        <f t="shared" si="9"/>
        <v>-53.583333333333314</v>
      </c>
      <c r="G124">
        <f t="shared" si="10"/>
        <v>53.583333333333314</v>
      </c>
      <c r="H124">
        <f t="shared" si="11"/>
        <v>2871.173611111109</v>
      </c>
      <c r="I124">
        <f t="shared" si="12"/>
        <v>-0.19699754901960778</v>
      </c>
      <c r="J124">
        <f t="shared" si="13"/>
        <v>0.19699754901960778</v>
      </c>
      <c r="K124">
        <f t="shared" si="14"/>
        <v>7.3589484813532042E-5</v>
      </c>
      <c r="L124">
        <f t="shared" si="15"/>
        <v>3.7967668685121109E-2</v>
      </c>
    </row>
    <row r="125" spans="1:12" x14ac:dyDescent="0.25">
      <c r="A125" s="1">
        <v>2015</v>
      </c>
      <c r="B125" s="1">
        <v>4</v>
      </c>
      <c r="C125" s="1">
        <v>325</v>
      </c>
      <c r="D125" s="1">
        <v>124</v>
      </c>
      <c r="E125">
        <f t="shared" si="8"/>
        <v>322.66666666666669</v>
      </c>
      <c r="F125">
        <f t="shared" si="9"/>
        <v>2.3333333333333144</v>
      </c>
      <c r="G125">
        <f t="shared" si="10"/>
        <v>2.3333333333333144</v>
      </c>
      <c r="H125">
        <f t="shared" si="11"/>
        <v>5.4444444444443558</v>
      </c>
      <c r="I125">
        <f t="shared" si="12"/>
        <v>7.1794871794871214E-3</v>
      </c>
      <c r="J125">
        <f t="shared" si="13"/>
        <v>7.1794871794871214E-3</v>
      </c>
      <c r="K125">
        <f t="shared" si="14"/>
        <v>3.1245233399079617E-3</v>
      </c>
      <c r="L125">
        <f t="shared" si="15"/>
        <v>6.0591715976331356E-4</v>
      </c>
    </row>
    <row r="126" spans="1:12" x14ac:dyDescent="0.25">
      <c r="A126" s="1">
        <v>2015</v>
      </c>
      <c r="B126" s="1">
        <v>5</v>
      </c>
      <c r="C126" s="1">
        <v>317</v>
      </c>
      <c r="D126" s="1">
        <v>125</v>
      </c>
      <c r="E126">
        <f t="shared" si="8"/>
        <v>298.83333333333331</v>
      </c>
      <c r="F126">
        <f t="shared" si="9"/>
        <v>18.166666666666686</v>
      </c>
      <c r="G126">
        <f t="shared" si="10"/>
        <v>18.166666666666686</v>
      </c>
      <c r="H126">
        <f t="shared" si="11"/>
        <v>330.02777777777845</v>
      </c>
      <c r="I126">
        <f t="shared" si="12"/>
        <v>5.7308096740273456E-2</v>
      </c>
      <c r="J126">
        <f t="shared" si="13"/>
        <v>5.7308096740273456E-2</v>
      </c>
      <c r="K126">
        <f t="shared" si="14"/>
        <v>6.6411359562848675E-3</v>
      </c>
      <c r="L126">
        <f t="shared" si="15"/>
        <v>1.6817761147986349E-3</v>
      </c>
    </row>
    <row r="127" spans="1:12" x14ac:dyDescent="0.25">
      <c r="A127" s="1">
        <v>2015</v>
      </c>
      <c r="B127" s="1">
        <v>6</v>
      </c>
      <c r="C127" s="1">
        <v>304</v>
      </c>
      <c r="D127" s="1">
        <v>126</v>
      </c>
      <c r="E127">
        <f t="shared" si="8"/>
        <v>329.83333333333331</v>
      </c>
      <c r="F127">
        <f t="shared" si="9"/>
        <v>-25.833333333333314</v>
      </c>
      <c r="G127">
        <f t="shared" si="10"/>
        <v>25.833333333333314</v>
      </c>
      <c r="H127">
        <f t="shared" si="11"/>
        <v>667.36111111111018</v>
      </c>
      <c r="I127">
        <f t="shared" si="12"/>
        <v>-8.4978070175438528E-2</v>
      </c>
      <c r="J127">
        <f t="shared" si="13"/>
        <v>8.4978070175438528E-2</v>
      </c>
      <c r="K127">
        <f t="shared" si="14"/>
        <v>1.5798881627039037E-3</v>
      </c>
      <c r="L127">
        <f t="shared" si="15"/>
        <v>1.7313019390581715E-4</v>
      </c>
    </row>
    <row r="128" spans="1:12" x14ac:dyDescent="0.25">
      <c r="A128" s="1">
        <v>2015</v>
      </c>
      <c r="B128" s="1">
        <v>7</v>
      </c>
      <c r="C128" s="1">
        <v>308</v>
      </c>
      <c r="D128" s="1">
        <v>127</v>
      </c>
      <c r="E128">
        <f t="shared" si="8"/>
        <v>320.08333333333331</v>
      </c>
      <c r="F128">
        <f t="shared" si="9"/>
        <v>-12.083333333333314</v>
      </c>
      <c r="G128">
        <f t="shared" si="10"/>
        <v>12.083333333333314</v>
      </c>
      <c r="H128">
        <f t="shared" si="11"/>
        <v>146.00694444444397</v>
      </c>
      <c r="I128">
        <f t="shared" si="12"/>
        <v>-3.9231601731601673E-2</v>
      </c>
      <c r="J128">
        <f t="shared" si="13"/>
        <v>3.9231601731601673E-2</v>
      </c>
      <c r="K128">
        <f t="shared" si="14"/>
        <v>4.934264080976742E-2</v>
      </c>
      <c r="L128">
        <f t="shared" si="15"/>
        <v>2.3718164951931188E-3</v>
      </c>
    </row>
    <row r="129" spans="1:12" x14ac:dyDescent="0.25">
      <c r="A129" s="1">
        <v>2015</v>
      </c>
      <c r="B129" s="1">
        <v>8</v>
      </c>
      <c r="C129" s="1">
        <v>293</v>
      </c>
      <c r="D129" s="1">
        <v>128</v>
      </c>
      <c r="E129">
        <f t="shared" si="8"/>
        <v>224.58333333333334</v>
      </c>
      <c r="F129">
        <f t="shared" si="9"/>
        <v>68.416666666666657</v>
      </c>
      <c r="G129">
        <f t="shared" si="10"/>
        <v>68.416666666666657</v>
      </c>
      <c r="H129">
        <f t="shared" si="11"/>
        <v>4680.8402777777765</v>
      </c>
      <c r="I129">
        <f t="shared" si="12"/>
        <v>0.23350398179749712</v>
      </c>
      <c r="J129">
        <f t="shared" si="13"/>
        <v>0.23350398179749712</v>
      </c>
      <c r="K129">
        <f t="shared" si="14"/>
        <v>2.5629626178263936E-3</v>
      </c>
      <c r="L129">
        <f t="shared" si="15"/>
        <v>8.0245547414646651E-2</v>
      </c>
    </row>
    <row r="130" spans="1:12" x14ac:dyDescent="0.25">
      <c r="A130" s="1">
        <v>2015</v>
      </c>
      <c r="B130" s="1">
        <v>9</v>
      </c>
      <c r="C130" s="1">
        <v>210</v>
      </c>
      <c r="D130" s="1">
        <v>129</v>
      </c>
      <c r="E130">
        <f t="shared" si="8"/>
        <v>224.83333333333334</v>
      </c>
      <c r="F130">
        <f t="shared" si="9"/>
        <v>-14.833333333333343</v>
      </c>
      <c r="G130">
        <f t="shared" si="10"/>
        <v>14.833333333333343</v>
      </c>
      <c r="H130">
        <f t="shared" si="11"/>
        <v>220.02777777777806</v>
      </c>
      <c r="I130">
        <f t="shared" si="12"/>
        <v>-7.0634920634920675E-2</v>
      </c>
      <c r="J130">
        <f t="shared" si="13"/>
        <v>7.0634920634920675E-2</v>
      </c>
      <c r="K130">
        <f t="shared" si="14"/>
        <v>6.747448979591837E-3</v>
      </c>
      <c r="L130">
        <f t="shared" si="15"/>
        <v>2.040816326530612E-4</v>
      </c>
    </row>
    <row r="131" spans="1:12" x14ac:dyDescent="0.25">
      <c r="A131" s="1">
        <v>2015</v>
      </c>
      <c r="B131" s="1">
        <v>10</v>
      </c>
      <c r="C131" s="1">
        <v>213</v>
      </c>
      <c r="D131" s="1">
        <v>130</v>
      </c>
      <c r="E131">
        <f t="shared" si="8"/>
        <v>230.25</v>
      </c>
      <c r="F131">
        <f t="shared" si="9"/>
        <v>-17.25</v>
      </c>
      <c r="G131">
        <f t="shared" si="10"/>
        <v>17.25</v>
      </c>
      <c r="H131">
        <f t="shared" si="11"/>
        <v>297.5625</v>
      </c>
      <c r="I131">
        <f t="shared" si="12"/>
        <v>-8.098591549295775E-2</v>
      </c>
      <c r="J131">
        <f t="shared" si="13"/>
        <v>8.098591549295775E-2</v>
      </c>
      <c r="K131">
        <f t="shared" si="14"/>
        <v>3.8573205884585911E-2</v>
      </c>
      <c r="L131">
        <f t="shared" si="15"/>
        <v>1.9837333862328903E-4</v>
      </c>
    </row>
    <row r="132" spans="1:12" x14ac:dyDescent="0.25">
      <c r="A132" s="1">
        <v>2015</v>
      </c>
      <c r="B132" s="1">
        <v>11</v>
      </c>
      <c r="C132" s="1">
        <v>210</v>
      </c>
      <c r="D132" s="1">
        <v>131</v>
      </c>
      <c r="E132">
        <f t="shared" si="8"/>
        <v>251.83333333333334</v>
      </c>
      <c r="F132">
        <f t="shared" si="9"/>
        <v>-41.833333333333343</v>
      </c>
      <c r="G132">
        <f t="shared" si="10"/>
        <v>41.833333333333343</v>
      </c>
      <c r="H132">
        <f t="shared" si="11"/>
        <v>1750.0277777777785</v>
      </c>
      <c r="I132">
        <f t="shared" si="12"/>
        <v>-0.19920634920634925</v>
      </c>
      <c r="J132">
        <f t="shared" si="13"/>
        <v>0.19920634920634925</v>
      </c>
      <c r="K132">
        <f t="shared" si="14"/>
        <v>1.2700932224741768E-2</v>
      </c>
      <c r="L132">
        <f t="shared" si="15"/>
        <v>2.4693877551020406E-2</v>
      </c>
    </row>
    <row r="133" spans="1:12" ht="16.5" thickBot="1" x14ac:dyDescent="0.3">
      <c r="A133" s="5">
        <v>2015</v>
      </c>
      <c r="B133" s="5">
        <v>12</v>
      </c>
      <c r="C133" s="5">
        <v>243</v>
      </c>
      <c r="D133" s="5">
        <v>132</v>
      </c>
      <c r="E133" s="6">
        <f t="shared" si="8"/>
        <v>266.66666666666669</v>
      </c>
      <c r="F133" s="6">
        <f t="shared" si="9"/>
        <v>-23.666666666666686</v>
      </c>
      <c r="G133" s="6">
        <f t="shared" si="10"/>
        <v>23.666666666666686</v>
      </c>
      <c r="H133" s="6">
        <f t="shared" si="11"/>
        <v>560.111111111112</v>
      </c>
      <c r="I133" s="6">
        <f t="shared" si="12"/>
        <v>-9.7393689986282658E-2</v>
      </c>
      <c r="J133" s="6">
        <f t="shared" si="13"/>
        <v>9.7393689986282658E-2</v>
      </c>
      <c r="K133" s="6">
        <f t="shared" ref="K133:K156" si="16">((E134-C134)/C133)^2</f>
        <v>0.10040813561618317</v>
      </c>
      <c r="L133" s="6">
        <f t="shared" ref="L133:L156" si="17">((C134-C133)/C133)^2</f>
        <v>1.6935087808430287E-3</v>
      </c>
    </row>
    <row r="134" spans="1:12" x14ac:dyDescent="0.25">
      <c r="A134" s="1">
        <v>2016</v>
      </c>
      <c r="B134" s="1">
        <v>1</v>
      </c>
      <c r="C134" s="1">
        <v>253</v>
      </c>
      <c r="D134" s="1">
        <v>133</v>
      </c>
      <c r="E134">
        <f t="shared" si="8"/>
        <v>330</v>
      </c>
      <c r="F134">
        <f t="shared" ref="F134:F157" si="18">C134-E134</f>
        <v>-77</v>
      </c>
      <c r="G134">
        <f t="shared" si="10"/>
        <v>77</v>
      </c>
      <c r="H134">
        <f t="shared" ref="H134:H157" si="19">F134^2</f>
        <v>5929</v>
      </c>
      <c r="I134">
        <f t="shared" ref="I134:I157" si="20">F134/C134</f>
        <v>-0.30434782608695654</v>
      </c>
      <c r="J134">
        <f t="shared" si="13"/>
        <v>0.30434782608695654</v>
      </c>
      <c r="K134">
        <f t="shared" si="16"/>
        <v>2.2165285784464358E-2</v>
      </c>
      <c r="L134">
        <f t="shared" si="17"/>
        <v>3.7510350107016199E-2</v>
      </c>
    </row>
    <row r="135" spans="1:12" x14ac:dyDescent="0.25">
      <c r="A135" s="1">
        <v>2016</v>
      </c>
      <c r="B135" s="1">
        <v>2</v>
      </c>
      <c r="C135" s="1">
        <v>302</v>
      </c>
      <c r="D135" s="1">
        <v>134</v>
      </c>
      <c r="E135">
        <f t="shared" si="8"/>
        <v>264.33333333333331</v>
      </c>
      <c r="F135">
        <f t="shared" si="18"/>
        <v>37.666666666666686</v>
      </c>
      <c r="G135">
        <f t="shared" si="10"/>
        <v>37.666666666666686</v>
      </c>
      <c r="H135">
        <f t="shared" si="19"/>
        <v>1418.7777777777792</v>
      </c>
      <c r="I135">
        <f t="shared" si="20"/>
        <v>0.12472406181015459</v>
      </c>
      <c r="J135">
        <f t="shared" si="13"/>
        <v>0.12472406181015459</v>
      </c>
      <c r="K135">
        <f t="shared" si="16"/>
        <v>4.2715673411010263E-2</v>
      </c>
      <c r="L135">
        <f t="shared" si="17"/>
        <v>1.8431209157493092E-2</v>
      </c>
    </row>
    <row r="136" spans="1:12" x14ac:dyDescent="0.25">
      <c r="A136" s="1">
        <v>2016</v>
      </c>
      <c r="B136" s="1">
        <v>3</v>
      </c>
      <c r="C136" s="1">
        <v>261</v>
      </c>
      <c r="D136" s="1">
        <v>135</v>
      </c>
      <c r="E136">
        <f t="shared" si="8"/>
        <v>323.41666666666669</v>
      </c>
      <c r="F136">
        <f t="shared" si="18"/>
        <v>-62.416666666666686</v>
      </c>
      <c r="G136">
        <f t="shared" si="10"/>
        <v>62.416666666666686</v>
      </c>
      <c r="H136">
        <f t="shared" si="19"/>
        <v>3895.8402777777801</v>
      </c>
      <c r="I136">
        <f t="shared" si="20"/>
        <v>-0.23914431673052369</v>
      </c>
      <c r="J136">
        <f t="shared" si="13"/>
        <v>0.23914431673052369</v>
      </c>
      <c r="K136">
        <f t="shared" si="16"/>
        <v>5.9209388848927196E-3</v>
      </c>
      <c r="L136">
        <f t="shared" si="17"/>
        <v>1.6969803731595248E-2</v>
      </c>
    </row>
    <row r="137" spans="1:12" x14ac:dyDescent="0.25">
      <c r="A137" s="1">
        <v>2016</v>
      </c>
      <c r="B137" s="1">
        <v>4</v>
      </c>
      <c r="C137" s="1">
        <v>295</v>
      </c>
      <c r="D137" s="1">
        <v>136</v>
      </c>
      <c r="E137">
        <f t="shared" si="8"/>
        <v>315.08333333333331</v>
      </c>
      <c r="F137">
        <f t="shared" si="18"/>
        <v>-20.083333333333314</v>
      </c>
      <c r="G137">
        <f t="shared" si="10"/>
        <v>20.083333333333314</v>
      </c>
      <c r="H137">
        <f t="shared" si="19"/>
        <v>403.34027777777703</v>
      </c>
      <c r="I137">
        <f t="shared" si="20"/>
        <v>-6.8079096045197671E-2</v>
      </c>
      <c r="J137">
        <f t="shared" si="13"/>
        <v>6.8079096045197671E-2</v>
      </c>
      <c r="K137">
        <f t="shared" si="16"/>
        <v>1.2269781991126388E-3</v>
      </c>
      <c r="L137">
        <f t="shared" si="17"/>
        <v>4.136742315426601E-4</v>
      </c>
    </row>
    <row r="138" spans="1:12" x14ac:dyDescent="0.25">
      <c r="A138" s="1">
        <v>2016</v>
      </c>
      <c r="B138" s="1">
        <v>5</v>
      </c>
      <c r="C138" s="1">
        <v>289</v>
      </c>
      <c r="D138" s="1">
        <v>137</v>
      </c>
      <c r="E138">
        <f t="shared" si="8"/>
        <v>299.33333333333331</v>
      </c>
      <c r="F138">
        <f t="shared" si="18"/>
        <v>-10.333333333333314</v>
      </c>
      <c r="G138">
        <f t="shared" si="10"/>
        <v>10.333333333333314</v>
      </c>
      <c r="H138">
        <f t="shared" si="19"/>
        <v>106.77777777777739</v>
      </c>
      <c r="I138">
        <f t="shared" si="20"/>
        <v>-3.5755478662052989E-2</v>
      </c>
      <c r="J138">
        <f t="shared" si="13"/>
        <v>3.5755478662052989E-2</v>
      </c>
      <c r="K138">
        <f t="shared" si="16"/>
        <v>4.9096933705295685E-3</v>
      </c>
      <c r="L138">
        <f t="shared" si="17"/>
        <v>4.7892146885214497E-5</v>
      </c>
    </row>
    <row r="139" spans="1:12" x14ac:dyDescent="0.25">
      <c r="A139" s="1">
        <v>2016</v>
      </c>
      <c r="B139" s="1">
        <v>6</v>
      </c>
      <c r="C139" s="1">
        <v>287</v>
      </c>
      <c r="D139" s="1">
        <v>138</v>
      </c>
      <c r="E139">
        <f t="shared" si="8"/>
        <v>307.25</v>
      </c>
      <c r="F139">
        <f t="shared" si="18"/>
        <v>-20.25</v>
      </c>
      <c r="G139">
        <f t="shared" si="10"/>
        <v>20.25</v>
      </c>
      <c r="H139">
        <f t="shared" si="19"/>
        <v>410.0625</v>
      </c>
      <c r="I139">
        <f t="shared" si="20"/>
        <v>-7.0557491289198609E-2</v>
      </c>
      <c r="J139">
        <f t="shared" si="13"/>
        <v>7.0557491289198609E-2</v>
      </c>
      <c r="K139">
        <f t="shared" si="16"/>
        <v>2.9481999026062865E-3</v>
      </c>
      <c r="L139">
        <f t="shared" si="17"/>
        <v>4.8561958989425625E-3</v>
      </c>
    </row>
    <row r="140" spans="1:12" x14ac:dyDescent="0.25">
      <c r="A140" s="1">
        <v>2016</v>
      </c>
      <c r="B140" s="1">
        <v>7</v>
      </c>
      <c r="C140" s="1">
        <v>307</v>
      </c>
      <c r="D140" s="1">
        <v>139</v>
      </c>
      <c r="E140">
        <f t="shared" si="8"/>
        <v>291.41666666666669</v>
      </c>
      <c r="F140">
        <f t="shared" si="18"/>
        <v>15.583333333333314</v>
      </c>
      <c r="G140">
        <f t="shared" si="10"/>
        <v>15.583333333333314</v>
      </c>
      <c r="H140">
        <f t="shared" si="19"/>
        <v>242.84027777777717</v>
      </c>
      <c r="I140">
        <f t="shared" si="20"/>
        <v>5.0760043431053142E-2</v>
      </c>
      <c r="J140">
        <f t="shared" si="13"/>
        <v>5.0760043431053142E-2</v>
      </c>
      <c r="K140">
        <f t="shared" si="16"/>
        <v>4.1446063088202527E-2</v>
      </c>
      <c r="L140">
        <f t="shared" si="17"/>
        <v>1.2997485384460312E-2</v>
      </c>
    </row>
    <row r="141" spans="1:12" x14ac:dyDescent="0.25">
      <c r="A141" s="1">
        <v>2016</v>
      </c>
      <c r="B141" s="1">
        <v>8</v>
      </c>
      <c r="C141" s="1">
        <v>272</v>
      </c>
      <c r="D141" s="1">
        <v>140</v>
      </c>
      <c r="E141">
        <f t="shared" si="8"/>
        <v>209.5</v>
      </c>
      <c r="F141">
        <f t="shared" si="18"/>
        <v>62.5</v>
      </c>
      <c r="G141">
        <f t="shared" si="10"/>
        <v>62.5</v>
      </c>
      <c r="H141">
        <f t="shared" si="19"/>
        <v>3906.25</v>
      </c>
      <c r="I141">
        <f t="shared" si="20"/>
        <v>0.22977941176470587</v>
      </c>
      <c r="J141">
        <f t="shared" si="13"/>
        <v>0.22977941176470587</v>
      </c>
      <c r="K141">
        <f t="shared" si="16"/>
        <v>8.8316768190119385E-4</v>
      </c>
      <c r="L141">
        <f t="shared" si="17"/>
        <v>4.7050713667820071E-2</v>
      </c>
    </row>
    <row r="142" spans="1:12" x14ac:dyDescent="0.25">
      <c r="A142" s="1">
        <v>2016</v>
      </c>
      <c r="B142" s="1">
        <v>9</v>
      </c>
      <c r="C142" s="1">
        <v>213</v>
      </c>
      <c r="D142" s="1">
        <v>141</v>
      </c>
      <c r="E142">
        <f t="shared" si="8"/>
        <v>221.08333333333334</v>
      </c>
      <c r="F142">
        <f t="shared" si="18"/>
        <v>-8.0833333333333428</v>
      </c>
      <c r="G142">
        <f t="shared" si="10"/>
        <v>8.0833333333333428</v>
      </c>
      <c r="H142">
        <f t="shared" si="19"/>
        <v>65.340277777777928</v>
      </c>
      <c r="I142">
        <f t="shared" si="20"/>
        <v>-3.7949921752738695E-2</v>
      </c>
      <c r="J142">
        <f t="shared" si="13"/>
        <v>3.7949921752738695E-2</v>
      </c>
      <c r="K142">
        <f t="shared" si="16"/>
        <v>7.7160493827160251E-4</v>
      </c>
      <c r="L142">
        <f t="shared" si="17"/>
        <v>3.5266371310806942E-4</v>
      </c>
    </row>
    <row r="143" spans="1:12" x14ac:dyDescent="0.25">
      <c r="A143" s="1">
        <v>2016</v>
      </c>
      <c r="B143" s="1">
        <v>10</v>
      </c>
      <c r="C143" s="1">
        <v>209</v>
      </c>
      <c r="D143" s="1">
        <v>142</v>
      </c>
      <c r="E143">
        <f t="shared" si="8"/>
        <v>214.91666666666666</v>
      </c>
      <c r="F143">
        <f t="shared" si="18"/>
        <v>-5.9166666666666572</v>
      </c>
      <c r="G143">
        <f t="shared" si="10"/>
        <v>5.9166666666666572</v>
      </c>
      <c r="H143">
        <f t="shared" si="19"/>
        <v>35.006944444444329</v>
      </c>
      <c r="I143">
        <f t="shared" si="20"/>
        <v>-2.8309409888357211E-2</v>
      </c>
      <c r="J143">
        <f t="shared" si="13"/>
        <v>2.8309409888357211E-2</v>
      </c>
      <c r="K143">
        <f t="shared" si="16"/>
        <v>3.008315972619674E-2</v>
      </c>
      <c r="L143">
        <f t="shared" si="17"/>
        <v>9.1572995123738007E-5</v>
      </c>
    </row>
    <row r="144" spans="1:12" x14ac:dyDescent="0.25">
      <c r="A144" s="1">
        <v>2016</v>
      </c>
      <c r="B144" s="1">
        <v>11</v>
      </c>
      <c r="C144" s="1">
        <v>207</v>
      </c>
      <c r="D144" s="1">
        <v>143</v>
      </c>
      <c r="E144">
        <f t="shared" ref="E144:E157" si="21">C133+((C142-C132)/12)</f>
        <v>243.25</v>
      </c>
      <c r="F144">
        <f t="shared" si="18"/>
        <v>-36.25</v>
      </c>
      <c r="G144">
        <f t="shared" ref="G144:G157" si="22">ABS(F144)</f>
        <v>36.25</v>
      </c>
      <c r="H144">
        <f t="shared" si="19"/>
        <v>1314.0625</v>
      </c>
      <c r="I144">
        <f t="shared" si="20"/>
        <v>-0.1751207729468599</v>
      </c>
      <c r="J144">
        <f t="shared" ref="J144:J157" si="23">ABS(I144)</f>
        <v>0.1751207729468599</v>
      </c>
      <c r="K144">
        <f t="shared" si="16"/>
        <v>1.4320313452148533E-3</v>
      </c>
      <c r="L144">
        <f t="shared" si="17"/>
        <v>6.0701533291325355E-2</v>
      </c>
    </row>
    <row r="145" spans="1:12" x14ac:dyDescent="0.25">
      <c r="A145" s="1">
        <v>2016</v>
      </c>
      <c r="B145" s="1">
        <v>12</v>
      </c>
      <c r="C145" s="1">
        <v>258</v>
      </c>
      <c r="D145" s="1">
        <v>144</v>
      </c>
      <c r="E145">
        <f t="shared" si="21"/>
        <v>250.16666666666666</v>
      </c>
      <c r="F145">
        <f t="shared" si="18"/>
        <v>7.8333333333333428</v>
      </c>
      <c r="G145">
        <f t="shared" si="22"/>
        <v>7.8333333333333428</v>
      </c>
      <c r="H145">
        <f t="shared" si="19"/>
        <v>61.361111111111256</v>
      </c>
      <c r="I145">
        <f t="shared" si="20"/>
        <v>3.0361757105943188E-2</v>
      </c>
      <c r="J145">
        <f t="shared" si="23"/>
        <v>3.0361757105943188E-2</v>
      </c>
      <c r="K145">
        <f t="shared" si="16"/>
        <v>1.9650678711882988E-2</v>
      </c>
      <c r="L145">
        <f t="shared" si="17"/>
        <v>2.4037017006189532E-4</v>
      </c>
    </row>
    <row r="146" spans="1:12" x14ac:dyDescent="0.25">
      <c r="A146" s="1">
        <v>2017</v>
      </c>
      <c r="B146" s="1">
        <v>1</v>
      </c>
      <c r="C146" s="1">
        <v>262</v>
      </c>
      <c r="D146" s="1">
        <v>145</v>
      </c>
      <c r="E146">
        <f t="shared" si="21"/>
        <v>298.16666666666669</v>
      </c>
      <c r="F146">
        <f t="shared" si="18"/>
        <v>-36.166666666666686</v>
      </c>
      <c r="G146">
        <f t="shared" si="22"/>
        <v>36.166666666666686</v>
      </c>
      <c r="H146">
        <f t="shared" si="19"/>
        <v>1308.0277777777792</v>
      </c>
      <c r="I146">
        <f t="shared" si="20"/>
        <v>-0.13804071246819347</v>
      </c>
      <c r="J146">
        <f t="shared" si="23"/>
        <v>0.13804071246819347</v>
      </c>
      <c r="K146">
        <f t="shared" si="16"/>
        <v>2.7777777777777804E-2</v>
      </c>
      <c r="L146">
        <f t="shared" si="17"/>
        <v>2.2157799662024358E-2</v>
      </c>
    </row>
    <row r="147" spans="1:12" x14ac:dyDescent="0.25">
      <c r="A147" s="1">
        <v>2017</v>
      </c>
      <c r="B147" s="1">
        <v>2</v>
      </c>
      <c r="C147" s="1">
        <v>301</v>
      </c>
      <c r="D147" s="1">
        <v>146</v>
      </c>
      <c r="E147">
        <f t="shared" si="21"/>
        <v>257.33333333333331</v>
      </c>
      <c r="F147">
        <f t="shared" si="18"/>
        <v>43.666666666666686</v>
      </c>
      <c r="G147">
        <f t="shared" si="22"/>
        <v>43.666666666666686</v>
      </c>
      <c r="H147">
        <f t="shared" si="19"/>
        <v>1906.7777777777794</v>
      </c>
      <c r="I147">
        <f t="shared" si="20"/>
        <v>0.14507198228128468</v>
      </c>
      <c r="J147">
        <f t="shared" si="23"/>
        <v>0.14507198228128468</v>
      </c>
      <c r="K147">
        <f t="shared" si="16"/>
        <v>1.7733508582809348E-2</v>
      </c>
      <c r="L147">
        <f t="shared" si="17"/>
        <v>2.3355150605401706E-2</v>
      </c>
    </row>
    <row r="148" spans="1:12" x14ac:dyDescent="0.25">
      <c r="A148" s="1">
        <v>2017</v>
      </c>
      <c r="B148" s="1">
        <v>3</v>
      </c>
      <c r="C148" s="1">
        <v>255</v>
      </c>
      <c r="D148" s="1">
        <v>147</v>
      </c>
      <c r="E148">
        <f t="shared" si="21"/>
        <v>295.08333333333331</v>
      </c>
      <c r="F148">
        <f t="shared" si="18"/>
        <v>-40.083333333333314</v>
      </c>
      <c r="G148">
        <f t="shared" si="22"/>
        <v>40.083333333333314</v>
      </c>
      <c r="H148">
        <f t="shared" si="19"/>
        <v>1606.6736111111095</v>
      </c>
      <c r="I148">
        <f t="shared" si="20"/>
        <v>-0.15718954248366004</v>
      </c>
      <c r="J148">
        <f t="shared" si="23"/>
        <v>0.15718954248366004</v>
      </c>
      <c r="K148">
        <f t="shared" si="16"/>
        <v>3.6947327950788158E-3</v>
      </c>
      <c r="L148">
        <f t="shared" si="17"/>
        <v>3.8446751249519413E-2</v>
      </c>
    </row>
    <row r="149" spans="1:12" x14ac:dyDescent="0.25">
      <c r="A149" s="1">
        <v>2017</v>
      </c>
      <c r="B149" s="1">
        <v>4</v>
      </c>
      <c r="C149" s="1">
        <v>305</v>
      </c>
      <c r="D149" s="1">
        <v>148</v>
      </c>
      <c r="E149">
        <f t="shared" si="21"/>
        <v>289.5</v>
      </c>
      <c r="F149">
        <f t="shared" si="18"/>
        <v>15.5</v>
      </c>
      <c r="G149">
        <f t="shared" si="22"/>
        <v>15.5</v>
      </c>
      <c r="H149">
        <f t="shared" si="19"/>
        <v>240.25</v>
      </c>
      <c r="I149">
        <f t="shared" si="20"/>
        <v>5.0819672131147541E-2</v>
      </c>
      <c r="J149">
        <f t="shared" si="23"/>
        <v>5.0819672131147541E-2</v>
      </c>
      <c r="K149">
        <f t="shared" si="16"/>
        <v>2.3652542625936814E-3</v>
      </c>
      <c r="L149">
        <f t="shared" si="17"/>
        <v>3.8699274388605221E-4</v>
      </c>
    </row>
    <row r="150" spans="1:12" x14ac:dyDescent="0.25">
      <c r="A150" s="1">
        <v>2017</v>
      </c>
      <c r="B150" s="1">
        <v>5</v>
      </c>
      <c r="C150" s="1">
        <v>299</v>
      </c>
      <c r="D150" s="1">
        <v>149</v>
      </c>
      <c r="E150">
        <f t="shared" si="21"/>
        <v>284.16666666666669</v>
      </c>
      <c r="F150">
        <f t="shared" si="18"/>
        <v>14.833333333333314</v>
      </c>
      <c r="G150">
        <f t="shared" si="22"/>
        <v>14.833333333333314</v>
      </c>
      <c r="H150">
        <f t="shared" si="19"/>
        <v>220.0277777777772</v>
      </c>
      <c r="I150">
        <f t="shared" si="20"/>
        <v>4.9609810479375634E-2</v>
      </c>
      <c r="J150">
        <f t="shared" si="23"/>
        <v>4.9609810479375634E-2</v>
      </c>
      <c r="K150">
        <f t="shared" si="16"/>
        <v>1.1814744801512287E-2</v>
      </c>
      <c r="L150">
        <f t="shared" si="17"/>
        <v>5.9171597633136102E-3</v>
      </c>
    </row>
    <row r="151" spans="1:12" x14ac:dyDescent="0.25">
      <c r="A151" s="1">
        <v>2017</v>
      </c>
      <c r="B151" s="1">
        <v>6</v>
      </c>
      <c r="C151" s="1">
        <v>276</v>
      </c>
      <c r="D151" s="1">
        <v>150</v>
      </c>
      <c r="E151">
        <f t="shared" si="21"/>
        <v>308.5</v>
      </c>
      <c r="F151">
        <f t="shared" si="18"/>
        <v>-32.5</v>
      </c>
      <c r="G151">
        <f t="shared" si="22"/>
        <v>32.5</v>
      </c>
      <c r="H151">
        <f t="shared" si="19"/>
        <v>1056.25</v>
      </c>
      <c r="I151">
        <f t="shared" si="20"/>
        <v>-0.11775362318840579</v>
      </c>
      <c r="J151">
        <f t="shared" si="23"/>
        <v>0.11775362318840579</v>
      </c>
      <c r="K151">
        <f t="shared" si="16"/>
        <v>7.9873509300100471E-3</v>
      </c>
      <c r="L151">
        <f t="shared" si="17"/>
        <v>5.2509976895610171E-3</v>
      </c>
    </row>
    <row r="152" spans="1:12" x14ac:dyDescent="0.25">
      <c r="A152" s="1">
        <v>2017</v>
      </c>
      <c r="B152" s="1">
        <v>7</v>
      </c>
      <c r="C152" s="1">
        <v>296</v>
      </c>
      <c r="D152" s="1">
        <v>151</v>
      </c>
      <c r="E152">
        <f t="shared" si="21"/>
        <v>271.33333333333331</v>
      </c>
      <c r="F152">
        <f t="shared" si="18"/>
        <v>24.666666666666686</v>
      </c>
      <c r="G152">
        <f t="shared" si="22"/>
        <v>24.666666666666686</v>
      </c>
      <c r="H152">
        <f t="shared" si="19"/>
        <v>608.44444444444537</v>
      </c>
      <c r="I152">
        <f t="shared" si="20"/>
        <v>8.3333333333333398E-2</v>
      </c>
      <c r="J152">
        <f t="shared" si="23"/>
        <v>8.3333333333333398E-2</v>
      </c>
      <c r="K152">
        <f t="shared" si="16"/>
        <v>3.7954762194627054E-2</v>
      </c>
      <c r="L152">
        <f t="shared" si="17"/>
        <v>7.1334002921840754E-3</v>
      </c>
    </row>
    <row r="153" spans="1:12" x14ac:dyDescent="0.25">
      <c r="A153" s="1">
        <v>2017</v>
      </c>
      <c r="B153" s="1">
        <v>8</v>
      </c>
      <c r="C153" s="1">
        <v>271</v>
      </c>
      <c r="D153" s="1">
        <v>152</v>
      </c>
      <c r="E153">
        <f t="shared" si="21"/>
        <v>213.33333333333334</v>
      </c>
      <c r="F153">
        <f t="shared" si="18"/>
        <v>57.666666666666657</v>
      </c>
      <c r="G153">
        <f t="shared" si="22"/>
        <v>57.666666666666657</v>
      </c>
      <c r="H153">
        <f t="shared" si="19"/>
        <v>3325.4444444444434</v>
      </c>
      <c r="I153">
        <f t="shared" si="20"/>
        <v>0.21279212792127919</v>
      </c>
      <c r="J153">
        <f t="shared" si="23"/>
        <v>0.21279212792127919</v>
      </c>
      <c r="K153">
        <f t="shared" si="16"/>
        <v>8.8969755011203465E-4</v>
      </c>
      <c r="L153">
        <f t="shared" si="17"/>
        <v>3.0078566468321515E-2</v>
      </c>
    </row>
    <row r="154" spans="1:12" x14ac:dyDescent="0.25">
      <c r="A154" s="1">
        <v>2017</v>
      </c>
      <c r="B154" s="1">
        <v>9</v>
      </c>
      <c r="C154" s="1">
        <v>224</v>
      </c>
      <c r="D154" s="1">
        <v>153</v>
      </c>
      <c r="E154">
        <f t="shared" si="21"/>
        <v>215.91666666666666</v>
      </c>
      <c r="F154">
        <f t="shared" si="18"/>
        <v>8.0833333333333428</v>
      </c>
      <c r="G154">
        <f t="shared" si="22"/>
        <v>8.0833333333333428</v>
      </c>
      <c r="H154">
        <f t="shared" si="19"/>
        <v>65.340277777777928</v>
      </c>
      <c r="I154">
        <f t="shared" si="20"/>
        <v>3.6086309523809569E-2</v>
      </c>
      <c r="J154">
        <f t="shared" si="23"/>
        <v>3.6086309523809569E-2</v>
      </c>
      <c r="K154">
        <f t="shared" si="16"/>
        <v>5.5360685941036786E-7</v>
      </c>
      <c r="L154">
        <f t="shared" si="17"/>
        <v>2.8698979591836732E-3</v>
      </c>
    </row>
    <row r="155" spans="1:12" x14ac:dyDescent="0.25">
      <c r="A155" s="1">
        <v>2017</v>
      </c>
      <c r="B155" s="1">
        <v>10</v>
      </c>
      <c r="C155" s="1">
        <v>212</v>
      </c>
      <c r="D155" s="1">
        <v>154</v>
      </c>
      <c r="E155">
        <f t="shared" si="21"/>
        <v>212.16666666666666</v>
      </c>
      <c r="F155">
        <f t="shared" si="18"/>
        <v>-0.16666666666665719</v>
      </c>
      <c r="G155">
        <f t="shared" si="22"/>
        <v>0.16666666666665719</v>
      </c>
      <c r="H155">
        <f t="shared" si="19"/>
        <v>2.7777777777774619E-2</v>
      </c>
      <c r="I155">
        <f t="shared" si="20"/>
        <v>-7.8616352201253388E-4</v>
      </c>
      <c r="J155">
        <f t="shared" si="23"/>
        <v>7.8616352201253388E-4</v>
      </c>
      <c r="K155">
        <f t="shared" si="16"/>
        <v>3.6345384132352394E-2</v>
      </c>
      <c r="L155">
        <f t="shared" si="17"/>
        <v>1.0902456390174439E-3</v>
      </c>
    </row>
    <row r="156" spans="1:12" x14ac:dyDescent="0.25">
      <c r="A156" s="1">
        <v>2017</v>
      </c>
      <c r="B156" s="1">
        <v>11</v>
      </c>
      <c r="C156" s="1">
        <v>219</v>
      </c>
      <c r="D156" s="1">
        <v>155</v>
      </c>
      <c r="E156">
        <f t="shared" si="21"/>
        <v>259.41666666666669</v>
      </c>
      <c r="F156">
        <f t="shared" si="18"/>
        <v>-40.416666666666686</v>
      </c>
      <c r="G156">
        <f t="shared" si="22"/>
        <v>40.416666666666686</v>
      </c>
      <c r="H156">
        <f t="shared" si="19"/>
        <v>1633.5069444444459</v>
      </c>
      <c r="I156">
        <f t="shared" si="20"/>
        <v>-0.18455098934550998</v>
      </c>
      <c r="J156">
        <f t="shared" si="23"/>
        <v>0.18455098934550998</v>
      </c>
      <c r="K156">
        <f t="shared" si="16"/>
        <v>1.6269005604090292E-3</v>
      </c>
      <c r="L156">
        <f t="shared" si="17"/>
        <v>4.8039031713267025E-2</v>
      </c>
    </row>
    <row r="157" spans="1:12" ht="16.5" thickBot="1" x14ac:dyDescent="0.3">
      <c r="A157" s="5">
        <v>2017</v>
      </c>
      <c r="B157" s="5">
        <v>12</v>
      </c>
      <c r="C157" s="5">
        <v>267</v>
      </c>
      <c r="D157" s="5">
        <v>156</v>
      </c>
      <c r="E157" s="6">
        <f t="shared" si="21"/>
        <v>258.16666666666669</v>
      </c>
      <c r="F157" s="6">
        <f t="shared" si="18"/>
        <v>8.8333333333333144</v>
      </c>
      <c r="G157" s="6">
        <f t="shared" si="22"/>
        <v>8.8333333333333144</v>
      </c>
      <c r="H157" s="6">
        <f t="shared" si="19"/>
        <v>78.027777777777445</v>
      </c>
      <c r="I157" s="6">
        <f t="shared" si="20"/>
        <v>3.3083645443195933E-2</v>
      </c>
      <c r="J157" s="6">
        <f t="shared" si="23"/>
        <v>3.3083645443195933E-2</v>
      </c>
      <c r="K157" s="6"/>
      <c r="L157" s="6"/>
    </row>
    <row r="158" spans="1:12" x14ac:dyDescent="0.25">
      <c r="A158" s="1">
        <v>2018</v>
      </c>
      <c r="B158" s="1">
        <v>1</v>
      </c>
      <c r="C158" s="1"/>
      <c r="D158" s="1">
        <v>157</v>
      </c>
      <c r="E158">
        <f>C146+((C157-C145)/12)</f>
        <v>262.75</v>
      </c>
    </row>
    <row r="159" spans="1:12" x14ac:dyDescent="0.25">
      <c r="A159" s="1">
        <v>2018</v>
      </c>
      <c r="B159" s="1">
        <v>2</v>
      </c>
      <c r="C159" s="1"/>
      <c r="D159" s="1">
        <v>158</v>
      </c>
      <c r="E159">
        <f>C147+((E158-C146)/12)</f>
        <v>301.0625</v>
      </c>
    </row>
    <row r="160" spans="1:12" x14ac:dyDescent="0.25">
      <c r="A160" s="1">
        <v>2018</v>
      </c>
      <c r="B160" s="1">
        <v>3</v>
      </c>
      <c r="C160" s="1"/>
      <c r="D160" s="1">
        <v>159</v>
      </c>
      <c r="E160">
        <f t="shared" ref="E160:E169" si="24">C148+((E159-C147)/12)</f>
        <v>255.00520833333334</v>
      </c>
    </row>
    <row r="161" spans="1:5" x14ac:dyDescent="0.25">
      <c r="A161" s="1">
        <v>2018</v>
      </c>
      <c r="B161" s="1">
        <v>4</v>
      </c>
      <c r="C161" s="1"/>
      <c r="D161" s="1">
        <v>160</v>
      </c>
      <c r="E161">
        <f t="shared" si="24"/>
        <v>305.00043402777777</v>
      </c>
    </row>
    <row r="162" spans="1:5" x14ac:dyDescent="0.25">
      <c r="A162" s="1">
        <v>2018</v>
      </c>
      <c r="B162" s="1">
        <v>5</v>
      </c>
      <c r="C162" s="1"/>
      <c r="D162" s="1">
        <v>161</v>
      </c>
      <c r="E162">
        <f t="shared" si="24"/>
        <v>299.00003616898147</v>
      </c>
    </row>
    <row r="163" spans="1:5" x14ac:dyDescent="0.25">
      <c r="A163" s="1">
        <v>2018</v>
      </c>
      <c r="B163" s="1">
        <v>6</v>
      </c>
      <c r="C163" s="1"/>
      <c r="D163" s="1">
        <v>162</v>
      </c>
      <c r="E163">
        <f t="shared" si="24"/>
        <v>276.00000301408181</v>
      </c>
    </row>
    <row r="164" spans="1:5" x14ac:dyDescent="0.25">
      <c r="A164" s="1">
        <v>2018</v>
      </c>
      <c r="B164" s="1">
        <v>7</v>
      </c>
      <c r="C164" s="1"/>
      <c r="D164" s="1">
        <v>163</v>
      </c>
      <c r="E164">
        <f t="shared" si="24"/>
        <v>296.0000002511735</v>
      </c>
    </row>
    <row r="165" spans="1:5" x14ac:dyDescent="0.25">
      <c r="A165" s="1">
        <v>2018</v>
      </c>
      <c r="B165" s="1">
        <v>8</v>
      </c>
      <c r="C165" s="1"/>
      <c r="D165" s="1">
        <v>164</v>
      </c>
      <c r="E165">
        <f t="shared" si="24"/>
        <v>271.00000002093111</v>
      </c>
    </row>
    <row r="166" spans="1:5" x14ac:dyDescent="0.25">
      <c r="A166" s="1">
        <v>2018</v>
      </c>
      <c r="B166" s="1">
        <v>9</v>
      </c>
      <c r="C166" s="1"/>
      <c r="D166" s="1">
        <v>165</v>
      </c>
      <c r="E166">
        <f t="shared" si="24"/>
        <v>224.00000000174427</v>
      </c>
    </row>
    <row r="167" spans="1:5" x14ac:dyDescent="0.25">
      <c r="A167" s="1">
        <v>2018</v>
      </c>
      <c r="B167" s="1">
        <v>10</v>
      </c>
      <c r="C167" s="1"/>
      <c r="D167" s="1">
        <v>166</v>
      </c>
      <c r="E167">
        <f t="shared" si="24"/>
        <v>212.00000000014535</v>
      </c>
    </row>
    <row r="168" spans="1:5" x14ac:dyDescent="0.25">
      <c r="A168" s="1">
        <v>2018</v>
      </c>
      <c r="B168" s="1">
        <v>11</v>
      </c>
      <c r="C168" s="1"/>
      <c r="D168" s="1">
        <v>167</v>
      </c>
      <c r="E168">
        <f t="shared" si="24"/>
        <v>219.00000000001211</v>
      </c>
    </row>
    <row r="169" spans="1:5" x14ac:dyDescent="0.25">
      <c r="A169" s="1">
        <v>2018</v>
      </c>
      <c r="B169" s="1">
        <v>12</v>
      </c>
      <c r="C169" s="1"/>
      <c r="D169" s="1">
        <v>168</v>
      </c>
      <c r="E169">
        <f t="shared" si="24"/>
        <v>267.00000000000102</v>
      </c>
    </row>
    <row r="170" spans="1:5" x14ac:dyDescent="0.25">
      <c r="A170" s="1">
        <v>2019</v>
      </c>
      <c r="B170" s="1">
        <v>1</v>
      </c>
      <c r="C170" s="1"/>
      <c r="D170" s="1">
        <v>169</v>
      </c>
      <c r="E170">
        <f>E158+((E169-C157)/12)</f>
        <v>262.75000000000011</v>
      </c>
    </row>
    <row r="171" spans="1:5" x14ac:dyDescent="0.25">
      <c r="A171" s="1">
        <v>2019</v>
      </c>
      <c r="B171" s="1">
        <v>2</v>
      </c>
      <c r="C171" s="1"/>
      <c r="D171" s="1">
        <v>170</v>
      </c>
      <c r="E171">
        <f>E159+((E170-E158)/12)</f>
        <v>301.0625</v>
      </c>
    </row>
    <row r="172" spans="1:5" x14ac:dyDescent="0.25">
      <c r="A172" s="1">
        <v>2019</v>
      </c>
      <c r="B172" s="1">
        <v>3</v>
      </c>
      <c r="C172" s="1"/>
      <c r="D172" s="1">
        <v>171</v>
      </c>
      <c r="E172">
        <f t="shared" ref="E172:E181" si="25">E160+((E171-E159)/12)</f>
        <v>255.00520833333334</v>
      </c>
    </row>
    <row r="173" spans="1:5" x14ac:dyDescent="0.25">
      <c r="A173" s="1">
        <v>2019</v>
      </c>
      <c r="B173" s="1">
        <v>4</v>
      </c>
      <c r="C173" s="1"/>
      <c r="D173" s="1">
        <v>172</v>
      </c>
      <c r="E173">
        <f t="shared" si="25"/>
        <v>305.00043402777777</v>
      </c>
    </row>
    <row r="174" spans="1:5" x14ac:dyDescent="0.25">
      <c r="A174" s="1">
        <v>2019</v>
      </c>
      <c r="B174" s="1">
        <v>5</v>
      </c>
      <c r="C174" s="1"/>
      <c r="D174" s="1">
        <v>173</v>
      </c>
      <c r="E174">
        <f t="shared" si="25"/>
        <v>299.00003616898147</v>
      </c>
    </row>
    <row r="175" spans="1:5" x14ac:dyDescent="0.25">
      <c r="A175" s="1">
        <v>2019</v>
      </c>
      <c r="B175" s="1">
        <v>6</v>
      </c>
      <c r="C175" s="1"/>
      <c r="D175" s="1">
        <v>174</v>
      </c>
      <c r="E175">
        <f t="shared" si="25"/>
        <v>276.00000301408181</v>
      </c>
    </row>
    <row r="176" spans="1:5" x14ac:dyDescent="0.25">
      <c r="A176" s="1">
        <v>2019</v>
      </c>
      <c r="B176" s="1">
        <v>7</v>
      </c>
      <c r="C176" s="1"/>
      <c r="D176" s="1">
        <v>175</v>
      </c>
      <c r="E176">
        <f t="shared" si="25"/>
        <v>296.0000002511735</v>
      </c>
    </row>
    <row r="177" spans="1:5" x14ac:dyDescent="0.25">
      <c r="A177" s="1">
        <v>2019</v>
      </c>
      <c r="B177" s="1">
        <v>8</v>
      </c>
      <c r="C177" s="1"/>
      <c r="D177" s="1">
        <v>176</v>
      </c>
      <c r="E177">
        <f t="shared" si="25"/>
        <v>271.00000002093111</v>
      </c>
    </row>
    <row r="178" spans="1:5" x14ac:dyDescent="0.25">
      <c r="A178" s="1">
        <v>2019</v>
      </c>
      <c r="B178" s="1">
        <v>9</v>
      </c>
      <c r="C178" s="1"/>
      <c r="D178" s="1">
        <v>177</v>
      </c>
      <c r="E178">
        <f t="shared" si="25"/>
        <v>224.00000000174427</v>
      </c>
    </row>
    <row r="179" spans="1:5" x14ac:dyDescent="0.25">
      <c r="A179" s="1">
        <v>2019</v>
      </c>
      <c r="B179" s="1">
        <v>10</v>
      </c>
      <c r="C179" s="1"/>
      <c r="D179" s="1">
        <v>178</v>
      </c>
      <c r="E179">
        <f t="shared" si="25"/>
        <v>212.00000000014535</v>
      </c>
    </row>
    <row r="180" spans="1:5" x14ac:dyDescent="0.25">
      <c r="A180" s="1">
        <v>2019</v>
      </c>
      <c r="B180" s="1">
        <v>11</v>
      </c>
      <c r="C180" s="1"/>
      <c r="D180" s="1">
        <v>179</v>
      </c>
      <c r="E180">
        <f t="shared" si="25"/>
        <v>219.00000000001211</v>
      </c>
    </row>
    <row r="181" spans="1:5" x14ac:dyDescent="0.25">
      <c r="A181" s="1">
        <v>2019</v>
      </c>
      <c r="B181" s="1">
        <v>12</v>
      </c>
      <c r="C181" s="1"/>
      <c r="D181" s="1">
        <v>180</v>
      </c>
      <c r="E181">
        <f t="shared" si="25"/>
        <v>267.00000000000102</v>
      </c>
    </row>
  </sheetData>
  <mergeCells count="2">
    <mergeCell ref="R2:S2"/>
    <mergeCell ref="N2:O2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5C17-ADB6-4FEA-8BA3-A2824A128983}">
  <dimension ref="A1:S181"/>
  <sheetViews>
    <sheetView tabSelected="1" topLeftCell="F1" zoomScaleNormal="100" workbookViewId="0">
      <pane ySplit="1" topLeftCell="A2" activePane="bottomLeft" state="frozen"/>
      <selection pane="bottomLeft" activeCell="E157" sqref="E157"/>
    </sheetView>
  </sheetViews>
  <sheetFormatPr defaultRowHeight="15.75" x14ac:dyDescent="0.25"/>
  <cols>
    <col min="5" max="5" width="13.5703125" bestFit="1" customWidth="1"/>
    <col min="9" max="9" width="13" bestFit="1" customWidth="1"/>
    <col min="10" max="10" width="12.42578125" bestFit="1" customWidth="1"/>
  </cols>
  <sheetData>
    <row r="1" spans="1:19" ht="58.5" thickBot="1" x14ac:dyDescent="0.3">
      <c r="A1" s="17" t="s">
        <v>0</v>
      </c>
      <c r="B1" s="17" t="s">
        <v>1</v>
      </c>
      <c r="C1" s="17" t="s">
        <v>2</v>
      </c>
      <c r="D1" s="17" t="s">
        <v>23</v>
      </c>
      <c r="E1" s="3" t="s">
        <v>11</v>
      </c>
      <c r="F1" s="3" t="s">
        <v>15</v>
      </c>
      <c r="G1" s="3" t="s">
        <v>16</v>
      </c>
      <c r="H1" s="3" t="s">
        <v>14</v>
      </c>
      <c r="I1" s="3" t="s">
        <v>7</v>
      </c>
      <c r="J1" s="3" t="s">
        <v>8</v>
      </c>
      <c r="K1" s="4" t="s">
        <v>9</v>
      </c>
      <c r="L1" s="4" t="s">
        <v>10</v>
      </c>
    </row>
    <row r="2" spans="1:19" x14ac:dyDescent="0.25">
      <c r="A2" s="1">
        <v>2005</v>
      </c>
      <c r="B2" s="1">
        <v>1</v>
      </c>
      <c r="C2" s="1">
        <v>141</v>
      </c>
      <c r="D2" s="1">
        <v>1</v>
      </c>
      <c r="N2" s="18" t="s">
        <v>26</v>
      </c>
      <c r="O2" s="18"/>
      <c r="R2" s="18" t="s">
        <v>25</v>
      </c>
      <c r="S2" s="18"/>
    </row>
    <row r="3" spans="1:19" x14ac:dyDescent="0.25">
      <c r="A3" s="1">
        <v>2005</v>
      </c>
      <c r="B3" s="1">
        <v>2</v>
      </c>
      <c r="C3" s="1">
        <v>126</v>
      </c>
      <c r="D3" s="1">
        <v>2</v>
      </c>
      <c r="N3" t="s">
        <v>18</v>
      </c>
      <c r="O3">
        <f>SUM(F4:F133)</f>
        <v>-362.99021577952965</v>
      </c>
      <c r="R3" t="s">
        <v>18</v>
      </c>
      <c r="S3">
        <f>SUM(H4:H157)</f>
        <v>253127.07664760496</v>
      </c>
    </row>
    <row r="4" spans="1:19" x14ac:dyDescent="0.25">
      <c r="A4" s="1">
        <v>2005</v>
      </c>
      <c r="B4" s="1">
        <v>3</v>
      </c>
      <c r="C4" s="1">
        <v>144</v>
      </c>
      <c r="D4" s="1">
        <v>3</v>
      </c>
      <c r="E4">
        <f>C3*(C3/C2)</f>
        <v>112.59574468085106</v>
      </c>
      <c r="F4">
        <f>C4-E4</f>
        <v>31.404255319148945</v>
      </c>
      <c r="G4">
        <f>ABS(F4)</f>
        <v>31.404255319148945</v>
      </c>
      <c r="H4">
        <f>F4^2</f>
        <v>986.22725215029482</v>
      </c>
      <c r="I4">
        <f>F4/C4</f>
        <v>0.21808510638297879</v>
      </c>
      <c r="J4">
        <f>ABS(I4)</f>
        <v>0.21808510638297879</v>
      </c>
      <c r="K4">
        <f>((E5-C5)/C4)^2</f>
        <v>1.0078105316200484E-3</v>
      </c>
      <c r="L4">
        <f>((C5-C4)/C4)^2</f>
        <v>1.2345679012345678E-2</v>
      </c>
      <c r="N4" t="s">
        <v>19</v>
      </c>
      <c r="O4">
        <f>AVERAGE(F4:F133)</f>
        <v>-2.7922324290733052</v>
      </c>
      <c r="R4" t="s">
        <v>19</v>
      </c>
      <c r="S4">
        <f>AVERAGE(H4:H157)</f>
        <v>1643.6823158935388</v>
      </c>
    </row>
    <row r="5" spans="1:19" x14ac:dyDescent="0.25">
      <c r="A5" s="1">
        <v>2005</v>
      </c>
      <c r="B5" s="1">
        <v>4</v>
      </c>
      <c r="C5" s="1">
        <v>160</v>
      </c>
      <c r="D5" s="1">
        <v>4</v>
      </c>
      <c r="E5">
        <f t="shared" ref="E5:E68" si="0">C4*(C4/C3)</f>
        <v>164.57142857142856</v>
      </c>
      <c r="F5">
        <f t="shared" ref="F5:F68" si="1">C5-E5</f>
        <v>-4.5714285714285552</v>
      </c>
      <c r="G5">
        <f t="shared" ref="G5:G68" si="2">ABS(F5)</f>
        <v>4.5714285714285552</v>
      </c>
      <c r="H5">
        <f t="shared" ref="H5:H68" si="3">F5^2</f>
        <v>20.897959183673322</v>
      </c>
      <c r="I5">
        <f t="shared" ref="I5:I68" si="4">F5/C5</f>
        <v>-2.857142857142847E-2</v>
      </c>
      <c r="J5">
        <f t="shared" ref="J5:J68" si="5">ABS(I5)</f>
        <v>2.857142857142847E-2</v>
      </c>
      <c r="K5">
        <f t="shared" ref="K5:K68" si="6">((E6-C6)/C5)^2</f>
        <v>2.0266685956790115E-2</v>
      </c>
      <c r="L5">
        <f t="shared" ref="L5:L68" si="7">((C6-C5)/C5)^2</f>
        <v>9.765625E-4</v>
      </c>
      <c r="N5" t="s">
        <v>20</v>
      </c>
      <c r="O5">
        <f>AVERAGE(I4:I133)</f>
        <v>-1.4369512531619543E-2</v>
      </c>
      <c r="R5" t="s">
        <v>20</v>
      </c>
      <c r="S5">
        <f>AVERAGE(I4:I157)</f>
        <v>-1.4432555437893898E-2</v>
      </c>
    </row>
    <row r="6" spans="1:19" x14ac:dyDescent="0.25">
      <c r="A6" s="1">
        <v>2005</v>
      </c>
      <c r="B6" s="1">
        <v>5</v>
      </c>
      <c r="C6" s="1">
        <v>155</v>
      </c>
      <c r="D6" s="1">
        <v>5</v>
      </c>
      <c r="E6">
        <f t="shared" si="0"/>
        <v>177.77777777777777</v>
      </c>
      <c r="F6">
        <f t="shared" si="1"/>
        <v>-22.777777777777771</v>
      </c>
      <c r="G6">
        <f t="shared" si="2"/>
        <v>22.777777777777771</v>
      </c>
      <c r="H6">
        <f t="shared" si="3"/>
        <v>518.82716049382691</v>
      </c>
      <c r="I6">
        <f t="shared" si="4"/>
        <v>-0.14695340501792112</v>
      </c>
      <c r="J6">
        <f t="shared" si="5"/>
        <v>0.14695340501792112</v>
      </c>
      <c r="K6">
        <f t="shared" si="6"/>
        <v>1.5274169159729451E-2</v>
      </c>
      <c r="L6">
        <f t="shared" si="7"/>
        <v>2.3975026014568159E-2</v>
      </c>
      <c r="N6" t="s">
        <v>21</v>
      </c>
      <c r="O6">
        <f>AVERAGE(J4:J133)</f>
        <v>0.1512923590554181</v>
      </c>
      <c r="R6" t="s">
        <v>21</v>
      </c>
      <c r="S6">
        <f>AVERAGE(J4:J157)</f>
        <v>0.15306976565094824</v>
      </c>
    </row>
    <row r="7" spans="1:19" x14ac:dyDescent="0.25">
      <c r="A7" s="1">
        <v>2005</v>
      </c>
      <c r="B7" s="1">
        <v>6</v>
      </c>
      <c r="C7" s="1">
        <v>131</v>
      </c>
      <c r="D7" s="1">
        <v>6</v>
      </c>
      <c r="E7">
        <f t="shared" si="0"/>
        <v>150.15625</v>
      </c>
      <c r="F7">
        <f t="shared" si="1"/>
        <v>-19.15625</v>
      </c>
      <c r="G7">
        <f t="shared" si="2"/>
        <v>19.15625</v>
      </c>
      <c r="H7">
        <f t="shared" si="3"/>
        <v>366.9619140625</v>
      </c>
      <c r="I7">
        <f t="shared" si="4"/>
        <v>-0.14623091603053434</v>
      </c>
      <c r="J7">
        <f t="shared" si="5"/>
        <v>0.14623091603053434</v>
      </c>
      <c r="K7">
        <f t="shared" si="6"/>
        <v>6.8491568587656787E-2</v>
      </c>
      <c r="L7">
        <f t="shared" si="7"/>
        <v>1.1421245848144046E-2</v>
      </c>
      <c r="N7" t="s">
        <v>22</v>
      </c>
      <c r="O7">
        <f>SQRT(SUM(K4:K132)/SUM(L4:L132))</f>
        <v>1.4009607252565643</v>
      </c>
      <c r="R7" t="s">
        <v>22</v>
      </c>
      <c r="S7">
        <f>SQRT(SUM(K4:K156)/SUM(L4:L156))</f>
        <v>1.4127922815813003</v>
      </c>
    </row>
    <row r="8" spans="1:19" x14ac:dyDescent="0.25">
      <c r="A8" s="1">
        <v>2005</v>
      </c>
      <c r="B8" s="1">
        <v>7</v>
      </c>
      <c r="C8" s="1">
        <v>145</v>
      </c>
      <c r="D8" s="1">
        <v>7</v>
      </c>
      <c r="E8">
        <f t="shared" si="0"/>
        <v>110.71612903225807</v>
      </c>
      <c r="F8">
        <f t="shared" si="1"/>
        <v>34.283870967741933</v>
      </c>
      <c r="G8">
        <f t="shared" si="2"/>
        <v>34.283870967741933</v>
      </c>
      <c r="H8">
        <f t="shared" si="3"/>
        <v>1175.3838085327782</v>
      </c>
      <c r="I8">
        <f t="shared" si="4"/>
        <v>0.23644048943270299</v>
      </c>
      <c r="J8">
        <f t="shared" si="5"/>
        <v>0.23644048943270299</v>
      </c>
      <c r="K8">
        <f t="shared" si="6"/>
        <v>1.1421245848144058E-2</v>
      </c>
      <c r="L8">
        <f t="shared" si="7"/>
        <v>0</v>
      </c>
    </row>
    <row r="9" spans="1:19" x14ac:dyDescent="0.25">
      <c r="A9" s="1">
        <v>2005</v>
      </c>
      <c r="B9" s="1">
        <v>8</v>
      </c>
      <c r="C9" s="1">
        <v>145</v>
      </c>
      <c r="D9" s="1">
        <v>8</v>
      </c>
      <c r="E9">
        <f t="shared" si="0"/>
        <v>160.49618320610688</v>
      </c>
      <c r="F9">
        <f t="shared" si="1"/>
        <v>-15.496183206106878</v>
      </c>
      <c r="G9">
        <f t="shared" si="2"/>
        <v>15.496183206106878</v>
      </c>
      <c r="H9">
        <f t="shared" si="3"/>
        <v>240.13169395722883</v>
      </c>
      <c r="I9">
        <f t="shared" si="4"/>
        <v>-0.10687022900763364</v>
      </c>
      <c r="J9">
        <f t="shared" si="5"/>
        <v>0.10687022900763364</v>
      </c>
      <c r="K9">
        <f t="shared" si="6"/>
        <v>4.2806183115338882E-2</v>
      </c>
      <c r="L9">
        <f t="shared" si="7"/>
        <v>4.2806183115338882E-2</v>
      </c>
    </row>
    <row r="10" spans="1:19" x14ac:dyDescent="0.25">
      <c r="A10" s="1">
        <v>2005</v>
      </c>
      <c r="B10" s="1">
        <v>9</v>
      </c>
      <c r="C10" s="1">
        <v>115</v>
      </c>
      <c r="D10" s="1">
        <v>9</v>
      </c>
      <c r="E10">
        <f t="shared" si="0"/>
        <v>145</v>
      </c>
      <c r="F10">
        <f t="shared" si="1"/>
        <v>-30</v>
      </c>
      <c r="G10">
        <f t="shared" si="2"/>
        <v>30</v>
      </c>
      <c r="H10">
        <f t="shared" si="3"/>
        <v>900</v>
      </c>
      <c r="I10">
        <f t="shared" si="4"/>
        <v>-0.2608695652173913</v>
      </c>
      <c r="J10">
        <f t="shared" si="5"/>
        <v>0.2608695652173913</v>
      </c>
      <c r="K10">
        <f t="shared" si="6"/>
        <v>2.6705537785829715E-2</v>
      </c>
      <c r="L10">
        <f t="shared" si="7"/>
        <v>1.8903591682419658E-3</v>
      </c>
    </row>
    <row r="11" spans="1:19" x14ac:dyDescent="0.25">
      <c r="A11" s="1">
        <v>2005</v>
      </c>
      <c r="B11" s="1">
        <v>10</v>
      </c>
      <c r="C11" s="1">
        <v>110</v>
      </c>
      <c r="D11" s="1">
        <v>10</v>
      </c>
      <c r="E11">
        <f t="shared" si="0"/>
        <v>91.206896551724142</v>
      </c>
      <c r="F11">
        <f t="shared" si="1"/>
        <v>18.793103448275858</v>
      </c>
      <c r="G11">
        <f t="shared" si="2"/>
        <v>18.793103448275858</v>
      </c>
      <c r="H11">
        <f t="shared" si="3"/>
        <v>353.18073721759794</v>
      </c>
      <c r="I11">
        <f t="shared" si="4"/>
        <v>0.17084639498432597</v>
      </c>
      <c r="J11">
        <f t="shared" si="5"/>
        <v>0.17084639498432597</v>
      </c>
      <c r="K11">
        <f t="shared" si="6"/>
        <v>1.0399162617756882E-2</v>
      </c>
      <c r="L11">
        <f t="shared" si="7"/>
        <v>2.1157024793388428E-2</v>
      </c>
    </row>
    <row r="12" spans="1:19" x14ac:dyDescent="0.25">
      <c r="A12" s="1">
        <v>2005</v>
      </c>
      <c r="B12" s="1">
        <v>11</v>
      </c>
      <c r="C12" s="1">
        <v>94</v>
      </c>
      <c r="D12" s="1">
        <v>11</v>
      </c>
      <c r="E12">
        <f t="shared" si="0"/>
        <v>105.21739130434783</v>
      </c>
      <c r="F12">
        <f t="shared" si="1"/>
        <v>-11.217391304347828</v>
      </c>
      <c r="G12">
        <f t="shared" si="2"/>
        <v>11.217391304347828</v>
      </c>
      <c r="H12">
        <f t="shared" si="3"/>
        <v>125.82986767485826</v>
      </c>
      <c r="I12">
        <f t="shared" si="4"/>
        <v>-0.1193339500462535</v>
      </c>
      <c r="J12">
        <f t="shared" si="5"/>
        <v>0.1193339500462535</v>
      </c>
      <c r="K12">
        <f t="shared" si="6"/>
        <v>0.12081338925283121</v>
      </c>
      <c r="L12">
        <f t="shared" si="7"/>
        <v>4.0855590765052054E-2</v>
      </c>
    </row>
    <row r="13" spans="1:19" x14ac:dyDescent="0.25">
      <c r="A13" s="1">
        <v>2005</v>
      </c>
      <c r="B13" s="1">
        <v>12</v>
      </c>
      <c r="C13" s="1">
        <v>113</v>
      </c>
      <c r="D13" s="1">
        <v>12</v>
      </c>
      <c r="E13">
        <f t="shared" si="0"/>
        <v>80.327272727272728</v>
      </c>
      <c r="F13">
        <f t="shared" si="1"/>
        <v>32.672727272727272</v>
      </c>
      <c r="G13">
        <f t="shared" si="2"/>
        <v>32.672727272727272</v>
      </c>
      <c r="H13">
        <f t="shared" si="3"/>
        <v>1067.5071074380164</v>
      </c>
      <c r="I13">
        <f t="shared" si="4"/>
        <v>0.2891391794046661</v>
      </c>
      <c r="J13">
        <f t="shared" si="5"/>
        <v>0.2891391794046661</v>
      </c>
      <c r="K13">
        <f t="shared" si="6"/>
        <v>1.3550050713090718E-3</v>
      </c>
      <c r="L13">
        <f t="shared" si="7"/>
        <v>5.7091393217949725E-2</v>
      </c>
    </row>
    <row r="14" spans="1:19" x14ac:dyDescent="0.25">
      <c r="A14" s="1">
        <v>2006</v>
      </c>
      <c r="B14" s="1">
        <v>1</v>
      </c>
      <c r="C14" s="1">
        <v>140</v>
      </c>
      <c r="D14" s="1">
        <v>13</v>
      </c>
      <c r="E14">
        <f t="shared" si="0"/>
        <v>135.84042553191489</v>
      </c>
      <c r="F14">
        <f t="shared" si="1"/>
        <v>4.1595744680851112</v>
      </c>
      <c r="G14">
        <f t="shared" si="2"/>
        <v>4.1595744680851112</v>
      </c>
      <c r="H14">
        <f t="shared" si="3"/>
        <v>17.302059755545535</v>
      </c>
      <c r="I14">
        <f t="shared" si="4"/>
        <v>2.9711246200607937E-2</v>
      </c>
      <c r="J14">
        <f t="shared" si="5"/>
        <v>2.9711246200607937E-2</v>
      </c>
      <c r="K14">
        <f t="shared" si="6"/>
        <v>5.709139321794969E-2</v>
      </c>
      <c r="L14">
        <f t="shared" si="7"/>
        <v>0</v>
      </c>
    </row>
    <row r="15" spans="1:19" x14ac:dyDescent="0.25">
      <c r="A15" s="1">
        <v>2006</v>
      </c>
      <c r="B15" s="1">
        <v>2</v>
      </c>
      <c r="C15" s="1">
        <v>140</v>
      </c>
      <c r="D15" s="1">
        <v>14</v>
      </c>
      <c r="E15">
        <f t="shared" si="0"/>
        <v>173.45132743362831</v>
      </c>
      <c r="F15">
        <f t="shared" si="1"/>
        <v>-33.451327433628308</v>
      </c>
      <c r="G15">
        <f t="shared" si="2"/>
        <v>33.451327433628308</v>
      </c>
      <c r="H15">
        <f t="shared" si="3"/>
        <v>1118.9913070718137</v>
      </c>
      <c r="I15">
        <f t="shared" si="4"/>
        <v>-0.23893805309734506</v>
      </c>
      <c r="J15">
        <f t="shared" si="5"/>
        <v>0.23893805309734506</v>
      </c>
      <c r="K15">
        <f t="shared" si="6"/>
        <v>2.040816326530612E-4</v>
      </c>
      <c r="L15">
        <f t="shared" si="7"/>
        <v>2.040816326530612E-4</v>
      </c>
    </row>
    <row r="16" spans="1:19" x14ac:dyDescent="0.25">
      <c r="A16" s="1">
        <v>2006</v>
      </c>
      <c r="B16" s="1">
        <v>3</v>
      </c>
      <c r="C16" s="1">
        <v>142</v>
      </c>
      <c r="D16" s="1">
        <v>15</v>
      </c>
      <c r="E16">
        <f t="shared" si="0"/>
        <v>140</v>
      </c>
      <c r="F16">
        <f t="shared" si="1"/>
        <v>2</v>
      </c>
      <c r="G16">
        <f t="shared" si="2"/>
        <v>2</v>
      </c>
      <c r="H16">
        <f t="shared" si="3"/>
        <v>4</v>
      </c>
      <c r="I16">
        <f t="shared" si="4"/>
        <v>1.4084507042253521E-2</v>
      </c>
      <c r="J16">
        <f t="shared" si="5"/>
        <v>1.4084507042253521E-2</v>
      </c>
      <c r="K16">
        <f t="shared" si="6"/>
        <v>9.680659409171349E-3</v>
      </c>
      <c r="L16">
        <f t="shared" si="7"/>
        <v>1.2695893671890498E-2</v>
      </c>
    </row>
    <row r="17" spans="1:12" x14ac:dyDescent="0.25">
      <c r="A17" s="1">
        <v>2006</v>
      </c>
      <c r="B17" s="1">
        <v>4</v>
      </c>
      <c r="C17" s="1">
        <v>158</v>
      </c>
      <c r="D17" s="1">
        <v>16</v>
      </c>
      <c r="E17">
        <f t="shared" si="0"/>
        <v>144.02857142857141</v>
      </c>
      <c r="F17">
        <f t="shared" si="1"/>
        <v>13.971428571428589</v>
      </c>
      <c r="G17">
        <f t="shared" si="2"/>
        <v>13.971428571428589</v>
      </c>
      <c r="H17">
        <f t="shared" si="3"/>
        <v>195.20081632653111</v>
      </c>
      <c r="I17">
        <f t="shared" si="4"/>
        <v>8.8426763110307532E-2</v>
      </c>
      <c r="J17">
        <f t="shared" si="5"/>
        <v>8.8426763110307532E-2</v>
      </c>
      <c r="K17">
        <f t="shared" si="6"/>
        <v>1.7335250401919761E-2</v>
      </c>
      <c r="L17">
        <f t="shared" si="7"/>
        <v>3.6051914757250441E-4</v>
      </c>
    </row>
    <row r="18" spans="1:12" x14ac:dyDescent="0.25">
      <c r="A18" s="1">
        <v>2006</v>
      </c>
      <c r="B18" s="1">
        <v>5</v>
      </c>
      <c r="C18" s="1">
        <v>155</v>
      </c>
      <c r="D18" s="1">
        <v>17</v>
      </c>
      <c r="E18">
        <f t="shared" si="0"/>
        <v>175.80281690140845</v>
      </c>
      <c r="F18">
        <f t="shared" si="1"/>
        <v>-20.802816901408448</v>
      </c>
      <c r="G18">
        <f t="shared" si="2"/>
        <v>20.802816901408448</v>
      </c>
      <c r="H18">
        <f t="shared" si="3"/>
        <v>432.75719103352498</v>
      </c>
      <c r="I18">
        <f t="shared" si="4"/>
        <v>-0.13421172194457062</v>
      </c>
      <c r="J18">
        <f t="shared" si="5"/>
        <v>0.13421172194457062</v>
      </c>
      <c r="K18">
        <f t="shared" si="6"/>
        <v>1.3571441314618977E-2</v>
      </c>
      <c r="L18">
        <f t="shared" si="7"/>
        <v>1.8355879292403749E-2</v>
      </c>
    </row>
    <row r="19" spans="1:12" x14ac:dyDescent="0.25">
      <c r="A19" s="1">
        <v>2006</v>
      </c>
      <c r="B19" s="1">
        <v>6</v>
      </c>
      <c r="C19" s="1">
        <v>134</v>
      </c>
      <c r="D19" s="1">
        <v>18</v>
      </c>
      <c r="E19">
        <f t="shared" si="0"/>
        <v>152.05696202531647</v>
      </c>
      <c r="F19">
        <f t="shared" si="1"/>
        <v>-18.056962025316466</v>
      </c>
      <c r="G19">
        <f t="shared" si="2"/>
        <v>18.056962025316466</v>
      </c>
      <c r="H19">
        <f t="shared" si="3"/>
        <v>326.05387758372092</v>
      </c>
      <c r="I19">
        <f t="shared" si="4"/>
        <v>-0.13475344795012287</v>
      </c>
      <c r="J19">
        <f t="shared" si="5"/>
        <v>0.13475344795012287</v>
      </c>
      <c r="K19">
        <f t="shared" si="6"/>
        <v>4.7338194485815596E-2</v>
      </c>
      <c r="L19">
        <f t="shared" si="7"/>
        <v>6.7386945867676544E-3</v>
      </c>
    </row>
    <row r="20" spans="1:12" x14ac:dyDescent="0.25">
      <c r="A20" s="1">
        <v>2006</v>
      </c>
      <c r="B20" s="1">
        <v>7</v>
      </c>
      <c r="C20" s="1">
        <v>145</v>
      </c>
      <c r="D20" s="1">
        <v>19</v>
      </c>
      <c r="E20">
        <f t="shared" si="0"/>
        <v>115.84516129032258</v>
      </c>
      <c r="F20">
        <f t="shared" si="1"/>
        <v>29.154838709677421</v>
      </c>
      <c r="G20">
        <f t="shared" si="2"/>
        <v>29.154838709677421</v>
      </c>
      <c r="H20">
        <f t="shared" si="3"/>
        <v>850.00462018730502</v>
      </c>
      <c r="I20">
        <f t="shared" si="4"/>
        <v>0.2010678531701891</v>
      </c>
      <c r="J20">
        <f t="shared" si="5"/>
        <v>0.2010678531701891</v>
      </c>
      <c r="K20">
        <f t="shared" si="6"/>
        <v>1.6573237950662267E-3</v>
      </c>
      <c r="L20">
        <f t="shared" si="7"/>
        <v>1.7122473246135553E-3</v>
      </c>
    </row>
    <row r="21" spans="1:12" x14ac:dyDescent="0.25">
      <c r="A21" s="1">
        <v>2006</v>
      </c>
      <c r="B21" s="1">
        <v>8</v>
      </c>
      <c r="C21" s="1">
        <v>151</v>
      </c>
      <c r="D21" s="1">
        <v>20</v>
      </c>
      <c r="E21">
        <f t="shared" si="0"/>
        <v>156.90298507462686</v>
      </c>
      <c r="F21">
        <f t="shared" si="1"/>
        <v>-5.9029850746268551</v>
      </c>
      <c r="G21">
        <f t="shared" si="2"/>
        <v>5.9029850746268551</v>
      </c>
      <c r="H21">
        <f t="shared" si="3"/>
        <v>34.845232791267421</v>
      </c>
      <c r="I21">
        <f t="shared" si="4"/>
        <v>-3.9092616388257319E-2</v>
      </c>
      <c r="J21">
        <f t="shared" si="5"/>
        <v>3.9092616388257319E-2</v>
      </c>
      <c r="K21">
        <f t="shared" si="6"/>
        <v>5.4490634237468256E-2</v>
      </c>
      <c r="L21">
        <f t="shared" si="7"/>
        <v>3.6884347177755364E-2</v>
      </c>
    </row>
    <row r="22" spans="1:12" x14ac:dyDescent="0.25">
      <c r="A22" s="1">
        <v>2006</v>
      </c>
      <c r="B22" s="1">
        <v>9</v>
      </c>
      <c r="C22" s="1">
        <v>122</v>
      </c>
      <c r="D22" s="1">
        <v>21</v>
      </c>
      <c r="E22">
        <f t="shared" si="0"/>
        <v>157.24827586206897</v>
      </c>
      <c r="F22">
        <f t="shared" si="1"/>
        <v>-35.248275862068965</v>
      </c>
      <c r="G22">
        <f t="shared" si="2"/>
        <v>35.248275862068965</v>
      </c>
      <c r="H22">
        <f t="shared" si="3"/>
        <v>1242.4409512485136</v>
      </c>
      <c r="I22">
        <f t="shared" si="4"/>
        <v>-0.28892029395138497</v>
      </c>
      <c r="J22">
        <f t="shared" si="5"/>
        <v>0.28892029395138497</v>
      </c>
      <c r="K22">
        <f t="shared" si="6"/>
        <v>1.5996990471322751E-2</v>
      </c>
      <c r="L22">
        <f t="shared" si="7"/>
        <v>4.2999193765116909E-3</v>
      </c>
    </row>
    <row r="23" spans="1:12" x14ac:dyDescent="0.25">
      <c r="A23" s="1">
        <v>2006</v>
      </c>
      <c r="B23" s="1">
        <v>10</v>
      </c>
      <c r="C23" s="1">
        <v>114</v>
      </c>
      <c r="D23" s="1">
        <v>22</v>
      </c>
      <c r="E23">
        <f t="shared" si="0"/>
        <v>98.569536423841058</v>
      </c>
      <c r="F23">
        <f t="shared" si="1"/>
        <v>15.430463576158942</v>
      </c>
      <c r="G23">
        <f t="shared" si="2"/>
        <v>15.430463576158942</v>
      </c>
      <c r="H23">
        <f t="shared" si="3"/>
        <v>238.09920617516781</v>
      </c>
      <c r="I23">
        <f t="shared" si="4"/>
        <v>0.13535494365051703</v>
      </c>
      <c r="J23">
        <f t="shared" si="5"/>
        <v>0.13535494365051703</v>
      </c>
      <c r="K23">
        <f t="shared" si="6"/>
        <v>4.9042439949480545E-4</v>
      </c>
      <c r="L23">
        <f t="shared" si="7"/>
        <v>7.6946752847029849E-3</v>
      </c>
    </row>
    <row r="24" spans="1:12" x14ac:dyDescent="0.25">
      <c r="A24" s="1">
        <v>2006</v>
      </c>
      <c r="B24" s="1">
        <v>11</v>
      </c>
      <c r="C24" s="1">
        <v>104</v>
      </c>
      <c r="D24" s="1">
        <v>23</v>
      </c>
      <c r="E24">
        <f t="shared" si="0"/>
        <v>106.52459016393443</v>
      </c>
      <c r="F24">
        <f t="shared" si="1"/>
        <v>-2.5245901639344339</v>
      </c>
      <c r="G24">
        <f t="shared" si="2"/>
        <v>2.5245901639344339</v>
      </c>
      <c r="H24">
        <f t="shared" si="3"/>
        <v>6.3735554958344922</v>
      </c>
      <c r="I24">
        <f t="shared" si="4"/>
        <v>-2.427490542244648E-2</v>
      </c>
      <c r="J24">
        <f t="shared" si="5"/>
        <v>2.427490542244648E-2</v>
      </c>
      <c r="K24">
        <f t="shared" si="6"/>
        <v>8.3892705493360753E-2</v>
      </c>
      <c r="L24">
        <f t="shared" si="7"/>
        <v>4.0772928994082844E-2</v>
      </c>
    </row>
    <row r="25" spans="1:12" x14ac:dyDescent="0.25">
      <c r="A25" s="1">
        <v>2006</v>
      </c>
      <c r="B25" s="1">
        <v>12</v>
      </c>
      <c r="C25" s="1">
        <v>125</v>
      </c>
      <c r="D25" s="1">
        <v>24</v>
      </c>
      <c r="E25">
        <f t="shared" si="0"/>
        <v>94.877192982456137</v>
      </c>
      <c r="F25">
        <f t="shared" si="1"/>
        <v>30.122807017543863</v>
      </c>
      <c r="G25">
        <f t="shared" si="2"/>
        <v>30.122807017543863</v>
      </c>
      <c r="H25">
        <f t="shared" si="3"/>
        <v>907.38350261618984</v>
      </c>
      <c r="I25">
        <f t="shared" si="4"/>
        <v>0.24098245614035091</v>
      </c>
      <c r="J25">
        <f t="shared" si="5"/>
        <v>0.24098245614035091</v>
      </c>
      <c r="K25">
        <f t="shared" si="6"/>
        <v>1.9815976331360996E-4</v>
      </c>
      <c r="L25">
        <f t="shared" si="7"/>
        <v>4.6655999999999996E-2</v>
      </c>
    </row>
    <row r="26" spans="1:12" x14ac:dyDescent="0.25">
      <c r="A26" s="1">
        <v>2007</v>
      </c>
      <c r="B26" s="1">
        <v>1</v>
      </c>
      <c r="C26" s="1">
        <v>152</v>
      </c>
      <c r="D26" s="1">
        <v>25</v>
      </c>
      <c r="E26">
        <f t="shared" si="0"/>
        <v>150.24038461538461</v>
      </c>
      <c r="F26">
        <f t="shared" si="1"/>
        <v>1.7596153846153868</v>
      </c>
      <c r="G26">
        <f t="shared" si="2"/>
        <v>1.7596153846153868</v>
      </c>
      <c r="H26">
        <f t="shared" si="3"/>
        <v>3.0962463017751558</v>
      </c>
      <c r="I26">
        <f t="shared" si="4"/>
        <v>1.1576417004048597E-2</v>
      </c>
      <c r="J26">
        <f t="shared" si="5"/>
        <v>1.1576417004048597E-2</v>
      </c>
      <c r="K26">
        <f t="shared" si="6"/>
        <v>2.2238670360110843E-3</v>
      </c>
      <c r="L26">
        <f t="shared" si="7"/>
        <v>6.9252077562326861E-2</v>
      </c>
    </row>
    <row r="27" spans="1:12" x14ac:dyDescent="0.25">
      <c r="A27" s="1">
        <v>2007</v>
      </c>
      <c r="B27" s="1">
        <v>2</v>
      </c>
      <c r="C27" s="1">
        <v>192</v>
      </c>
      <c r="D27" s="1">
        <v>26</v>
      </c>
      <c r="E27">
        <f t="shared" si="0"/>
        <v>184.83199999999999</v>
      </c>
      <c r="F27">
        <f t="shared" si="1"/>
        <v>7.1680000000000064</v>
      </c>
      <c r="G27">
        <f t="shared" si="2"/>
        <v>7.1680000000000064</v>
      </c>
      <c r="H27">
        <f t="shared" si="3"/>
        <v>51.380224000000091</v>
      </c>
      <c r="I27">
        <f t="shared" si="4"/>
        <v>3.7333333333333364E-2</v>
      </c>
      <c r="J27">
        <f t="shared" si="5"/>
        <v>3.7333333333333364E-2</v>
      </c>
      <c r="K27">
        <f t="shared" si="6"/>
        <v>0.14665036657913968</v>
      </c>
      <c r="L27">
        <f t="shared" si="7"/>
        <v>1.435004340277778E-2</v>
      </c>
    </row>
    <row r="28" spans="1:12" x14ac:dyDescent="0.25">
      <c r="A28" s="1">
        <v>2007</v>
      </c>
      <c r="B28" s="1">
        <v>3</v>
      </c>
      <c r="C28" s="1">
        <v>169</v>
      </c>
      <c r="D28" s="1">
        <v>27</v>
      </c>
      <c r="E28">
        <f t="shared" si="0"/>
        <v>242.52631578947367</v>
      </c>
      <c r="F28">
        <f t="shared" si="1"/>
        <v>-73.526315789473671</v>
      </c>
      <c r="G28">
        <f t="shared" si="2"/>
        <v>73.526315789473671</v>
      </c>
      <c r="H28">
        <f t="shared" si="3"/>
        <v>5406.1191135734052</v>
      </c>
      <c r="I28">
        <f t="shared" si="4"/>
        <v>-0.43506695733416373</v>
      </c>
      <c r="J28">
        <f t="shared" si="5"/>
        <v>0.43506695733416373</v>
      </c>
      <c r="K28">
        <f t="shared" si="6"/>
        <v>2.7932084180995145E-2</v>
      </c>
      <c r="L28">
        <f t="shared" si="7"/>
        <v>2.2408178985329646E-3</v>
      </c>
    </row>
    <row r="29" spans="1:12" x14ac:dyDescent="0.25">
      <c r="A29" s="1">
        <v>2007</v>
      </c>
      <c r="B29" s="1">
        <v>4</v>
      </c>
      <c r="C29" s="1">
        <v>177</v>
      </c>
      <c r="D29" s="1">
        <v>28</v>
      </c>
      <c r="E29">
        <f t="shared" si="0"/>
        <v>148.75520833333334</v>
      </c>
      <c r="F29">
        <f t="shared" si="1"/>
        <v>28.244791666666657</v>
      </c>
      <c r="G29">
        <f t="shared" si="2"/>
        <v>28.244791666666657</v>
      </c>
      <c r="H29">
        <f t="shared" si="3"/>
        <v>797.76825629340226</v>
      </c>
      <c r="I29">
        <f t="shared" si="4"/>
        <v>0.1595750941619585</v>
      </c>
      <c r="J29">
        <f t="shared" si="5"/>
        <v>0.1595750941619585</v>
      </c>
      <c r="K29">
        <f t="shared" si="6"/>
        <v>1.2321360266907584E-5</v>
      </c>
      <c r="L29">
        <f t="shared" si="7"/>
        <v>2.5854639471416265E-3</v>
      </c>
    </row>
    <row r="30" spans="1:12" x14ac:dyDescent="0.25">
      <c r="A30" s="1">
        <v>2007</v>
      </c>
      <c r="B30" s="1">
        <v>5</v>
      </c>
      <c r="C30" s="1">
        <v>186</v>
      </c>
      <c r="D30" s="1">
        <v>29</v>
      </c>
      <c r="E30">
        <f t="shared" si="0"/>
        <v>185.37869822485209</v>
      </c>
      <c r="F30">
        <f t="shared" si="1"/>
        <v>0.62130177514791285</v>
      </c>
      <c r="G30">
        <f t="shared" si="2"/>
        <v>0.62130177514791285</v>
      </c>
      <c r="H30">
        <f t="shared" si="3"/>
        <v>0.38601589580194767</v>
      </c>
      <c r="I30">
        <f t="shared" si="4"/>
        <v>3.3403321244511444E-3</v>
      </c>
      <c r="J30">
        <f t="shared" si="5"/>
        <v>3.3403321244511444E-3</v>
      </c>
      <c r="K30">
        <f t="shared" si="6"/>
        <v>5.2349325836647314E-3</v>
      </c>
      <c r="L30">
        <f t="shared" si="7"/>
        <v>4.6248121170077474E-4</v>
      </c>
    </row>
    <row r="31" spans="1:12" x14ac:dyDescent="0.25">
      <c r="A31" s="1">
        <v>2007</v>
      </c>
      <c r="B31" s="1">
        <v>6</v>
      </c>
      <c r="C31" s="1">
        <v>182</v>
      </c>
      <c r="D31" s="1">
        <v>30</v>
      </c>
      <c r="E31">
        <f t="shared" si="0"/>
        <v>195.4576271186441</v>
      </c>
      <c r="F31">
        <f t="shared" si="1"/>
        <v>-13.457627118644098</v>
      </c>
      <c r="G31">
        <f t="shared" si="2"/>
        <v>13.457627118644098</v>
      </c>
      <c r="H31">
        <f t="shared" si="3"/>
        <v>181.10772766446505</v>
      </c>
      <c r="I31">
        <f t="shared" si="4"/>
        <v>-7.3943006146396137E-2</v>
      </c>
      <c r="J31">
        <f t="shared" si="5"/>
        <v>7.3943006146396137E-2</v>
      </c>
      <c r="K31">
        <f t="shared" si="6"/>
        <v>2.5634798536194626E-4</v>
      </c>
      <c r="L31">
        <f t="shared" si="7"/>
        <v>3.0189590629151075E-5</v>
      </c>
    </row>
    <row r="32" spans="1:12" x14ac:dyDescent="0.25">
      <c r="A32" s="1">
        <v>2007</v>
      </c>
      <c r="B32" s="1">
        <v>7</v>
      </c>
      <c r="C32" s="1">
        <v>181</v>
      </c>
      <c r="D32" s="1">
        <v>31</v>
      </c>
      <c r="E32">
        <f t="shared" si="0"/>
        <v>178.08602150537635</v>
      </c>
      <c r="F32">
        <f t="shared" si="1"/>
        <v>2.9139784946236489</v>
      </c>
      <c r="G32">
        <f t="shared" si="2"/>
        <v>2.9139784946236489</v>
      </c>
      <c r="H32">
        <f t="shared" si="3"/>
        <v>8.4912706671291076</v>
      </c>
      <c r="I32">
        <f t="shared" si="4"/>
        <v>1.6099328699578169E-2</v>
      </c>
      <c r="J32">
        <f t="shared" si="5"/>
        <v>1.6099328699578169E-2</v>
      </c>
      <c r="K32">
        <f t="shared" si="6"/>
        <v>3.0557650956772029E-3</v>
      </c>
      <c r="L32">
        <f t="shared" si="7"/>
        <v>3.69341595189402E-3</v>
      </c>
    </row>
    <row r="33" spans="1:12" x14ac:dyDescent="0.25">
      <c r="A33" s="1">
        <v>2007</v>
      </c>
      <c r="B33" s="1">
        <v>8</v>
      </c>
      <c r="C33" s="1">
        <v>170</v>
      </c>
      <c r="D33" s="1">
        <v>32</v>
      </c>
      <c r="E33">
        <f t="shared" si="0"/>
        <v>180.00549450549451</v>
      </c>
      <c r="F33">
        <f t="shared" si="1"/>
        <v>-10.005494505494511</v>
      </c>
      <c r="G33">
        <f t="shared" si="2"/>
        <v>10.005494505494511</v>
      </c>
      <c r="H33">
        <f t="shared" si="3"/>
        <v>100.10992029948085</v>
      </c>
      <c r="I33">
        <f t="shared" si="4"/>
        <v>-5.8855850032320654E-2</v>
      </c>
      <c r="J33">
        <f t="shared" si="5"/>
        <v>5.8855850032320654E-2</v>
      </c>
      <c r="K33">
        <f t="shared" si="6"/>
        <v>1.7780666711801521E-2</v>
      </c>
      <c r="L33">
        <f t="shared" si="7"/>
        <v>3.7681660899653982E-2</v>
      </c>
    </row>
    <row r="34" spans="1:12" x14ac:dyDescent="0.25">
      <c r="A34" s="1">
        <v>2007</v>
      </c>
      <c r="B34" s="1">
        <v>9</v>
      </c>
      <c r="C34" s="1">
        <v>137</v>
      </c>
      <c r="D34" s="1">
        <v>33</v>
      </c>
      <c r="E34">
        <f t="shared" si="0"/>
        <v>159.66850828729284</v>
      </c>
      <c r="F34">
        <f t="shared" si="1"/>
        <v>-22.668508287292838</v>
      </c>
      <c r="G34">
        <f t="shared" si="2"/>
        <v>22.668508287292838</v>
      </c>
      <c r="H34">
        <f t="shared" si="3"/>
        <v>513.86126797106408</v>
      </c>
      <c r="I34">
        <f t="shared" si="4"/>
        <v>-0.16546356414082364</v>
      </c>
      <c r="J34">
        <f t="shared" si="5"/>
        <v>0.16546356414082364</v>
      </c>
      <c r="K34">
        <f t="shared" si="6"/>
        <v>3.7681660899653982E-2</v>
      </c>
      <c r="L34">
        <f t="shared" si="7"/>
        <v>0</v>
      </c>
    </row>
    <row r="35" spans="1:12" x14ac:dyDescent="0.25">
      <c r="A35" s="1">
        <v>2007</v>
      </c>
      <c r="B35" s="1">
        <v>10</v>
      </c>
      <c r="C35" s="1">
        <v>137</v>
      </c>
      <c r="D35" s="1">
        <v>34</v>
      </c>
      <c r="E35">
        <f t="shared" si="0"/>
        <v>110.40588235294118</v>
      </c>
      <c r="F35">
        <f t="shared" si="1"/>
        <v>26.594117647058823</v>
      </c>
      <c r="G35">
        <f t="shared" si="2"/>
        <v>26.594117647058823</v>
      </c>
      <c r="H35">
        <f t="shared" si="3"/>
        <v>707.2470934256055</v>
      </c>
      <c r="I35">
        <f t="shared" si="4"/>
        <v>0.19411764705882353</v>
      </c>
      <c r="J35">
        <f t="shared" si="5"/>
        <v>0.19411764705882353</v>
      </c>
      <c r="K35">
        <f t="shared" si="6"/>
        <v>5.3279343598486864E-5</v>
      </c>
      <c r="L35">
        <f t="shared" si="7"/>
        <v>5.3279343598486864E-5</v>
      </c>
    </row>
    <row r="36" spans="1:12" x14ac:dyDescent="0.25">
      <c r="A36" s="1">
        <v>2007</v>
      </c>
      <c r="B36" s="1">
        <v>11</v>
      </c>
      <c r="C36" s="1">
        <v>138</v>
      </c>
      <c r="D36" s="1">
        <v>35</v>
      </c>
      <c r="E36">
        <f t="shared" si="0"/>
        <v>137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7.246376811594203E-3</v>
      </c>
      <c r="J36">
        <f t="shared" si="5"/>
        <v>7.246376811594203E-3</v>
      </c>
      <c r="K36">
        <f t="shared" si="6"/>
        <v>2.5397967097045303E-2</v>
      </c>
      <c r="L36">
        <f t="shared" si="7"/>
        <v>2.7777777777777776E-2</v>
      </c>
    </row>
    <row r="37" spans="1:12" x14ac:dyDescent="0.25">
      <c r="A37" s="1">
        <v>2007</v>
      </c>
      <c r="B37" s="1">
        <v>12</v>
      </c>
      <c r="C37" s="1">
        <v>161</v>
      </c>
      <c r="D37" s="1">
        <v>36</v>
      </c>
      <c r="E37">
        <f t="shared" si="0"/>
        <v>139.00729927007302</v>
      </c>
      <c r="F37">
        <f t="shared" si="1"/>
        <v>21.99270072992698</v>
      </c>
      <c r="G37">
        <f t="shared" si="2"/>
        <v>21.99270072992698</v>
      </c>
      <c r="H37">
        <f t="shared" si="3"/>
        <v>483.67888539613074</v>
      </c>
      <c r="I37">
        <f t="shared" si="4"/>
        <v>0.13660062565172038</v>
      </c>
      <c r="J37">
        <f t="shared" si="5"/>
        <v>0.13660062565172038</v>
      </c>
      <c r="K37">
        <f t="shared" si="6"/>
        <v>2.3672354890286354E-3</v>
      </c>
      <c r="L37">
        <f t="shared" si="7"/>
        <v>1.3926931831333669E-2</v>
      </c>
    </row>
    <row r="38" spans="1:12" x14ac:dyDescent="0.25">
      <c r="A38" s="1">
        <v>2008</v>
      </c>
      <c r="B38" s="1">
        <v>1</v>
      </c>
      <c r="C38" s="1">
        <v>180</v>
      </c>
      <c r="D38" s="1">
        <v>37</v>
      </c>
      <c r="E38">
        <f t="shared" si="0"/>
        <v>187.83333333333334</v>
      </c>
      <c r="F38">
        <f t="shared" si="1"/>
        <v>-7.8333333333333428</v>
      </c>
      <c r="G38">
        <f t="shared" si="2"/>
        <v>7.8333333333333428</v>
      </c>
      <c r="H38">
        <f t="shared" si="3"/>
        <v>61.361111111111256</v>
      </c>
      <c r="I38">
        <f t="shared" si="4"/>
        <v>-4.3518518518518574E-2</v>
      </c>
      <c r="J38">
        <f t="shared" si="5"/>
        <v>4.3518518518518574E-2</v>
      </c>
      <c r="K38">
        <f t="shared" si="6"/>
        <v>3.2444735928397709E-4</v>
      </c>
      <c r="L38">
        <f t="shared" si="7"/>
        <v>1.0000000000000002E-2</v>
      </c>
    </row>
    <row r="39" spans="1:12" x14ac:dyDescent="0.25">
      <c r="A39" s="1">
        <v>2008</v>
      </c>
      <c r="B39" s="1">
        <v>2</v>
      </c>
      <c r="C39" s="1">
        <v>198</v>
      </c>
      <c r="D39" s="1">
        <v>38</v>
      </c>
      <c r="E39">
        <f t="shared" si="0"/>
        <v>201.24223602484471</v>
      </c>
      <c r="F39">
        <f t="shared" si="1"/>
        <v>-3.2422360248447148</v>
      </c>
      <c r="G39">
        <f t="shared" si="2"/>
        <v>3.2422360248447148</v>
      </c>
      <c r="H39">
        <f t="shared" si="3"/>
        <v>10.512094440800858</v>
      </c>
      <c r="I39">
        <f t="shared" si="4"/>
        <v>-1.6374929418407652E-2</v>
      </c>
      <c r="J39">
        <f t="shared" si="5"/>
        <v>1.6374929418407652E-2</v>
      </c>
      <c r="K39">
        <f t="shared" si="6"/>
        <v>1.212223242526274E-2</v>
      </c>
      <c r="L39">
        <f t="shared" si="7"/>
        <v>1.020304050607081E-4</v>
      </c>
    </row>
    <row r="40" spans="1:12" x14ac:dyDescent="0.25">
      <c r="A40" s="1">
        <v>2008</v>
      </c>
      <c r="B40" s="1">
        <v>3</v>
      </c>
      <c r="C40" s="1">
        <v>196</v>
      </c>
      <c r="D40" s="1">
        <v>39</v>
      </c>
      <c r="E40">
        <f t="shared" si="0"/>
        <v>217.8</v>
      </c>
      <c r="F40">
        <f t="shared" si="1"/>
        <v>-21.800000000000011</v>
      </c>
      <c r="G40">
        <f t="shared" si="2"/>
        <v>21.800000000000011</v>
      </c>
      <c r="H40">
        <f t="shared" si="3"/>
        <v>475.24000000000052</v>
      </c>
      <c r="I40">
        <f t="shared" si="4"/>
        <v>-0.11122448979591842</v>
      </c>
      <c r="J40">
        <f t="shared" si="5"/>
        <v>0.11122448979591842</v>
      </c>
      <c r="K40">
        <f t="shared" si="6"/>
        <v>6.4552238441274571E-4</v>
      </c>
      <c r="L40">
        <f t="shared" si="7"/>
        <v>2.3427738442315701E-4</v>
      </c>
    </row>
    <row r="41" spans="1:12" x14ac:dyDescent="0.25">
      <c r="A41" s="1">
        <v>2008</v>
      </c>
      <c r="B41" s="1">
        <v>4</v>
      </c>
      <c r="C41" s="1">
        <v>199</v>
      </c>
      <c r="D41" s="1">
        <v>40</v>
      </c>
      <c r="E41">
        <f t="shared" si="0"/>
        <v>194.02020202020202</v>
      </c>
      <c r="F41">
        <f t="shared" si="1"/>
        <v>4.9797979797979792</v>
      </c>
      <c r="G41">
        <f t="shared" si="2"/>
        <v>4.9797979797979792</v>
      </c>
      <c r="H41">
        <f t="shared" si="3"/>
        <v>24.798387919600035</v>
      </c>
      <c r="I41">
        <f t="shared" si="4"/>
        <v>2.5024110451246126E-2</v>
      </c>
      <c r="J41">
        <f t="shared" si="5"/>
        <v>2.5024110451246126E-2</v>
      </c>
      <c r="K41">
        <f t="shared" si="6"/>
        <v>6.4294568748085601E-4</v>
      </c>
      <c r="L41">
        <f t="shared" si="7"/>
        <v>1.01007550314386E-4</v>
      </c>
    </row>
    <row r="42" spans="1:12" x14ac:dyDescent="0.25">
      <c r="A42" s="1">
        <v>2008</v>
      </c>
      <c r="B42" s="1">
        <v>5</v>
      </c>
      <c r="C42" s="1">
        <v>197</v>
      </c>
      <c r="D42" s="1">
        <v>41</v>
      </c>
      <c r="E42">
        <f t="shared" si="0"/>
        <v>202.04591836734696</v>
      </c>
      <c r="F42">
        <f t="shared" si="1"/>
        <v>-5.0459183673469568</v>
      </c>
      <c r="G42">
        <f t="shared" si="2"/>
        <v>5.0459183673469568</v>
      </c>
      <c r="H42">
        <f t="shared" si="3"/>
        <v>25.461292169929379</v>
      </c>
      <c r="I42">
        <f t="shared" si="4"/>
        <v>-2.5613798819020085E-2</v>
      </c>
      <c r="J42">
        <f t="shared" si="5"/>
        <v>2.5613798819020085E-2</v>
      </c>
      <c r="K42">
        <f t="shared" si="6"/>
        <v>1.3654694198401877E-2</v>
      </c>
      <c r="L42">
        <f t="shared" si="7"/>
        <v>1.6104511840037104E-2</v>
      </c>
    </row>
    <row r="43" spans="1:12" x14ac:dyDescent="0.25">
      <c r="A43" s="1">
        <v>2008</v>
      </c>
      <c r="B43" s="1">
        <v>6</v>
      </c>
      <c r="C43" s="1">
        <v>172</v>
      </c>
      <c r="D43" s="1">
        <v>42</v>
      </c>
      <c r="E43">
        <f t="shared" si="0"/>
        <v>195.02010050251255</v>
      </c>
      <c r="F43">
        <f t="shared" si="1"/>
        <v>-23.020100502512548</v>
      </c>
      <c r="G43">
        <f t="shared" si="2"/>
        <v>23.020100502512548</v>
      </c>
      <c r="H43">
        <f t="shared" si="3"/>
        <v>529.92502714577847</v>
      </c>
      <c r="I43">
        <f t="shared" si="4"/>
        <v>-0.13383779361925899</v>
      </c>
      <c r="J43">
        <f t="shared" si="5"/>
        <v>0.13383779361925899</v>
      </c>
      <c r="K43">
        <f t="shared" si="6"/>
        <v>1.6104511840037132E-2</v>
      </c>
      <c r="L43">
        <f t="shared" si="7"/>
        <v>0</v>
      </c>
    </row>
    <row r="44" spans="1:12" x14ac:dyDescent="0.25">
      <c r="A44" s="1">
        <v>2008</v>
      </c>
      <c r="B44" s="1">
        <v>7</v>
      </c>
      <c r="C44" s="1">
        <v>172</v>
      </c>
      <c r="D44" s="1">
        <v>43</v>
      </c>
      <c r="E44">
        <f t="shared" si="0"/>
        <v>150.17258883248729</v>
      </c>
      <c r="F44">
        <f t="shared" si="1"/>
        <v>21.827411167512707</v>
      </c>
      <c r="G44">
        <f t="shared" si="2"/>
        <v>21.827411167512707</v>
      </c>
      <c r="H44">
        <f t="shared" si="3"/>
        <v>476.43587827565847</v>
      </c>
      <c r="I44">
        <f t="shared" si="4"/>
        <v>0.12690355329949249</v>
      </c>
      <c r="J44">
        <f t="shared" si="5"/>
        <v>0.12690355329949249</v>
      </c>
      <c r="K44">
        <f t="shared" si="6"/>
        <v>1.352082206598161E-4</v>
      </c>
      <c r="L44">
        <f t="shared" si="7"/>
        <v>1.352082206598161E-4</v>
      </c>
    </row>
    <row r="45" spans="1:12" x14ac:dyDescent="0.25">
      <c r="A45" s="1">
        <v>2008</v>
      </c>
      <c r="B45" s="1">
        <v>8</v>
      </c>
      <c r="C45" s="1">
        <v>174</v>
      </c>
      <c r="D45" s="1">
        <v>44</v>
      </c>
      <c r="E45">
        <f t="shared" si="0"/>
        <v>172</v>
      </c>
      <c r="F45">
        <f t="shared" si="1"/>
        <v>2</v>
      </c>
      <c r="G45">
        <f t="shared" si="2"/>
        <v>2</v>
      </c>
      <c r="H45">
        <f t="shared" si="3"/>
        <v>4</v>
      </c>
      <c r="I45">
        <f t="shared" si="4"/>
        <v>1.1494252873563218E-2</v>
      </c>
      <c r="J45">
        <f t="shared" si="5"/>
        <v>1.1494252873563218E-2</v>
      </c>
      <c r="K45">
        <f t="shared" si="6"/>
        <v>3.8234308897533341E-2</v>
      </c>
      <c r="L45">
        <f t="shared" si="7"/>
        <v>3.3822169375082575E-2</v>
      </c>
    </row>
    <row r="46" spans="1:12" x14ac:dyDescent="0.25">
      <c r="A46" s="1">
        <v>2008</v>
      </c>
      <c r="B46" s="1">
        <v>9</v>
      </c>
      <c r="C46" s="1">
        <v>142</v>
      </c>
      <c r="D46" s="1">
        <v>45</v>
      </c>
      <c r="E46">
        <f t="shared" si="0"/>
        <v>176.02325581395348</v>
      </c>
      <c r="F46">
        <f t="shared" si="1"/>
        <v>-34.023255813953483</v>
      </c>
      <c r="G46">
        <f t="shared" si="2"/>
        <v>34.023255813953483</v>
      </c>
      <c r="H46">
        <f t="shared" si="3"/>
        <v>1157.5819361817196</v>
      </c>
      <c r="I46">
        <f t="shared" si="4"/>
        <v>-0.23960039305601044</v>
      </c>
      <c r="J46">
        <f t="shared" si="5"/>
        <v>0.23960039305601044</v>
      </c>
      <c r="K46">
        <f t="shared" si="6"/>
        <v>6.1268571422880315E-3</v>
      </c>
      <c r="L46">
        <f t="shared" si="7"/>
        <v>1.1158500297560008E-2</v>
      </c>
    </row>
    <row r="47" spans="1:12" x14ac:dyDescent="0.25">
      <c r="A47" s="1">
        <v>2008</v>
      </c>
      <c r="B47" s="1">
        <v>10</v>
      </c>
      <c r="C47" s="1">
        <v>127</v>
      </c>
      <c r="D47" s="1">
        <v>46</v>
      </c>
      <c r="E47">
        <f t="shared" si="0"/>
        <v>115.88505747126437</v>
      </c>
      <c r="F47">
        <f t="shared" si="1"/>
        <v>11.114942528735625</v>
      </c>
      <c r="G47">
        <f t="shared" si="2"/>
        <v>11.114942528735625</v>
      </c>
      <c r="H47">
        <f t="shared" si="3"/>
        <v>123.5419474170959</v>
      </c>
      <c r="I47">
        <f t="shared" si="4"/>
        <v>8.7519232509729331E-2</v>
      </c>
      <c r="J47">
        <f t="shared" si="5"/>
        <v>8.7519232509729331E-2</v>
      </c>
      <c r="K47">
        <f t="shared" si="6"/>
        <v>2.1026125666613566E-2</v>
      </c>
      <c r="L47">
        <f t="shared" si="7"/>
        <v>1.5500031000062E-3</v>
      </c>
    </row>
    <row r="48" spans="1:12" x14ac:dyDescent="0.25">
      <c r="A48" s="1">
        <v>2008</v>
      </c>
      <c r="B48" s="1">
        <v>11</v>
      </c>
      <c r="C48" s="1">
        <v>132</v>
      </c>
      <c r="D48" s="1">
        <v>47</v>
      </c>
      <c r="E48">
        <f t="shared" si="0"/>
        <v>113.58450704225352</v>
      </c>
      <c r="F48">
        <f t="shared" si="1"/>
        <v>18.41549295774648</v>
      </c>
      <c r="G48">
        <f t="shared" si="2"/>
        <v>18.41549295774648</v>
      </c>
      <c r="H48">
        <f t="shared" si="3"/>
        <v>339.13038087681019</v>
      </c>
      <c r="I48">
        <f t="shared" si="4"/>
        <v>0.13951131028595817</v>
      </c>
      <c r="J48">
        <f t="shared" si="5"/>
        <v>0.13951131028595817</v>
      </c>
      <c r="K48">
        <f t="shared" si="6"/>
        <v>2.7282904772421152E-2</v>
      </c>
      <c r="L48">
        <f t="shared" si="7"/>
        <v>4.1838842975206618E-2</v>
      </c>
    </row>
    <row r="49" spans="1:12" x14ac:dyDescent="0.25">
      <c r="A49" s="1">
        <v>2008</v>
      </c>
      <c r="B49" s="1">
        <v>12</v>
      </c>
      <c r="C49" s="1">
        <v>159</v>
      </c>
      <c r="D49" s="1">
        <v>48</v>
      </c>
      <c r="E49">
        <f t="shared" si="0"/>
        <v>137.19685039370077</v>
      </c>
      <c r="F49">
        <f t="shared" si="1"/>
        <v>21.803149606299229</v>
      </c>
      <c r="G49">
        <f t="shared" si="2"/>
        <v>21.803149606299229</v>
      </c>
      <c r="H49">
        <f t="shared" si="3"/>
        <v>475.37733275466621</v>
      </c>
      <c r="I49">
        <f t="shared" si="4"/>
        <v>0.13712672708364296</v>
      </c>
      <c r="J49">
        <f t="shared" si="5"/>
        <v>0.13712672708364296</v>
      </c>
      <c r="K49">
        <f t="shared" si="6"/>
        <v>2.7825444483346048E-2</v>
      </c>
      <c r="L49">
        <f t="shared" si="7"/>
        <v>1.4239943040227838E-3</v>
      </c>
    </row>
    <row r="50" spans="1:12" x14ac:dyDescent="0.25">
      <c r="A50" s="1">
        <v>2009</v>
      </c>
      <c r="B50" s="1">
        <v>1</v>
      </c>
      <c r="C50" s="1">
        <v>165</v>
      </c>
      <c r="D50" s="1">
        <v>49</v>
      </c>
      <c r="E50">
        <f t="shared" si="0"/>
        <v>191.52272727272728</v>
      </c>
      <c r="F50">
        <f t="shared" si="1"/>
        <v>-26.52272727272728</v>
      </c>
      <c r="G50">
        <f t="shared" si="2"/>
        <v>26.52272727272728</v>
      </c>
      <c r="H50">
        <f t="shared" si="3"/>
        <v>703.45506198347152</v>
      </c>
      <c r="I50">
        <f t="shared" si="4"/>
        <v>-0.16074380165289262</v>
      </c>
      <c r="J50">
        <f t="shared" si="5"/>
        <v>0.16074380165289262</v>
      </c>
      <c r="K50">
        <f t="shared" si="6"/>
        <v>1.7413737360661222E-2</v>
      </c>
      <c r="L50">
        <f t="shared" si="7"/>
        <v>2.8797061524334255E-2</v>
      </c>
    </row>
    <row r="51" spans="1:12" x14ac:dyDescent="0.25">
      <c r="A51" s="1">
        <v>2009</v>
      </c>
      <c r="B51" s="1">
        <v>2</v>
      </c>
      <c r="C51" s="1">
        <v>193</v>
      </c>
      <c r="D51" s="1">
        <v>50</v>
      </c>
      <c r="E51">
        <f t="shared" si="0"/>
        <v>171.22641509433961</v>
      </c>
      <c r="F51">
        <f t="shared" si="1"/>
        <v>21.773584905660385</v>
      </c>
      <c r="G51">
        <f t="shared" si="2"/>
        <v>21.773584905660385</v>
      </c>
      <c r="H51">
        <f t="shared" si="3"/>
        <v>474.08899964400177</v>
      </c>
      <c r="I51">
        <f t="shared" si="4"/>
        <v>0.11281650210186728</v>
      </c>
      <c r="J51">
        <f t="shared" si="5"/>
        <v>0.11281650210186728</v>
      </c>
      <c r="K51">
        <f t="shared" si="6"/>
        <v>0.11256030267703554</v>
      </c>
      <c r="L51">
        <f t="shared" si="7"/>
        <v>2.7490670890493705E-2</v>
      </c>
    </row>
    <row r="52" spans="1:12" x14ac:dyDescent="0.25">
      <c r="A52" s="1">
        <v>2009</v>
      </c>
      <c r="B52" s="1">
        <v>3</v>
      </c>
      <c r="C52" s="1">
        <v>161</v>
      </c>
      <c r="D52" s="1">
        <v>51</v>
      </c>
      <c r="E52">
        <f t="shared" si="0"/>
        <v>225.75151515151515</v>
      </c>
      <c r="F52">
        <f t="shared" si="1"/>
        <v>-64.75151515151515</v>
      </c>
      <c r="G52">
        <f t="shared" si="2"/>
        <v>64.75151515151515</v>
      </c>
      <c r="H52">
        <f t="shared" si="3"/>
        <v>4192.7587144168965</v>
      </c>
      <c r="I52">
        <f t="shared" si="4"/>
        <v>-0.40218332392245437</v>
      </c>
      <c r="J52">
        <f t="shared" si="5"/>
        <v>0.40218332392245437</v>
      </c>
      <c r="K52">
        <f t="shared" si="6"/>
        <v>8.0551255732479732E-2</v>
      </c>
      <c r="L52">
        <f t="shared" si="7"/>
        <v>1.3926931831333669E-2</v>
      </c>
    </row>
    <row r="53" spans="1:12" x14ac:dyDescent="0.25">
      <c r="A53" s="1">
        <v>2009</v>
      </c>
      <c r="B53" s="1">
        <v>4</v>
      </c>
      <c r="C53" s="1">
        <v>180</v>
      </c>
      <c r="D53" s="1">
        <v>52</v>
      </c>
      <c r="E53">
        <f t="shared" si="0"/>
        <v>134.30569948186528</v>
      </c>
      <c r="F53">
        <f t="shared" si="1"/>
        <v>45.694300518134725</v>
      </c>
      <c r="G53">
        <f t="shared" si="2"/>
        <v>45.694300518134725</v>
      </c>
      <c r="H53">
        <f t="shared" si="3"/>
        <v>2087.9690998416072</v>
      </c>
      <c r="I53">
        <f t="shared" si="4"/>
        <v>0.25385722510074848</v>
      </c>
      <c r="J53">
        <f t="shared" si="5"/>
        <v>0.25385722510074848</v>
      </c>
      <c r="K53">
        <f t="shared" si="6"/>
        <v>1.6672886896129301E-2</v>
      </c>
      <c r="L53">
        <f t="shared" si="7"/>
        <v>1.2345679012345679E-4</v>
      </c>
    </row>
    <row r="54" spans="1:12" x14ac:dyDescent="0.25">
      <c r="A54" s="1">
        <v>2009</v>
      </c>
      <c r="B54" s="1">
        <v>5</v>
      </c>
      <c r="C54" s="1">
        <v>178</v>
      </c>
      <c r="D54" s="1">
        <v>53</v>
      </c>
      <c r="E54">
        <f t="shared" si="0"/>
        <v>201.24223602484471</v>
      </c>
      <c r="F54">
        <f t="shared" si="1"/>
        <v>-23.242236024844715</v>
      </c>
      <c r="G54">
        <f t="shared" si="2"/>
        <v>23.242236024844715</v>
      </c>
      <c r="H54">
        <f t="shared" si="3"/>
        <v>540.20153543458946</v>
      </c>
      <c r="I54">
        <f t="shared" si="4"/>
        <v>-0.13057435969013884</v>
      </c>
      <c r="J54">
        <f t="shared" si="5"/>
        <v>0.13057435969013884</v>
      </c>
      <c r="K54">
        <f t="shared" si="6"/>
        <v>8.1022473468713614E-3</v>
      </c>
      <c r="L54">
        <f t="shared" si="7"/>
        <v>1.0225981567983839E-2</v>
      </c>
    </row>
    <row r="55" spans="1:12" x14ac:dyDescent="0.25">
      <c r="A55" s="1">
        <v>2009</v>
      </c>
      <c r="B55" s="1">
        <v>6</v>
      </c>
      <c r="C55" s="1">
        <v>160</v>
      </c>
      <c r="D55" s="1">
        <v>54</v>
      </c>
      <c r="E55">
        <f t="shared" si="0"/>
        <v>176.02222222222224</v>
      </c>
      <c r="F55">
        <f t="shared" si="1"/>
        <v>-16.02222222222224</v>
      </c>
      <c r="G55">
        <f t="shared" si="2"/>
        <v>16.02222222222224</v>
      </c>
      <c r="H55">
        <f t="shared" si="3"/>
        <v>256.71160493827216</v>
      </c>
      <c r="I55">
        <f t="shared" si="4"/>
        <v>-0.100138888888889</v>
      </c>
      <c r="J55">
        <f t="shared" si="5"/>
        <v>0.100138888888889</v>
      </c>
      <c r="K55">
        <f t="shared" si="6"/>
        <v>2.8857038450006294E-2</v>
      </c>
      <c r="L55">
        <f t="shared" si="7"/>
        <v>4.7265625000000007E-3</v>
      </c>
    </row>
    <row r="56" spans="1:12" x14ac:dyDescent="0.25">
      <c r="A56" s="1">
        <v>2009</v>
      </c>
      <c r="B56" s="1">
        <v>7</v>
      </c>
      <c r="C56" s="1">
        <v>171</v>
      </c>
      <c r="D56" s="1">
        <v>55</v>
      </c>
      <c r="E56">
        <f t="shared" si="0"/>
        <v>143.82022471910113</v>
      </c>
      <c r="F56">
        <f t="shared" si="1"/>
        <v>27.179775280898866</v>
      </c>
      <c r="G56">
        <f t="shared" si="2"/>
        <v>27.179775280898866</v>
      </c>
      <c r="H56">
        <f t="shared" si="3"/>
        <v>738.74018432016101</v>
      </c>
      <c r="I56">
        <f t="shared" si="4"/>
        <v>0.15894605427426237</v>
      </c>
      <c r="J56">
        <f t="shared" si="5"/>
        <v>0.15894605427426237</v>
      </c>
      <c r="K56">
        <f t="shared" si="6"/>
        <v>2.6220688096337467E-3</v>
      </c>
      <c r="L56">
        <f t="shared" si="7"/>
        <v>3.0778701138811941E-4</v>
      </c>
    </row>
    <row r="57" spans="1:12" x14ac:dyDescent="0.25">
      <c r="A57" s="1">
        <v>2009</v>
      </c>
      <c r="B57" s="1">
        <v>8</v>
      </c>
      <c r="C57" s="1">
        <v>174</v>
      </c>
      <c r="D57" s="1">
        <v>56</v>
      </c>
      <c r="E57">
        <f t="shared" si="0"/>
        <v>182.75625000000002</v>
      </c>
      <c r="F57">
        <f t="shared" si="1"/>
        <v>-8.7562500000000227</v>
      </c>
      <c r="G57">
        <f t="shared" si="2"/>
        <v>8.7562500000000227</v>
      </c>
      <c r="H57">
        <f t="shared" si="3"/>
        <v>76.671914062500392</v>
      </c>
      <c r="I57">
        <f t="shared" si="4"/>
        <v>-5.0323275862069097E-2</v>
      </c>
      <c r="J57">
        <f t="shared" si="5"/>
        <v>5.0323275862069097E-2</v>
      </c>
      <c r="K57">
        <f t="shared" si="6"/>
        <v>5.5665165793261556E-2</v>
      </c>
      <c r="L57">
        <f t="shared" si="7"/>
        <v>4.7694543532831292E-2</v>
      </c>
    </row>
    <row r="58" spans="1:12" x14ac:dyDescent="0.25">
      <c r="A58" s="1">
        <v>2009</v>
      </c>
      <c r="B58" s="1">
        <v>9</v>
      </c>
      <c r="C58" s="1">
        <v>136</v>
      </c>
      <c r="D58" s="1">
        <v>57</v>
      </c>
      <c r="E58">
        <f t="shared" si="0"/>
        <v>177.05263157894737</v>
      </c>
      <c r="F58">
        <f t="shared" si="1"/>
        <v>-41.05263157894737</v>
      </c>
      <c r="G58">
        <f t="shared" si="2"/>
        <v>41.05263157894737</v>
      </c>
      <c r="H58">
        <f t="shared" si="3"/>
        <v>1685.3185595567868</v>
      </c>
      <c r="I58">
        <f t="shared" si="4"/>
        <v>-0.30185758513931887</v>
      </c>
      <c r="J58">
        <f t="shared" si="5"/>
        <v>0.30185758513931887</v>
      </c>
      <c r="K58">
        <f t="shared" si="6"/>
        <v>4.4536979797397958E-2</v>
      </c>
      <c r="L58">
        <f t="shared" si="7"/>
        <v>5.406574394463668E-5</v>
      </c>
    </row>
    <row r="59" spans="1:12" x14ac:dyDescent="0.25">
      <c r="A59" s="1">
        <v>2009</v>
      </c>
      <c r="B59" s="1">
        <v>10</v>
      </c>
      <c r="C59" s="1">
        <v>135</v>
      </c>
      <c r="D59" s="1">
        <v>58</v>
      </c>
      <c r="E59">
        <f t="shared" si="0"/>
        <v>106.29885057471265</v>
      </c>
      <c r="F59">
        <f t="shared" si="1"/>
        <v>28.701149425287355</v>
      </c>
      <c r="G59">
        <f t="shared" si="2"/>
        <v>28.701149425287355</v>
      </c>
      <c r="H59">
        <f t="shared" si="3"/>
        <v>823.75597833267261</v>
      </c>
      <c r="I59">
        <f t="shared" si="4"/>
        <v>0.2126011068539804</v>
      </c>
      <c r="J59">
        <f t="shared" si="5"/>
        <v>0.2126011068539804</v>
      </c>
      <c r="K59">
        <f t="shared" si="6"/>
        <v>2.178678903175906E-4</v>
      </c>
      <c r="L59">
        <f t="shared" si="7"/>
        <v>5.4869684499314136E-5</v>
      </c>
    </row>
    <row r="60" spans="1:12" x14ac:dyDescent="0.25">
      <c r="A60" s="1">
        <v>2009</v>
      </c>
      <c r="B60" s="1">
        <v>11</v>
      </c>
      <c r="C60" s="1">
        <v>136</v>
      </c>
      <c r="D60" s="1">
        <v>59</v>
      </c>
      <c r="E60">
        <f t="shared" si="0"/>
        <v>134.00735294117646</v>
      </c>
      <c r="F60">
        <f t="shared" si="1"/>
        <v>1.9926470588235361</v>
      </c>
      <c r="G60">
        <f t="shared" si="2"/>
        <v>1.9926470588235361</v>
      </c>
      <c r="H60">
        <f t="shared" si="3"/>
        <v>3.9706423010380889</v>
      </c>
      <c r="I60">
        <f t="shared" si="4"/>
        <v>1.4651816608996589E-2</v>
      </c>
      <c r="J60">
        <f t="shared" si="5"/>
        <v>1.4651816608996589E-2</v>
      </c>
      <c r="K60">
        <f t="shared" si="6"/>
        <v>5.5337693598378666E-2</v>
      </c>
      <c r="L60">
        <f t="shared" si="7"/>
        <v>5.8877595155709339E-2</v>
      </c>
    </row>
    <row r="61" spans="1:12" x14ac:dyDescent="0.25">
      <c r="A61" s="1">
        <v>2009</v>
      </c>
      <c r="B61" s="1">
        <v>12</v>
      </c>
      <c r="C61" s="1">
        <v>169</v>
      </c>
      <c r="D61" s="1">
        <v>60</v>
      </c>
      <c r="E61">
        <f t="shared" si="0"/>
        <v>137.00740740740738</v>
      </c>
      <c r="F61">
        <f t="shared" si="1"/>
        <v>31.992592592592615</v>
      </c>
      <c r="G61">
        <f t="shared" si="2"/>
        <v>31.992592592592615</v>
      </c>
      <c r="H61">
        <f t="shared" si="3"/>
        <v>1023.5259807956119</v>
      </c>
      <c r="I61">
        <f t="shared" si="4"/>
        <v>0.18930528161297405</v>
      </c>
      <c r="J61">
        <f t="shared" si="5"/>
        <v>0.18930528161297405</v>
      </c>
      <c r="K61">
        <f t="shared" si="6"/>
        <v>4.2908678265750372E-2</v>
      </c>
      <c r="L61">
        <f t="shared" si="7"/>
        <v>1.2604600679247927E-3</v>
      </c>
    </row>
    <row r="62" spans="1:12" x14ac:dyDescent="0.25">
      <c r="A62" s="1">
        <v>2010</v>
      </c>
      <c r="B62" s="1">
        <v>1</v>
      </c>
      <c r="C62" s="1">
        <v>175</v>
      </c>
      <c r="D62" s="1">
        <v>61</v>
      </c>
      <c r="E62">
        <f t="shared" si="0"/>
        <v>210.00735294117646</v>
      </c>
      <c r="F62">
        <f t="shared" si="1"/>
        <v>-35.007352941176464</v>
      </c>
      <c r="G62">
        <f t="shared" si="2"/>
        <v>35.007352941176464</v>
      </c>
      <c r="H62">
        <f t="shared" si="3"/>
        <v>1225.5147599480965</v>
      </c>
      <c r="I62">
        <f t="shared" si="4"/>
        <v>-0.20004201680672265</v>
      </c>
      <c r="J62">
        <f t="shared" si="5"/>
        <v>0.20004201680672265</v>
      </c>
      <c r="K62">
        <f t="shared" si="6"/>
        <v>2.0061860864930017E-2</v>
      </c>
      <c r="L62">
        <f t="shared" si="7"/>
        <v>3.1379591836734687E-2</v>
      </c>
    </row>
    <row r="63" spans="1:12" x14ac:dyDescent="0.25">
      <c r="A63" s="1">
        <v>2010</v>
      </c>
      <c r="B63" s="1">
        <v>2</v>
      </c>
      <c r="C63" s="1">
        <v>206</v>
      </c>
      <c r="D63" s="1">
        <v>62</v>
      </c>
      <c r="E63">
        <f t="shared" si="0"/>
        <v>181.21301775147927</v>
      </c>
      <c r="F63">
        <f t="shared" si="1"/>
        <v>24.786982248520729</v>
      </c>
      <c r="G63">
        <f t="shared" si="2"/>
        <v>24.786982248520729</v>
      </c>
      <c r="H63">
        <f t="shared" si="3"/>
        <v>614.39448898848173</v>
      </c>
      <c r="I63">
        <f t="shared" si="4"/>
        <v>0.12032515654621713</v>
      </c>
      <c r="J63">
        <f t="shared" si="5"/>
        <v>0.12032515654621713</v>
      </c>
      <c r="K63">
        <f t="shared" si="6"/>
        <v>9.2025135377932776E-2</v>
      </c>
      <c r="L63">
        <f t="shared" si="7"/>
        <v>1.592987086436045E-2</v>
      </c>
    </row>
    <row r="64" spans="1:12" x14ac:dyDescent="0.25">
      <c r="A64" s="1">
        <v>2010</v>
      </c>
      <c r="B64" s="1">
        <v>3</v>
      </c>
      <c r="C64" s="1">
        <v>180</v>
      </c>
      <c r="D64" s="1">
        <v>63</v>
      </c>
      <c r="E64">
        <f t="shared" si="0"/>
        <v>242.49142857142854</v>
      </c>
      <c r="F64">
        <f t="shared" si="1"/>
        <v>-62.491428571428543</v>
      </c>
      <c r="G64">
        <f t="shared" si="2"/>
        <v>62.491428571428543</v>
      </c>
      <c r="H64">
        <f t="shared" si="3"/>
        <v>3905.1786448979556</v>
      </c>
      <c r="I64">
        <f t="shared" si="4"/>
        <v>-0.34717460317460302</v>
      </c>
      <c r="J64">
        <f t="shared" si="5"/>
        <v>0.34717460317460302</v>
      </c>
      <c r="K64">
        <f t="shared" si="6"/>
        <v>4.1612479038878041E-2</v>
      </c>
      <c r="L64">
        <f t="shared" si="7"/>
        <v>6.0493827160493828E-3</v>
      </c>
    </row>
    <row r="65" spans="1:12" x14ac:dyDescent="0.25">
      <c r="A65" s="1">
        <v>2010</v>
      </c>
      <c r="B65" s="1">
        <v>4</v>
      </c>
      <c r="C65" s="1">
        <v>194</v>
      </c>
      <c r="D65" s="1">
        <v>64</v>
      </c>
      <c r="E65">
        <f t="shared" si="0"/>
        <v>157.28155339805824</v>
      </c>
      <c r="F65">
        <f t="shared" si="1"/>
        <v>36.718446601941764</v>
      </c>
      <c r="G65">
        <f t="shared" si="2"/>
        <v>36.718446601941764</v>
      </c>
      <c r="H65">
        <f t="shared" si="3"/>
        <v>1348.2443208596487</v>
      </c>
      <c r="I65">
        <f t="shared" si="4"/>
        <v>0.18927034330897816</v>
      </c>
      <c r="J65">
        <f t="shared" si="5"/>
        <v>0.18927034330897816</v>
      </c>
      <c r="K65">
        <f t="shared" si="6"/>
        <v>3.8830171795063472E-3</v>
      </c>
      <c r="L65">
        <f t="shared" si="7"/>
        <v>2.3913274524391541E-4</v>
      </c>
    </row>
    <row r="66" spans="1:12" x14ac:dyDescent="0.25">
      <c r="A66" s="1">
        <v>2010</v>
      </c>
      <c r="B66" s="1">
        <v>5</v>
      </c>
      <c r="C66" s="1">
        <v>197</v>
      </c>
      <c r="D66" s="1">
        <v>65</v>
      </c>
      <c r="E66">
        <f t="shared" si="0"/>
        <v>209.08888888888887</v>
      </c>
      <c r="F66">
        <f t="shared" si="1"/>
        <v>-12.088888888888874</v>
      </c>
      <c r="G66">
        <f t="shared" si="2"/>
        <v>12.088888888888874</v>
      </c>
      <c r="H66">
        <f t="shared" si="3"/>
        <v>146.14123456790088</v>
      </c>
      <c r="I66">
        <f t="shared" si="4"/>
        <v>-6.1364918217710021E-2</v>
      </c>
      <c r="J66">
        <f t="shared" si="5"/>
        <v>6.1364918217710021E-2</v>
      </c>
      <c r="K66">
        <f t="shared" si="6"/>
        <v>1.6164336618402244E-2</v>
      </c>
      <c r="L66">
        <f t="shared" si="7"/>
        <v>1.2471333968924735E-2</v>
      </c>
    </row>
    <row r="67" spans="1:12" x14ac:dyDescent="0.25">
      <c r="A67" s="1">
        <v>2010</v>
      </c>
      <c r="B67" s="1">
        <v>6</v>
      </c>
      <c r="C67" s="1">
        <v>175</v>
      </c>
      <c r="D67" s="1">
        <v>66</v>
      </c>
      <c r="E67">
        <f t="shared" si="0"/>
        <v>200.04639175257731</v>
      </c>
      <c r="F67">
        <f t="shared" si="1"/>
        <v>-25.046391752577307</v>
      </c>
      <c r="G67">
        <f t="shared" si="2"/>
        <v>25.046391752577307</v>
      </c>
      <c r="H67">
        <f t="shared" si="3"/>
        <v>627.32173982357256</v>
      </c>
      <c r="I67">
        <f t="shared" si="4"/>
        <v>-0.14312223858615605</v>
      </c>
      <c r="J67">
        <f t="shared" si="5"/>
        <v>0.14312223858615605</v>
      </c>
      <c r="K67">
        <f t="shared" si="6"/>
        <v>5.9099408142756729E-2</v>
      </c>
      <c r="L67">
        <f t="shared" si="7"/>
        <v>1.7273469387755102E-2</v>
      </c>
    </row>
    <row r="68" spans="1:12" x14ac:dyDescent="0.25">
      <c r="A68" s="1">
        <v>2010</v>
      </c>
      <c r="B68" s="1">
        <v>7</v>
      </c>
      <c r="C68" s="1">
        <v>198</v>
      </c>
      <c r="D68" s="1">
        <v>67</v>
      </c>
      <c r="E68">
        <f t="shared" si="0"/>
        <v>155.45685279187816</v>
      </c>
      <c r="F68">
        <f t="shared" si="1"/>
        <v>42.543147208121837</v>
      </c>
      <c r="G68">
        <f t="shared" si="2"/>
        <v>42.543147208121837</v>
      </c>
      <c r="H68">
        <f t="shared" si="3"/>
        <v>1809.919374371925</v>
      </c>
      <c r="I68">
        <f t="shared" si="4"/>
        <v>0.21486437983899917</v>
      </c>
      <c r="J68">
        <f t="shared" si="5"/>
        <v>0.21486437983899917</v>
      </c>
      <c r="K68">
        <f t="shared" si="6"/>
        <v>3.1287637038286374E-2</v>
      </c>
      <c r="L68">
        <f t="shared" si="7"/>
        <v>2.0661157024793389E-3</v>
      </c>
    </row>
    <row r="69" spans="1:12" x14ac:dyDescent="0.25">
      <c r="A69" s="1">
        <v>2010</v>
      </c>
      <c r="B69" s="1">
        <v>8</v>
      </c>
      <c r="C69" s="1">
        <v>189</v>
      </c>
      <c r="D69" s="1">
        <v>68</v>
      </c>
      <c r="E69">
        <f t="shared" ref="E69:E132" si="8">C68*(C68/C67)</f>
        <v>224.02285714285713</v>
      </c>
      <c r="F69">
        <f t="shared" ref="F69:F132" si="9">C69-E69</f>
        <v>-35.022857142857134</v>
      </c>
      <c r="G69">
        <f t="shared" ref="G69:G132" si="10">ABS(F69)</f>
        <v>35.022857142857134</v>
      </c>
      <c r="H69">
        <f t="shared" ref="H69:H132" si="11">F69^2</f>
        <v>1226.6005224489791</v>
      </c>
      <c r="I69">
        <f t="shared" ref="I69:I132" si="12">F69/C69</f>
        <v>-0.18530612244897954</v>
      </c>
      <c r="J69">
        <f t="shared" ref="J69:J132" si="13">ABS(I69)</f>
        <v>0.18530612244897954</v>
      </c>
      <c r="K69">
        <f t="shared" ref="K69:K132" si="14">((E70-C70)/C69)^2</f>
        <v>3.5099905350025599E-2</v>
      </c>
      <c r="L69">
        <f t="shared" ref="L69:L132" si="15">((C70-C69)/C69)^2</f>
        <v>5.4197810811567416E-2</v>
      </c>
    </row>
    <row r="70" spans="1:12" x14ac:dyDescent="0.25">
      <c r="A70" s="1">
        <v>2010</v>
      </c>
      <c r="B70" s="1">
        <v>9</v>
      </c>
      <c r="C70" s="1">
        <v>145</v>
      </c>
      <c r="D70" s="1">
        <v>69</v>
      </c>
      <c r="E70">
        <f t="shared" si="8"/>
        <v>180.40909090909091</v>
      </c>
      <c r="F70">
        <f t="shared" si="9"/>
        <v>-35.409090909090907</v>
      </c>
      <c r="G70">
        <f t="shared" si="10"/>
        <v>35.409090909090907</v>
      </c>
      <c r="H70">
        <f t="shared" si="11"/>
        <v>1253.8037190082644</v>
      </c>
      <c r="I70">
        <f t="shared" si="12"/>
        <v>-0.24420062695924763</v>
      </c>
      <c r="J70">
        <f t="shared" si="13"/>
        <v>0.24420062695924763</v>
      </c>
      <c r="K70">
        <f t="shared" si="14"/>
        <v>5.7456466103516429E-2</v>
      </c>
      <c r="L70">
        <f t="shared" si="15"/>
        <v>4.7562425683709869E-5</v>
      </c>
    </row>
    <row r="71" spans="1:12" x14ac:dyDescent="0.25">
      <c r="A71" s="1">
        <v>2010</v>
      </c>
      <c r="B71" s="1">
        <v>10</v>
      </c>
      <c r="C71" s="1">
        <v>146</v>
      </c>
      <c r="D71" s="1">
        <v>70</v>
      </c>
      <c r="E71">
        <f t="shared" si="8"/>
        <v>111.24338624338624</v>
      </c>
      <c r="F71">
        <f t="shared" si="9"/>
        <v>34.75661375661376</v>
      </c>
      <c r="G71">
        <f t="shared" si="10"/>
        <v>34.75661375661376</v>
      </c>
      <c r="H71">
        <f t="shared" si="11"/>
        <v>1208.0221998264328</v>
      </c>
      <c r="I71">
        <f t="shared" si="12"/>
        <v>0.23805899833297095</v>
      </c>
      <c r="J71">
        <f t="shared" si="13"/>
        <v>0.23805899833297095</v>
      </c>
      <c r="K71">
        <f t="shared" si="14"/>
        <v>1.8636054398241345E-4</v>
      </c>
      <c r="L71">
        <f t="shared" si="15"/>
        <v>4.2221805216738595E-4</v>
      </c>
    </row>
    <row r="72" spans="1:12" x14ac:dyDescent="0.25">
      <c r="A72" s="1">
        <v>2010</v>
      </c>
      <c r="B72" s="1">
        <v>11</v>
      </c>
      <c r="C72" s="1">
        <v>149</v>
      </c>
      <c r="D72" s="1">
        <v>71</v>
      </c>
      <c r="E72">
        <f t="shared" si="8"/>
        <v>147.00689655172414</v>
      </c>
      <c r="F72">
        <f t="shared" si="9"/>
        <v>1.9931034482758605</v>
      </c>
      <c r="G72">
        <f t="shared" si="10"/>
        <v>1.9931034482758605</v>
      </c>
      <c r="H72">
        <f t="shared" si="11"/>
        <v>3.9724613555291257</v>
      </c>
      <c r="I72">
        <f t="shared" si="12"/>
        <v>1.3376533209905103E-2</v>
      </c>
      <c r="J72">
        <f t="shared" si="13"/>
        <v>1.3376533209905103E-2</v>
      </c>
      <c r="K72">
        <f t="shared" si="14"/>
        <v>4.3114358909699994E-2</v>
      </c>
      <c r="L72">
        <f t="shared" si="15"/>
        <v>5.2069726588892397E-2</v>
      </c>
    </row>
    <row r="73" spans="1:12" x14ac:dyDescent="0.25">
      <c r="A73" s="1">
        <v>2010</v>
      </c>
      <c r="B73" s="1">
        <v>12</v>
      </c>
      <c r="C73" s="1">
        <v>183</v>
      </c>
      <c r="D73" s="1">
        <v>72</v>
      </c>
      <c r="E73">
        <f t="shared" si="8"/>
        <v>152.06164383561645</v>
      </c>
      <c r="F73">
        <f t="shared" si="9"/>
        <v>30.938356164383549</v>
      </c>
      <c r="G73">
        <f t="shared" si="10"/>
        <v>30.938356164383549</v>
      </c>
      <c r="H73">
        <f t="shared" si="11"/>
        <v>957.18188215424959</v>
      </c>
      <c r="I73">
        <f t="shared" si="12"/>
        <v>0.16906205554307951</v>
      </c>
      <c r="J73">
        <f t="shared" si="13"/>
        <v>0.16906205554307951</v>
      </c>
      <c r="K73">
        <f t="shared" si="14"/>
        <v>1.9812315009692071E-2</v>
      </c>
      <c r="L73">
        <f t="shared" si="15"/>
        <v>7.6443011137985609E-3</v>
      </c>
    </row>
    <row r="74" spans="1:12" x14ac:dyDescent="0.25">
      <c r="A74" s="1">
        <v>2011</v>
      </c>
      <c r="B74" s="1">
        <v>1</v>
      </c>
      <c r="C74" s="1">
        <v>199</v>
      </c>
      <c r="D74" s="1">
        <v>73</v>
      </c>
      <c r="E74">
        <f t="shared" si="8"/>
        <v>224.75838926174495</v>
      </c>
      <c r="F74">
        <f t="shared" si="9"/>
        <v>-25.758389261744952</v>
      </c>
      <c r="G74">
        <f t="shared" si="10"/>
        <v>25.758389261744952</v>
      </c>
      <c r="H74">
        <f t="shared" si="11"/>
        <v>663.49461735957766</v>
      </c>
      <c r="I74">
        <f t="shared" si="12"/>
        <v>-0.12943914201881884</v>
      </c>
      <c r="J74">
        <f t="shared" si="13"/>
        <v>0.12943914201881884</v>
      </c>
      <c r="K74">
        <f t="shared" si="14"/>
        <v>6.4733174974912657E-5</v>
      </c>
      <c r="L74">
        <f t="shared" si="15"/>
        <v>9.1159314158733365E-3</v>
      </c>
    </row>
    <row r="75" spans="1:12" x14ac:dyDescent="0.25">
      <c r="A75" s="1">
        <v>2011</v>
      </c>
      <c r="B75" s="1">
        <v>2</v>
      </c>
      <c r="C75" s="1">
        <v>218</v>
      </c>
      <c r="D75" s="1">
        <v>74</v>
      </c>
      <c r="E75">
        <f t="shared" si="8"/>
        <v>216.39890710382517</v>
      </c>
      <c r="F75">
        <f t="shared" si="9"/>
        <v>1.6010928961748334</v>
      </c>
      <c r="G75">
        <f t="shared" si="10"/>
        <v>1.6010928961748334</v>
      </c>
      <c r="H75">
        <f t="shared" si="11"/>
        <v>2.5634984621815158</v>
      </c>
      <c r="I75">
        <f t="shared" si="12"/>
        <v>7.3444628264900617E-3</v>
      </c>
      <c r="J75">
        <f t="shared" si="13"/>
        <v>7.3444628264900617E-3</v>
      </c>
      <c r="K75">
        <f t="shared" si="14"/>
        <v>5.0139160514823193E-2</v>
      </c>
      <c r="L75">
        <f t="shared" si="15"/>
        <v>1.6496927868024577E-2</v>
      </c>
    </row>
    <row r="76" spans="1:12" x14ac:dyDescent="0.25">
      <c r="A76" s="1">
        <v>2011</v>
      </c>
      <c r="B76" s="1">
        <v>3</v>
      </c>
      <c r="C76" s="1">
        <v>190</v>
      </c>
      <c r="D76" s="1">
        <v>75</v>
      </c>
      <c r="E76">
        <f t="shared" si="8"/>
        <v>238.8140703517588</v>
      </c>
      <c r="F76">
        <f t="shared" si="9"/>
        <v>-48.814070351758801</v>
      </c>
      <c r="G76">
        <f t="shared" si="10"/>
        <v>48.814070351758801</v>
      </c>
      <c r="H76">
        <f t="shared" si="11"/>
        <v>2382.8134643064577</v>
      </c>
      <c r="I76">
        <f t="shared" si="12"/>
        <v>-0.25691615974609894</v>
      </c>
      <c r="J76">
        <f t="shared" si="13"/>
        <v>0.25691615974609894</v>
      </c>
      <c r="K76">
        <f t="shared" si="14"/>
        <v>0.12214535603646598</v>
      </c>
      <c r="L76">
        <f t="shared" si="15"/>
        <v>4.8864265927977837E-2</v>
      </c>
    </row>
    <row r="77" spans="1:12" x14ac:dyDescent="0.25">
      <c r="A77" s="1">
        <v>2011</v>
      </c>
      <c r="B77" s="1">
        <v>4</v>
      </c>
      <c r="C77" s="1">
        <v>232</v>
      </c>
      <c r="D77" s="1">
        <v>76</v>
      </c>
      <c r="E77">
        <f t="shared" si="8"/>
        <v>165.59633027522935</v>
      </c>
      <c r="F77">
        <f t="shared" si="9"/>
        <v>66.403669724770651</v>
      </c>
      <c r="G77">
        <f t="shared" si="10"/>
        <v>66.403669724770651</v>
      </c>
      <c r="H77">
        <f t="shared" si="11"/>
        <v>4409.4473529164225</v>
      </c>
      <c r="I77">
        <f t="shared" si="12"/>
        <v>0.28622271433090796</v>
      </c>
      <c r="J77">
        <f t="shared" si="13"/>
        <v>0.28622271433090796</v>
      </c>
      <c r="K77">
        <f t="shared" si="14"/>
        <v>4.8864265927977858E-2</v>
      </c>
      <c r="L77">
        <f t="shared" si="15"/>
        <v>0</v>
      </c>
    </row>
    <row r="78" spans="1:12" x14ac:dyDescent="0.25">
      <c r="A78" s="1">
        <v>2011</v>
      </c>
      <c r="B78" s="1">
        <v>5</v>
      </c>
      <c r="C78" s="1">
        <v>232</v>
      </c>
      <c r="D78" s="1">
        <v>77</v>
      </c>
      <c r="E78">
        <f t="shared" si="8"/>
        <v>283.2842105263158</v>
      </c>
      <c r="F78">
        <f t="shared" si="9"/>
        <v>-51.284210526315803</v>
      </c>
      <c r="G78">
        <f t="shared" si="10"/>
        <v>51.284210526315803</v>
      </c>
      <c r="H78">
        <f t="shared" si="11"/>
        <v>2630.0702493074805</v>
      </c>
      <c r="I78">
        <f t="shared" si="12"/>
        <v>-0.22105263157894742</v>
      </c>
      <c r="J78">
        <f t="shared" si="13"/>
        <v>0.22105263157894742</v>
      </c>
      <c r="K78">
        <f t="shared" si="14"/>
        <v>4.7562425683709865E-3</v>
      </c>
      <c r="L78">
        <f t="shared" si="15"/>
        <v>4.7562425683709865E-3</v>
      </c>
    </row>
    <row r="79" spans="1:12" x14ac:dyDescent="0.25">
      <c r="A79" s="1">
        <v>2011</v>
      </c>
      <c r="B79" s="1">
        <v>6</v>
      </c>
      <c r="C79" s="1">
        <v>216</v>
      </c>
      <c r="D79" s="1">
        <v>78</v>
      </c>
      <c r="E79">
        <f t="shared" si="8"/>
        <v>232</v>
      </c>
      <c r="F79">
        <f t="shared" si="9"/>
        <v>-16</v>
      </c>
      <c r="G79">
        <f t="shared" si="10"/>
        <v>16</v>
      </c>
      <c r="H79">
        <f t="shared" si="11"/>
        <v>256</v>
      </c>
      <c r="I79">
        <f t="shared" si="12"/>
        <v>-7.407407407407407E-2</v>
      </c>
      <c r="J79">
        <f t="shared" si="13"/>
        <v>7.407407407407407E-2</v>
      </c>
      <c r="K79">
        <f t="shared" si="14"/>
        <v>3.5848078337729121E-2</v>
      </c>
      <c r="L79">
        <f t="shared" si="15"/>
        <v>1.4489026063100135E-2</v>
      </c>
    </row>
    <row r="80" spans="1:12" x14ac:dyDescent="0.25">
      <c r="A80" s="1">
        <v>2011</v>
      </c>
      <c r="B80" s="1">
        <v>7</v>
      </c>
      <c r="C80" s="1">
        <v>242</v>
      </c>
      <c r="D80" s="1">
        <v>79</v>
      </c>
      <c r="E80">
        <f t="shared" si="8"/>
        <v>201.10344827586206</v>
      </c>
      <c r="F80">
        <f t="shared" si="9"/>
        <v>40.896551724137936</v>
      </c>
      <c r="G80">
        <f t="shared" si="10"/>
        <v>40.896551724137936</v>
      </c>
      <c r="H80">
        <f t="shared" si="11"/>
        <v>1672.5279429250895</v>
      </c>
      <c r="I80">
        <f t="shared" si="12"/>
        <v>0.16899401538899975</v>
      </c>
      <c r="J80">
        <f t="shared" si="13"/>
        <v>0.16899401538899975</v>
      </c>
      <c r="K80">
        <f t="shared" si="14"/>
        <v>3.7927771139711561E-2</v>
      </c>
      <c r="L80">
        <f t="shared" si="15"/>
        <v>5.5324089884570731E-3</v>
      </c>
    </row>
    <row r="81" spans="1:12" x14ac:dyDescent="0.25">
      <c r="A81" s="1">
        <v>2011</v>
      </c>
      <c r="B81" s="1">
        <v>8</v>
      </c>
      <c r="C81" s="1">
        <v>224</v>
      </c>
      <c r="D81" s="1">
        <v>80</v>
      </c>
      <c r="E81">
        <f t="shared" si="8"/>
        <v>271.12962962962968</v>
      </c>
      <c r="F81">
        <f t="shared" si="9"/>
        <v>-47.129629629629676</v>
      </c>
      <c r="G81">
        <f t="shared" si="10"/>
        <v>47.129629629629676</v>
      </c>
      <c r="H81">
        <f t="shared" si="11"/>
        <v>2221.2019890260676</v>
      </c>
      <c r="I81">
        <f t="shared" si="12"/>
        <v>-0.21040013227513249</v>
      </c>
      <c r="J81">
        <f t="shared" si="13"/>
        <v>0.21040013227513249</v>
      </c>
      <c r="K81">
        <f t="shared" si="14"/>
        <v>3.243029042925652E-2</v>
      </c>
      <c r="L81">
        <f t="shared" si="15"/>
        <v>6.475207270408162E-2</v>
      </c>
    </row>
    <row r="82" spans="1:12" x14ac:dyDescent="0.25">
      <c r="A82" s="1">
        <v>2011</v>
      </c>
      <c r="B82" s="1">
        <v>9</v>
      </c>
      <c r="C82" s="1">
        <v>167</v>
      </c>
      <c r="D82" s="1">
        <v>81</v>
      </c>
      <c r="E82">
        <f t="shared" si="8"/>
        <v>207.3388429752066</v>
      </c>
      <c r="F82">
        <f t="shared" si="9"/>
        <v>-40.338842975206603</v>
      </c>
      <c r="G82">
        <f t="shared" si="10"/>
        <v>40.338842975206603</v>
      </c>
      <c r="H82">
        <f t="shared" si="11"/>
        <v>1627.2222525783752</v>
      </c>
      <c r="I82">
        <f t="shared" si="12"/>
        <v>-0.24154995793536888</v>
      </c>
      <c r="J82">
        <f t="shared" si="13"/>
        <v>0.24154995793536888</v>
      </c>
      <c r="K82">
        <f t="shared" si="14"/>
        <v>6.17404526593123E-2</v>
      </c>
      <c r="L82">
        <f t="shared" si="15"/>
        <v>3.585643085087311E-5</v>
      </c>
    </row>
    <row r="83" spans="1:12" x14ac:dyDescent="0.25">
      <c r="A83" s="1">
        <v>2011</v>
      </c>
      <c r="B83" s="1">
        <v>10</v>
      </c>
      <c r="C83" s="1">
        <v>166</v>
      </c>
      <c r="D83" s="1">
        <v>82</v>
      </c>
      <c r="E83">
        <f t="shared" si="8"/>
        <v>124.50446428571429</v>
      </c>
      <c r="F83">
        <f t="shared" si="9"/>
        <v>41.495535714285708</v>
      </c>
      <c r="G83">
        <f t="shared" si="10"/>
        <v>41.495535714285708</v>
      </c>
      <c r="H83">
        <f t="shared" si="11"/>
        <v>1721.8794842155608</v>
      </c>
      <c r="I83">
        <f t="shared" si="12"/>
        <v>0.24997310671256451</v>
      </c>
      <c r="J83">
        <f t="shared" si="13"/>
        <v>0.24997310671256451</v>
      </c>
      <c r="K83">
        <f t="shared" si="14"/>
        <v>1.3038241968720363E-3</v>
      </c>
      <c r="L83">
        <f t="shared" si="15"/>
        <v>9.0724343155755549E-4</v>
      </c>
    </row>
    <row r="84" spans="1:12" x14ac:dyDescent="0.25">
      <c r="A84" s="1">
        <v>2011</v>
      </c>
      <c r="B84" s="1">
        <v>11</v>
      </c>
      <c r="C84" s="1">
        <v>171</v>
      </c>
      <c r="D84" s="1">
        <v>83</v>
      </c>
      <c r="E84">
        <f t="shared" si="8"/>
        <v>165.00598802395209</v>
      </c>
      <c r="F84">
        <f t="shared" si="9"/>
        <v>5.9940119760479149</v>
      </c>
      <c r="G84">
        <f t="shared" si="10"/>
        <v>5.9940119760479149</v>
      </c>
      <c r="H84">
        <f t="shared" si="11"/>
        <v>35.928179569005827</v>
      </c>
      <c r="I84">
        <f t="shared" si="12"/>
        <v>3.5052701614315292E-2</v>
      </c>
      <c r="J84">
        <f t="shared" si="13"/>
        <v>3.5052701614315292E-2</v>
      </c>
      <c r="K84">
        <f t="shared" si="14"/>
        <v>4.3951277575726359E-2</v>
      </c>
      <c r="L84">
        <f t="shared" si="15"/>
        <v>5.7487774015936521E-2</v>
      </c>
    </row>
    <row r="85" spans="1:12" x14ac:dyDescent="0.25">
      <c r="A85" s="1">
        <v>2011</v>
      </c>
      <c r="B85" s="1">
        <v>12</v>
      </c>
      <c r="C85" s="1">
        <v>212</v>
      </c>
      <c r="D85" s="1">
        <v>84</v>
      </c>
      <c r="E85">
        <f t="shared" si="8"/>
        <v>176.15060240963854</v>
      </c>
      <c r="F85">
        <f t="shared" si="9"/>
        <v>35.849397590361463</v>
      </c>
      <c r="G85">
        <f t="shared" si="10"/>
        <v>35.849397590361463</v>
      </c>
      <c r="H85">
        <f t="shared" si="11"/>
        <v>1285.1793075918142</v>
      </c>
      <c r="I85">
        <f t="shared" si="12"/>
        <v>0.1691009320300069</v>
      </c>
      <c r="J85">
        <f t="shared" si="13"/>
        <v>0.1691009320300069</v>
      </c>
      <c r="K85">
        <f t="shared" si="14"/>
        <v>4.0816214971178495E-2</v>
      </c>
      <c r="L85">
        <f t="shared" si="15"/>
        <v>1.4239943040227838E-3</v>
      </c>
    </row>
    <row r="86" spans="1:12" x14ac:dyDescent="0.25">
      <c r="A86" s="1">
        <v>2012</v>
      </c>
      <c r="B86" s="1">
        <v>1</v>
      </c>
      <c r="C86" s="1">
        <v>220</v>
      </c>
      <c r="D86" s="1">
        <v>85</v>
      </c>
      <c r="E86">
        <f t="shared" si="8"/>
        <v>262.83040935672511</v>
      </c>
      <c r="F86">
        <f t="shared" si="9"/>
        <v>-42.830409356725113</v>
      </c>
      <c r="G86">
        <f t="shared" si="10"/>
        <v>42.830409356725113</v>
      </c>
      <c r="H86">
        <f t="shared" si="11"/>
        <v>1834.4439656646462</v>
      </c>
      <c r="I86">
        <f t="shared" si="12"/>
        <v>-0.19468367889420507</v>
      </c>
      <c r="J86">
        <f t="shared" si="13"/>
        <v>0.19468367889420507</v>
      </c>
      <c r="K86">
        <f t="shared" si="14"/>
        <v>9.7274404290812692E-3</v>
      </c>
      <c r="L86">
        <f t="shared" si="15"/>
        <v>1.8595041322314047E-2</v>
      </c>
    </row>
    <row r="87" spans="1:12" x14ac:dyDescent="0.25">
      <c r="A87" s="1">
        <v>2012</v>
      </c>
      <c r="B87" s="1">
        <v>2</v>
      </c>
      <c r="C87" s="1">
        <v>250</v>
      </c>
      <c r="D87" s="1">
        <v>86</v>
      </c>
      <c r="E87">
        <f t="shared" si="8"/>
        <v>228.30188679245282</v>
      </c>
      <c r="F87">
        <f t="shared" si="9"/>
        <v>21.698113207547181</v>
      </c>
      <c r="G87">
        <f t="shared" si="10"/>
        <v>21.698113207547181</v>
      </c>
      <c r="H87">
        <f t="shared" si="11"/>
        <v>470.80811676753342</v>
      </c>
      <c r="I87">
        <f t="shared" si="12"/>
        <v>8.6792452830188715E-2</v>
      </c>
      <c r="J87">
        <f t="shared" si="13"/>
        <v>8.6792452830188715E-2</v>
      </c>
      <c r="K87">
        <f t="shared" si="14"/>
        <v>4.6813223140495921E-2</v>
      </c>
      <c r="L87">
        <f t="shared" si="15"/>
        <v>6.4000000000000003E-3</v>
      </c>
    </row>
    <row r="88" spans="1:12" x14ac:dyDescent="0.25">
      <c r="A88" s="1">
        <v>2012</v>
      </c>
      <c r="B88" s="1">
        <v>3</v>
      </c>
      <c r="C88" s="1">
        <v>230</v>
      </c>
      <c r="D88" s="1">
        <v>87</v>
      </c>
      <c r="E88">
        <f t="shared" si="8"/>
        <v>284.09090909090912</v>
      </c>
      <c r="F88">
        <f t="shared" si="9"/>
        <v>-54.090909090909122</v>
      </c>
      <c r="G88">
        <f t="shared" si="10"/>
        <v>54.090909090909122</v>
      </c>
      <c r="H88">
        <f t="shared" si="11"/>
        <v>2925.8264462809952</v>
      </c>
      <c r="I88">
        <f t="shared" si="12"/>
        <v>-0.23517786561264836</v>
      </c>
      <c r="J88">
        <f t="shared" si="13"/>
        <v>0.23517786561264836</v>
      </c>
      <c r="K88">
        <f t="shared" si="14"/>
        <v>4.61315689981096E-2</v>
      </c>
      <c r="L88">
        <f t="shared" si="15"/>
        <v>1.8166351606805294E-2</v>
      </c>
    </row>
    <row r="89" spans="1:12" x14ac:dyDescent="0.25">
      <c r="A89" s="1">
        <v>2012</v>
      </c>
      <c r="B89" s="1">
        <v>4</v>
      </c>
      <c r="C89" s="1">
        <v>261</v>
      </c>
      <c r="D89" s="1">
        <v>88</v>
      </c>
      <c r="E89">
        <f t="shared" si="8"/>
        <v>211.60000000000002</v>
      </c>
      <c r="F89">
        <f t="shared" si="9"/>
        <v>49.399999999999977</v>
      </c>
      <c r="G89">
        <f t="shared" si="10"/>
        <v>49.399999999999977</v>
      </c>
      <c r="H89">
        <f t="shared" si="11"/>
        <v>2440.3599999999979</v>
      </c>
      <c r="I89">
        <f t="shared" si="12"/>
        <v>0.18927203065134091</v>
      </c>
      <c r="J89">
        <f t="shared" si="13"/>
        <v>0.18927203065134091</v>
      </c>
      <c r="K89">
        <f t="shared" si="14"/>
        <v>2.8650764572736145E-2</v>
      </c>
      <c r="L89">
        <f t="shared" si="15"/>
        <v>1.1890606420927466E-3</v>
      </c>
    </row>
    <row r="90" spans="1:12" x14ac:dyDescent="0.25">
      <c r="A90" s="1">
        <v>2012</v>
      </c>
      <c r="B90" s="1">
        <v>5</v>
      </c>
      <c r="C90" s="1">
        <v>252</v>
      </c>
      <c r="D90" s="1">
        <v>89</v>
      </c>
      <c r="E90">
        <f t="shared" si="8"/>
        <v>296.17826086956524</v>
      </c>
      <c r="F90">
        <f t="shared" si="9"/>
        <v>-44.178260869565236</v>
      </c>
      <c r="G90">
        <f t="shared" si="10"/>
        <v>44.178260869565236</v>
      </c>
      <c r="H90">
        <f t="shared" si="11"/>
        <v>1951.7187334593589</v>
      </c>
      <c r="I90">
        <f t="shared" si="12"/>
        <v>-0.17531055900621126</v>
      </c>
      <c r="J90">
        <f t="shared" si="13"/>
        <v>0.17531055900621126</v>
      </c>
      <c r="K90">
        <f t="shared" si="14"/>
        <v>3.6912109274942705E-3</v>
      </c>
      <c r="L90">
        <f t="shared" si="15"/>
        <v>9.0702947845804974E-3</v>
      </c>
    </row>
    <row r="91" spans="1:12" x14ac:dyDescent="0.25">
      <c r="A91" s="1">
        <v>2012</v>
      </c>
      <c r="B91" s="1">
        <v>6</v>
      </c>
      <c r="C91" s="1">
        <v>228</v>
      </c>
      <c r="D91" s="1">
        <v>90</v>
      </c>
      <c r="E91">
        <f t="shared" si="8"/>
        <v>243.31034482758622</v>
      </c>
      <c r="F91">
        <f t="shared" si="9"/>
        <v>-15.310344827586221</v>
      </c>
      <c r="G91">
        <f t="shared" si="10"/>
        <v>15.310344827586221</v>
      </c>
      <c r="H91">
        <f t="shared" si="11"/>
        <v>234.40665873959614</v>
      </c>
      <c r="I91">
        <f t="shared" si="12"/>
        <v>-6.7150635208711493E-2</v>
      </c>
      <c r="J91">
        <f t="shared" si="13"/>
        <v>6.7150635208711493E-2</v>
      </c>
      <c r="K91">
        <f t="shared" si="14"/>
        <v>6.1875003925854752E-2</v>
      </c>
      <c r="L91">
        <f t="shared" si="15"/>
        <v>2.3564943059402894E-2</v>
      </c>
    </row>
    <row r="92" spans="1:12" x14ac:dyDescent="0.25">
      <c r="A92" s="1">
        <v>2012</v>
      </c>
      <c r="B92" s="1">
        <v>7</v>
      </c>
      <c r="C92" s="1">
        <v>263</v>
      </c>
      <c r="D92" s="1">
        <v>91</v>
      </c>
      <c r="E92">
        <f t="shared" si="8"/>
        <v>206.28571428571428</v>
      </c>
      <c r="F92">
        <f t="shared" si="9"/>
        <v>56.714285714285722</v>
      </c>
      <c r="G92">
        <f t="shared" si="10"/>
        <v>56.714285714285722</v>
      </c>
      <c r="H92">
        <f t="shared" si="11"/>
        <v>3216.5102040816337</v>
      </c>
      <c r="I92">
        <f t="shared" si="12"/>
        <v>0.21564367191743622</v>
      </c>
      <c r="J92">
        <f t="shared" si="13"/>
        <v>0.21564367191743622</v>
      </c>
      <c r="K92">
        <f t="shared" si="14"/>
        <v>4.5943896413671435E-2</v>
      </c>
      <c r="L92">
        <f t="shared" si="15"/>
        <v>3.7010799635674939E-3</v>
      </c>
    </row>
    <row r="93" spans="1:12" x14ac:dyDescent="0.25">
      <c r="A93" s="1">
        <v>2012</v>
      </c>
      <c r="B93" s="1">
        <v>8</v>
      </c>
      <c r="C93" s="1">
        <v>247</v>
      </c>
      <c r="D93" s="1">
        <v>92</v>
      </c>
      <c r="E93">
        <f t="shared" si="8"/>
        <v>303.37280701754383</v>
      </c>
      <c r="F93">
        <f t="shared" si="9"/>
        <v>-56.372807017543835</v>
      </c>
      <c r="G93">
        <f t="shared" si="10"/>
        <v>56.372807017543835</v>
      </c>
      <c r="H93">
        <f t="shared" si="11"/>
        <v>3177.8933710372394</v>
      </c>
      <c r="I93">
        <f t="shared" si="12"/>
        <v>-0.22822998792527868</v>
      </c>
      <c r="J93">
        <f t="shared" si="13"/>
        <v>0.22822998792527868</v>
      </c>
      <c r="K93">
        <f t="shared" si="14"/>
        <v>2.3635494676549764E-2</v>
      </c>
      <c r="L93">
        <f t="shared" si="15"/>
        <v>4.6042387188775423E-2</v>
      </c>
    </row>
    <row r="94" spans="1:12" x14ac:dyDescent="0.25">
      <c r="A94" s="1">
        <v>2012</v>
      </c>
      <c r="B94" s="1">
        <v>9</v>
      </c>
      <c r="C94" s="1">
        <v>194</v>
      </c>
      <c r="D94" s="1">
        <v>93</v>
      </c>
      <c r="E94">
        <f t="shared" si="8"/>
        <v>231.97338403041826</v>
      </c>
      <c r="F94">
        <f t="shared" si="9"/>
        <v>-37.973384030418259</v>
      </c>
      <c r="G94">
        <f t="shared" si="10"/>
        <v>37.973384030418259</v>
      </c>
      <c r="H94">
        <f t="shared" si="11"/>
        <v>1441.9778947216246</v>
      </c>
      <c r="I94">
        <f t="shared" si="12"/>
        <v>-0.19573909294030031</v>
      </c>
      <c r="J94">
        <f t="shared" si="13"/>
        <v>0.19573909294030031</v>
      </c>
      <c r="K94">
        <f t="shared" si="14"/>
        <v>4.1724443691658557E-2</v>
      </c>
      <c r="L94">
        <f t="shared" si="15"/>
        <v>1.0628122010840684E-4</v>
      </c>
    </row>
    <row r="95" spans="1:12" x14ac:dyDescent="0.25">
      <c r="A95" s="1">
        <v>2012</v>
      </c>
      <c r="B95" s="1">
        <v>10</v>
      </c>
      <c r="C95" s="1">
        <v>192</v>
      </c>
      <c r="D95" s="1">
        <v>94</v>
      </c>
      <c r="E95">
        <f t="shared" si="8"/>
        <v>152.37246963562754</v>
      </c>
      <c r="F95">
        <f t="shared" si="9"/>
        <v>39.627530364372461</v>
      </c>
      <c r="G95">
        <f t="shared" si="10"/>
        <v>39.627530364372461</v>
      </c>
      <c r="H95">
        <f t="shared" si="11"/>
        <v>1570.3411627792614</v>
      </c>
      <c r="I95">
        <f t="shared" si="12"/>
        <v>0.2063933873144399</v>
      </c>
      <c r="J95">
        <f t="shared" si="13"/>
        <v>0.2063933873144399</v>
      </c>
      <c r="K95">
        <f t="shared" si="14"/>
        <v>9.6986226249099329E-4</v>
      </c>
      <c r="L95">
        <f t="shared" si="15"/>
        <v>4.3402777777777775E-4</v>
      </c>
    </row>
    <row r="96" spans="1:12" x14ac:dyDescent="0.25">
      <c r="A96" s="1">
        <v>2012</v>
      </c>
      <c r="B96" s="1">
        <v>11</v>
      </c>
      <c r="C96" s="1">
        <v>196</v>
      </c>
      <c r="D96" s="1">
        <v>95</v>
      </c>
      <c r="E96">
        <f t="shared" si="8"/>
        <v>190.02061855670104</v>
      </c>
      <c r="F96">
        <f t="shared" si="9"/>
        <v>5.979381443298962</v>
      </c>
      <c r="G96">
        <f t="shared" si="10"/>
        <v>5.979381443298962</v>
      </c>
      <c r="H96">
        <f t="shared" si="11"/>
        <v>35.753002444467981</v>
      </c>
      <c r="I96">
        <f t="shared" si="12"/>
        <v>3.0507048180096745E-2</v>
      </c>
      <c r="J96">
        <f t="shared" si="13"/>
        <v>3.0507048180096745E-2</v>
      </c>
      <c r="K96">
        <f t="shared" si="14"/>
        <v>2.4881306689342436E-2</v>
      </c>
      <c r="L96">
        <f t="shared" si="15"/>
        <v>3.1887755102040817E-2</v>
      </c>
    </row>
    <row r="97" spans="1:12" x14ac:dyDescent="0.25">
      <c r="A97" s="1">
        <v>2012</v>
      </c>
      <c r="B97" s="1">
        <v>12</v>
      </c>
      <c r="C97" s="1">
        <v>231</v>
      </c>
      <c r="D97" s="1">
        <v>96</v>
      </c>
      <c r="E97">
        <f t="shared" si="8"/>
        <v>200.08333333333331</v>
      </c>
      <c r="F97">
        <f t="shared" si="9"/>
        <v>30.916666666666686</v>
      </c>
      <c r="G97">
        <f t="shared" si="10"/>
        <v>30.916666666666686</v>
      </c>
      <c r="H97">
        <f t="shared" si="11"/>
        <v>955.84027777777897</v>
      </c>
      <c r="I97">
        <f t="shared" si="12"/>
        <v>0.13383838383838392</v>
      </c>
      <c r="J97">
        <f t="shared" si="13"/>
        <v>0.13383838383838392</v>
      </c>
      <c r="K97">
        <f t="shared" si="14"/>
        <v>1.2913223140495866E-2</v>
      </c>
      <c r="L97">
        <f t="shared" si="15"/>
        <v>4.2165626581210985E-3</v>
      </c>
    </row>
    <row r="98" spans="1:12" x14ac:dyDescent="0.25">
      <c r="A98" s="1">
        <v>2013</v>
      </c>
      <c r="B98" s="1">
        <v>1</v>
      </c>
      <c r="C98" s="1">
        <v>246</v>
      </c>
      <c r="D98" s="1">
        <v>97</v>
      </c>
      <c r="E98">
        <f t="shared" si="8"/>
        <v>272.25</v>
      </c>
      <c r="F98">
        <f t="shared" si="9"/>
        <v>-26.25</v>
      </c>
      <c r="G98">
        <f t="shared" si="10"/>
        <v>26.25</v>
      </c>
      <c r="H98">
        <f t="shared" si="11"/>
        <v>689.0625</v>
      </c>
      <c r="I98">
        <f t="shared" si="12"/>
        <v>-0.10670731707317073</v>
      </c>
      <c r="J98">
        <f t="shared" si="13"/>
        <v>0.10670731707317073</v>
      </c>
      <c r="K98">
        <f t="shared" si="14"/>
        <v>2.1446738127439965E-2</v>
      </c>
      <c r="L98">
        <f t="shared" si="15"/>
        <v>4.4682398043492638E-2</v>
      </c>
    </row>
    <row r="99" spans="1:12" x14ac:dyDescent="0.25">
      <c r="A99" s="1">
        <v>2013</v>
      </c>
      <c r="B99" s="1">
        <v>2</v>
      </c>
      <c r="C99" s="1">
        <v>298</v>
      </c>
      <c r="D99" s="1">
        <v>98</v>
      </c>
      <c r="E99">
        <f t="shared" si="8"/>
        <v>261.97402597402595</v>
      </c>
      <c r="F99">
        <f t="shared" si="9"/>
        <v>36.025974025974051</v>
      </c>
      <c r="G99">
        <f t="shared" si="10"/>
        <v>36.025974025974051</v>
      </c>
      <c r="H99">
        <f t="shared" si="11"/>
        <v>1297.870804520157</v>
      </c>
      <c r="I99">
        <f t="shared" si="12"/>
        <v>0.12089253028850352</v>
      </c>
      <c r="J99">
        <f t="shared" si="13"/>
        <v>0.12089253028850352</v>
      </c>
      <c r="K99">
        <f t="shared" si="14"/>
        <v>9.52941774147434E-2</v>
      </c>
      <c r="L99">
        <f t="shared" si="15"/>
        <v>9.4702941308950038E-3</v>
      </c>
    </row>
    <row r="100" spans="1:12" x14ac:dyDescent="0.25">
      <c r="A100" s="1">
        <v>2013</v>
      </c>
      <c r="B100" s="1">
        <v>3</v>
      </c>
      <c r="C100" s="1">
        <v>269</v>
      </c>
      <c r="D100" s="1">
        <v>99</v>
      </c>
      <c r="E100">
        <f t="shared" si="8"/>
        <v>360.99186991869919</v>
      </c>
      <c r="F100">
        <f t="shared" si="9"/>
        <v>-91.991869918699194</v>
      </c>
      <c r="G100">
        <f t="shared" si="10"/>
        <v>91.991869918699194</v>
      </c>
      <c r="H100">
        <f t="shared" si="11"/>
        <v>8462.5041311388741</v>
      </c>
      <c r="I100">
        <f t="shared" si="12"/>
        <v>-0.34197721159367728</v>
      </c>
      <c r="J100">
        <f t="shared" si="13"/>
        <v>0.34197721159367728</v>
      </c>
      <c r="K100">
        <f t="shared" si="14"/>
        <v>2.3432726524999559E-2</v>
      </c>
      <c r="L100">
        <f t="shared" si="15"/>
        <v>3.1094097649286218E-3</v>
      </c>
    </row>
    <row r="101" spans="1:12" x14ac:dyDescent="0.25">
      <c r="A101" s="1">
        <v>2013</v>
      </c>
      <c r="B101" s="1">
        <v>4</v>
      </c>
      <c r="C101" s="1">
        <v>284</v>
      </c>
      <c r="D101" s="1">
        <v>100</v>
      </c>
      <c r="E101">
        <f t="shared" si="8"/>
        <v>242.8221476510067</v>
      </c>
      <c r="F101">
        <f t="shared" si="9"/>
        <v>41.177852348993298</v>
      </c>
      <c r="G101">
        <f t="shared" si="10"/>
        <v>41.177852348993298</v>
      </c>
      <c r="H101">
        <f t="shared" si="11"/>
        <v>1695.6155240754929</v>
      </c>
      <c r="I101">
        <f t="shared" si="12"/>
        <v>0.14499243784856794</v>
      </c>
      <c r="J101">
        <f t="shared" si="13"/>
        <v>0.14499243784856794</v>
      </c>
      <c r="K101">
        <f t="shared" si="14"/>
        <v>5.3828216904847842E-3</v>
      </c>
      <c r="L101">
        <f t="shared" si="15"/>
        <v>3.0995834159888914E-4</v>
      </c>
    </row>
    <row r="102" spans="1:12" x14ac:dyDescent="0.25">
      <c r="A102" s="1">
        <v>2013</v>
      </c>
      <c r="B102" s="1">
        <v>5</v>
      </c>
      <c r="C102" s="1">
        <v>279</v>
      </c>
      <c r="D102" s="1">
        <v>101</v>
      </c>
      <c r="E102">
        <f t="shared" si="8"/>
        <v>299.8364312267658</v>
      </c>
      <c r="F102">
        <f t="shared" si="9"/>
        <v>-20.836431226765797</v>
      </c>
      <c r="G102">
        <f t="shared" si="10"/>
        <v>20.836431226765797</v>
      </c>
      <c r="H102">
        <f t="shared" si="11"/>
        <v>434.15686626774078</v>
      </c>
      <c r="I102">
        <f t="shared" si="12"/>
        <v>-7.4682549199877407E-2</v>
      </c>
      <c r="J102">
        <f t="shared" si="13"/>
        <v>7.4682549199877407E-2</v>
      </c>
      <c r="K102">
        <f t="shared" si="14"/>
        <v>2.4863884100428534E-3</v>
      </c>
      <c r="L102">
        <f t="shared" si="15"/>
        <v>1.0405827263267429E-3</v>
      </c>
    </row>
    <row r="103" spans="1:12" x14ac:dyDescent="0.25">
      <c r="A103" s="1">
        <v>2013</v>
      </c>
      <c r="B103" s="1">
        <v>6</v>
      </c>
      <c r="C103" s="1">
        <v>288</v>
      </c>
      <c r="D103" s="1">
        <v>102</v>
      </c>
      <c r="E103">
        <f t="shared" si="8"/>
        <v>274.08802816901408</v>
      </c>
      <c r="F103">
        <f t="shared" si="9"/>
        <v>13.911971830985919</v>
      </c>
      <c r="G103">
        <f t="shared" si="10"/>
        <v>13.911971830985919</v>
      </c>
      <c r="H103">
        <f t="shared" si="11"/>
        <v>193.54296022614571</v>
      </c>
      <c r="I103">
        <f t="shared" si="12"/>
        <v>4.8305457746478889E-2</v>
      </c>
      <c r="J103">
        <f t="shared" si="13"/>
        <v>4.8305457746478889E-2</v>
      </c>
      <c r="K103">
        <f t="shared" si="14"/>
        <v>2.6742213293765911E-4</v>
      </c>
      <c r="L103">
        <f t="shared" si="15"/>
        <v>2.3630401234567902E-3</v>
      </c>
    </row>
    <row r="104" spans="1:12" x14ac:dyDescent="0.25">
      <c r="A104" s="1">
        <v>2013</v>
      </c>
      <c r="B104" s="1">
        <v>7</v>
      </c>
      <c r="C104" s="1">
        <v>302</v>
      </c>
      <c r="D104" s="1">
        <v>103</v>
      </c>
      <c r="E104">
        <f t="shared" si="8"/>
        <v>297.29032258064512</v>
      </c>
      <c r="F104">
        <f t="shared" si="9"/>
        <v>4.7096774193548754</v>
      </c>
      <c r="G104">
        <f t="shared" si="10"/>
        <v>4.7096774193548754</v>
      </c>
      <c r="H104">
        <f t="shared" si="11"/>
        <v>22.181061394381199</v>
      </c>
      <c r="I104">
        <f t="shared" si="12"/>
        <v>1.5594958342234688E-2</v>
      </c>
      <c r="J104">
        <f t="shared" si="13"/>
        <v>1.5594958342234688E-2</v>
      </c>
      <c r="K104">
        <f t="shared" si="14"/>
        <v>1.0320780768360271E-2</v>
      </c>
      <c r="L104">
        <f t="shared" si="15"/>
        <v>2.8068944344546293E-3</v>
      </c>
    </row>
    <row r="105" spans="1:12" x14ac:dyDescent="0.25">
      <c r="A105" s="1">
        <v>2013</v>
      </c>
      <c r="B105" s="1">
        <v>8</v>
      </c>
      <c r="C105" s="1">
        <v>286</v>
      </c>
      <c r="D105" s="1">
        <v>104</v>
      </c>
      <c r="E105">
        <f t="shared" si="8"/>
        <v>316.68055555555554</v>
      </c>
      <c r="F105">
        <f t="shared" si="9"/>
        <v>-30.680555555555543</v>
      </c>
      <c r="G105">
        <f t="shared" si="10"/>
        <v>30.680555555555543</v>
      </c>
      <c r="H105">
        <f t="shared" si="11"/>
        <v>941.29648919753004</v>
      </c>
      <c r="I105">
        <f t="shared" si="12"/>
        <v>-0.10727466977466973</v>
      </c>
      <c r="J105">
        <f t="shared" si="13"/>
        <v>0.10727466977466973</v>
      </c>
      <c r="K105">
        <f t="shared" si="14"/>
        <v>4.3788755624253543E-2</v>
      </c>
      <c r="L105">
        <f t="shared" si="15"/>
        <v>6.8768643943469113E-2</v>
      </c>
    </row>
    <row r="106" spans="1:12" x14ac:dyDescent="0.25">
      <c r="A106" s="1">
        <v>2013</v>
      </c>
      <c r="B106" s="1">
        <v>9</v>
      </c>
      <c r="C106" s="1">
        <v>211</v>
      </c>
      <c r="D106" s="1">
        <v>105</v>
      </c>
      <c r="E106">
        <f t="shared" si="8"/>
        <v>270.84768211920527</v>
      </c>
      <c r="F106">
        <f t="shared" si="9"/>
        <v>-59.847682119205274</v>
      </c>
      <c r="G106">
        <f t="shared" si="10"/>
        <v>59.847682119205274</v>
      </c>
      <c r="H106">
        <f t="shared" si="11"/>
        <v>3581.7450550414428</v>
      </c>
      <c r="I106">
        <f t="shared" si="12"/>
        <v>-0.28363830388248945</v>
      </c>
      <c r="J106">
        <f t="shared" si="13"/>
        <v>0.28363830388248945</v>
      </c>
      <c r="K106">
        <f t="shared" si="14"/>
        <v>8.1758506667165262E-2</v>
      </c>
      <c r="L106">
        <f t="shared" si="15"/>
        <v>5.6153275982120791E-4</v>
      </c>
    </row>
    <row r="107" spans="1:12" x14ac:dyDescent="0.25">
      <c r="A107" s="1">
        <v>2013</v>
      </c>
      <c r="B107" s="1">
        <v>10</v>
      </c>
      <c r="C107" s="1">
        <v>216</v>
      </c>
      <c r="D107" s="1">
        <v>106</v>
      </c>
      <c r="E107">
        <f t="shared" si="8"/>
        <v>155.66783216783219</v>
      </c>
      <c r="F107">
        <f t="shared" si="9"/>
        <v>60.332167832167812</v>
      </c>
      <c r="G107">
        <f t="shared" si="10"/>
        <v>60.332167832167812</v>
      </c>
      <c r="H107">
        <f t="shared" si="11"/>
        <v>3639.9704753288647</v>
      </c>
      <c r="I107">
        <f t="shared" si="12"/>
        <v>0.27931559181559173</v>
      </c>
      <c r="J107">
        <f t="shared" si="13"/>
        <v>0.27931559181559173</v>
      </c>
      <c r="K107">
        <f t="shared" si="14"/>
        <v>9.6192814820914344E-5</v>
      </c>
      <c r="L107">
        <f t="shared" si="15"/>
        <v>1.9290123456790122E-4</v>
      </c>
    </row>
    <row r="108" spans="1:12" x14ac:dyDescent="0.25">
      <c r="A108" s="1">
        <v>2013</v>
      </c>
      <c r="B108" s="1">
        <v>11</v>
      </c>
      <c r="C108" s="1">
        <v>219</v>
      </c>
      <c r="D108" s="1">
        <v>107</v>
      </c>
      <c r="E108">
        <f t="shared" si="8"/>
        <v>221.11848341232226</v>
      </c>
      <c r="F108">
        <f t="shared" si="9"/>
        <v>-2.1184834123222629</v>
      </c>
      <c r="G108">
        <f t="shared" si="10"/>
        <v>2.1184834123222629</v>
      </c>
      <c r="H108">
        <f t="shared" si="11"/>
        <v>4.4879719682845787</v>
      </c>
      <c r="I108">
        <f t="shared" si="12"/>
        <v>-9.6734402389144422E-3</v>
      </c>
      <c r="J108">
        <f t="shared" si="13"/>
        <v>9.6734402389144422E-3</v>
      </c>
      <c r="K108">
        <f t="shared" si="14"/>
        <v>2.6959440714562077E-2</v>
      </c>
      <c r="L108">
        <f t="shared" si="15"/>
        <v>3.1713267029461437E-2</v>
      </c>
    </row>
    <row r="109" spans="1:12" x14ac:dyDescent="0.25">
      <c r="A109" s="1">
        <v>2013</v>
      </c>
      <c r="B109" s="1">
        <v>12</v>
      </c>
      <c r="C109" s="1">
        <v>258</v>
      </c>
      <c r="D109" s="1">
        <v>108</v>
      </c>
      <c r="E109">
        <f t="shared" si="8"/>
        <v>222.04166666666666</v>
      </c>
      <c r="F109">
        <f t="shared" si="9"/>
        <v>35.958333333333343</v>
      </c>
      <c r="G109">
        <f t="shared" si="10"/>
        <v>35.958333333333343</v>
      </c>
      <c r="H109">
        <f t="shared" si="11"/>
        <v>1293.0017361111118</v>
      </c>
      <c r="I109">
        <f t="shared" si="12"/>
        <v>0.13937338501291993</v>
      </c>
      <c r="J109">
        <f t="shared" si="13"/>
        <v>0.13937338501291993</v>
      </c>
      <c r="K109">
        <f t="shared" si="14"/>
        <v>4.8379063713081564E-3</v>
      </c>
      <c r="L109">
        <f t="shared" si="15"/>
        <v>1.1778138333032871E-2</v>
      </c>
    </row>
    <row r="110" spans="1:12" x14ac:dyDescent="0.25">
      <c r="A110" s="1">
        <v>2014</v>
      </c>
      <c r="B110" s="1">
        <v>1</v>
      </c>
      <c r="C110" s="1">
        <v>286</v>
      </c>
      <c r="D110" s="1">
        <v>109</v>
      </c>
      <c r="E110">
        <f t="shared" si="8"/>
        <v>303.94520547945206</v>
      </c>
      <c r="F110">
        <f t="shared" si="9"/>
        <v>-17.945205479452056</v>
      </c>
      <c r="G110">
        <f t="shared" si="10"/>
        <v>17.945205479452056</v>
      </c>
      <c r="H110">
        <f t="shared" si="11"/>
        <v>322.03039969975612</v>
      </c>
      <c r="I110">
        <f t="shared" si="12"/>
        <v>-6.2745473704377816E-2</v>
      </c>
      <c r="J110">
        <f t="shared" si="13"/>
        <v>6.2745473704377816E-2</v>
      </c>
      <c r="K110">
        <f t="shared" si="14"/>
        <v>1.2130948764623388E-3</v>
      </c>
      <c r="L110">
        <f t="shared" si="15"/>
        <v>2.0551127194483838E-2</v>
      </c>
    </row>
    <row r="111" spans="1:12" x14ac:dyDescent="0.25">
      <c r="A111" s="1">
        <v>2014</v>
      </c>
      <c r="B111" s="1">
        <v>2</v>
      </c>
      <c r="C111" s="1">
        <v>327</v>
      </c>
      <c r="D111" s="1">
        <v>110</v>
      </c>
      <c r="E111">
        <f t="shared" si="8"/>
        <v>317.03875968992247</v>
      </c>
      <c r="F111">
        <f t="shared" si="9"/>
        <v>9.9612403100775282</v>
      </c>
      <c r="G111">
        <f t="shared" si="10"/>
        <v>9.9612403100775282</v>
      </c>
      <c r="H111">
        <f t="shared" si="11"/>
        <v>99.226308515113445</v>
      </c>
      <c r="I111">
        <f t="shared" si="12"/>
        <v>3.0462508593509262E-2</v>
      </c>
      <c r="J111">
        <f t="shared" si="13"/>
        <v>3.0462508593509262E-2</v>
      </c>
      <c r="K111">
        <f t="shared" si="14"/>
        <v>7.0586288752244444E-2</v>
      </c>
      <c r="L111">
        <f t="shared" si="15"/>
        <v>1.49631998802944E-2</v>
      </c>
    </row>
    <row r="112" spans="1:12" x14ac:dyDescent="0.25">
      <c r="A112" s="1">
        <v>2014</v>
      </c>
      <c r="B112" s="1">
        <v>3</v>
      </c>
      <c r="C112" s="1">
        <v>287</v>
      </c>
      <c r="D112" s="1">
        <v>111</v>
      </c>
      <c r="E112">
        <f t="shared" si="8"/>
        <v>373.87762237762234</v>
      </c>
      <c r="F112">
        <f t="shared" si="9"/>
        <v>-86.877622377622345</v>
      </c>
      <c r="G112">
        <f t="shared" si="10"/>
        <v>86.877622377622345</v>
      </c>
      <c r="H112">
        <f t="shared" si="11"/>
        <v>7547.7212699887468</v>
      </c>
      <c r="I112">
        <f t="shared" si="12"/>
        <v>-0.30270948563631478</v>
      </c>
      <c r="J112">
        <f t="shared" si="13"/>
        <v>0.30270948563631478</v>
      </c>
      <c r="K112">
        <f t="shared" si="14"/>
        <v>6.84853100325543E-2</v>
      </c>
      <c r="L112">
        <f t="shared" si="15"/>
        <v>1.942478359577025E-2</v>
      </c>
    </row>
    <row r="113" spans="1:12" x14ac:dyDescent="0.25">
      <c r="A113" s="1">
        <v>2014</v>
      </c>
      <c r="B113" s="1">
        <v>4</v>
      </c>
      <c r="C113" s="1">
        <v>327</v>
      </c>
      <c r="D113" s="1">
        <v>112</v>
      </c>
      <c r="E113">
        <f t="shared" si="8"/>
        <v>251.89296636085629</v>
      </c>
      <c r="F113">
        <f t="shared" si="9"/>
        <v>75.107033639143708</v>
      </c>
      <c r="G113">
        <f t="shared" si="10"/>
        <v>75.107033639143708</v>
      </c>
      <c r="H113">
        <f t="shared" si="11"/>
        <v>5641.0665020714641</v>
      </c>
      <c r="I113">
        <f t="shared" si="12"/>
        <v>0.22968511816251899</v>
      </c>
      <c r="J113">
        <f t="shared" si="13"/>
        <v>0.22968511816251899</v>
      </c>
      <c r="K113">
        <f t="shared" si="14"/>
        <v>2.3920749413461066E-2</v>
      </c>
      <c r="L113">
        <f t="shared" si="15"/>
        <v>2.337999981296E-4</v>
      </c>
    </row>
    <row r="114" spans="1:12" x14ac:dyDescent="0.25">
      <c r="A114" s="1">
        <v>2014</v>
      </c>
      <c r="B114" s="1">
        <v>5</v>
      </c>
      <c r="C114" s="1">
        <v>322</v>
      </c>
      <c r="D114" s="1">
        <v>113</v>
      </c>
      <c r="E114">
        <f t="shared" si="8"/>
        <v>372.57491289198606</v>
      </c>
      <c r="F114">
        <f t="shared" si="9"/>
        <v>-50.57491289198606</v>
      </c>
      <c r="G114">
        <f t="shared" si="10"/>
        <v>50.57491289198606</v>
      </c>
      <c r="H114">
        <f t="shared" si="11"/>
        <v>2557.8218140319777</v>
      </c>
      <c r="I114">
        <f t="shared" si="12"/>
        <v>-0.15706494686952194</v>
      </c>
      <c r="J114">
        <f t="shared" si="13"/>
        <v>0.15706494686952194</v>
      </c>
      <c r="K114">
        <f t="shared" si="14"/>
        <v>1.9110616660509676E-3</v>
      </c>
      <c r="L114">
        <f t="shared" si="15"/>
        <v>3.4817329578334172E-3</v>
      </c>
    </row>
    <row r="115" spans="1:12" x14ac:dyDescent="0.25">
      <c r="A115" s="1">
        <v>2014</v>
      </c>
      <c r="B115" s="1">
        <v>6</v>
      </c>
      <c r="C115" s="1">
        <v>303</v>
      </c>
      <c r="D115" s="1">
        <v>114</v>
      </c>
      <c r="E115">
        <f t="shared" si="8"/>
        <v>317.0764525993884</v>
      </c>
      <c r="F115">
        <f t="shared" si="9"/>
        <v>-14.076452599388404</v>
      </c>
      <c r="G115">
        <f t="shared" si="10"/>
        <v>14.076452599388404</v>
      </c>
      <c r="H115">
        <f t="shared" si="11"/>
        <v>198.14651778282854</v>
      </c>
      <c r="I115">
        <f t="shared" si="12"/>
        <v>-4.6456939271908922E-2</v>
      </c>
      <c r="J115">
        <f t="shared" si="13"/>
        <v>4.6456939271908922E-2</v>
      </c>
      <c r="K115">
        <f t="shared" si="14"/>
        <v>2.0026342956623099E-2</v>
      </c>
      <c r="L115">
        <f t="shared" si="15"/>
        <v>6.8076114542147282E-3</v>
      </c>
    </row>
    <row r="116" spans="1:12" x14ac:dyDescent="0.25">
      <c r="A116" s="1">
        <v>2014</v>
      </c>
      <c r="B116" s="1">
        <v>7</v>
      </c>
      <c r="C116" s="1">
        <v>328</v>
      </c>
      <c r="D116" s="1">
        <v>115</v>
      </c>
      <c r="E116">
        <f t="shared" si="8"/>
        <v>285.12111801242236</v>
      </c>
      <c r="F116">
        <f t="shared" si="9"/>
        <v>42.878881987577643</v>
      </c>
      <c r="G116">
        <f t="shared" si="10"/>
        <v>42.878881987577643</v>
      </c>
      <c r="H116">
        <f t="shared" si="11"/>
        <v>1838.5985205046104</v>
      </c>
      <c r="I116">
        <f t="shared" si="12"/>
        <v>0.13072829874261477</v>
      </c>
      <c r="J116">
        <f t="shared" si="13"/>
        <v>0.13072829874261477</v>
      </c>
      <c r="K116">
        <f t="shared" si="14"/>
        <v>1.0784763147670814E-2</v>
      </c>
      <c r="L116">
        <f t="shared" si="15"/>
        <v>4.5545806067816784E-4</v>
      </c>
    </row>
    <row r="117" spans="1:12" x14ac:dyDescent="0.25">
      <c r="A117" s="1">
        <v>2014</v>
      </c>
      <c r="B117" s="1">
        <v>8</v>
      </c>
      <c r="C117" s="1">
        <v>321</v>
      </c>
      <c r="D117" s="1">
        <v>116</v>
      </c>
      <c r="E117">
        <f t="shared" si="8"/>
        <v>355.06270627062707</v>
      </c>
      <c r="F117">
        <f t="shared" si="9"/>
        <v>-34.062706270627075</v>
      </c>
      <c r="G117">
        <f t="shared" si="10"/>
        <v>34.062706270627075</v>
      </c>
      <c r="H117">
        <f t="shared" si="11"/>
        <v>1160.2679584790171</v>
      </c>
      <c r="I117">
        <f t="shared" si="12"/>
        <v>-0.10611434975273232</v>
      </c>
      <c r="J117">
        <f t="shared" si="13"/>
        <v>0.10611434975273232</v>
      </c>
      <c r="K117">
        <f t="shared" si="14"/>
        <v>7.5409933913411165E-2</v>
      </c>
      <c r="L117">
        <f t="shared" si="15"/>
        <v>8.7586494696285933E-2</v>
      </c>
    </row>
    <row r="118" spans="1:12" x14ac:dyDescent="0.25">
      <c r="A118" s="1">
        <v>2014</v>
      </c>
      <c r="B118" s="1">
        <v>9</v>
      </c>
      <c r="C118" s="1">
        <v>226</v>
      </c>
      <c r="D118" s="1">
        <v>117</v>
      </c>
      <c r="E118">
        <f t="shared" si="8"/>
        <v>314.14939024390242</v>
      </c>
      <c r="F118">
        <f t="shared" si="9"/>
        <v>-88.149390243902417</v>
      </c>
      <c r="G118">
        <f t="shared" si="10"/>
        <v>88.149390243902417</v>
      </c>
      <c r="H118">
        <f t="shared" si="11"/>
        <v>7770.3150003717983</v>
      </c>
      <c r="I118">
        <f t="shared" si="12"/>
        <v>-0.39004154975178063</v>
      </c>
      <c r="J118">
        <f t="shared" si="13"/>
        <v>0.39004154975178063</v>
      </c>
      <c r="K118">
        <f t="shared" si="14"/>
        <v>6.788730597281746E-2</v>
      </c>
      <c r="L118">
        <f t="shared" si="15"/>
        <v>1.2530346933980734E-3</v>
      </c>
    </row>
    <row r="119" spans="1:12" x14ac:dyDescent="0.25">
      <c r="A119" s="1">
        <v>2014</v>
      </c>
      <c r="B119" s="1">
        <v>10</v>
      </c>
      <c r="C119" s="1">
        <v>218</v>
      </c>
      <c r="D119" s="1">
        <v>118</v>
      </c>
      <c r="E119">
        <f t="shared" si="8"/>
        <v>159.11526479750779</v>
      </c>
      <c r="F119">
        <f t="shared" si="9"/>
        <v>58.884735202492209</v>
      </c>
      <c r="G119">
        <f t="shared" si="10"/>
        <v>58.884735202492209</v>
      </c>
      <c r="H119">
        <f t="shared" si="11"/>
        <v>3467.412039867625</v>
      </c>
      <c r="I119">
        <f t="shared" si="12"/>
        <v>0.27011346423161564</v>
      </c>
      <c r="J119">
        <f t="shared" si="13"/>
        <v>0.27011346423161564</v>
      </c>
      <c r="K119">
        <f t="shared" si="14"/>
        <v>3.9590731142276547E-3</v>
      </c>
      <c r="L119">
        <f t="shared" si="15"/>
        <v>7.5751199393990411E-4</v>
      </c>
    </row>
    <row r="120" spans="1:12" x14ac:dyDescent="0.25">
      <c r="A120" s="1">
        <v>2014</v>
      </c>
      <c r="B120" s="1">
        <v>11</v>
      </c>
      <c r="C120" s="1">
        <v>224</v>
      </c>
      <c r="D120" s="1">
        <v>119</v>
      </c>
      <c r="E120">
        <f t="shared" si="8"/>
        <v>210.28318584070794</v>
      </c>
      <c r="F120">
        <f t="shared" si="9"/>
        <v>13.716814159292056</v>
      </c>
      <c r="G120">
        <f t="shared" si="10"/>
        <v>13.716814159292056</v>
      </c>
      <c r="H120">
        <f t="shared" si="11"/>
        <v>188.15099068055505</v>
      </c>
      <c r="I120">
        <f t="shared" si="12"/>
        <v>6.123577749683954E-2</v>
      </c>
      <c r="J120">
        <f t="shared" si="13"/>
        <v>6.123577749683954E-2</v>
      </c>
      <c r="K120">
        <f t="shared" si="14"/>
        <v>1.0392038826461891E-2</v>
      </c>
      <c r="L120">
        <f t="shared" si="15"/>
        <v>1.6761001275510206E-2</v>
      </c>
    </row>
    <row r="121" spans="1:12" x14ac:dyDescent="0.25">
      <c r="A121" s="1">
        <v>2014</v>
      </c>
      <c r="B121" s="1">
        <v>12</v>
      </c>
      <c r="C121" s="1">
        <v>253</v>
      </c>
      <c r="D121" s="1">
        <v>120</v>
      </c>
      <c r="E121">
        <f t="shared" si="8"/>
        <v>230.16513761467891</v>
      </c>
      <c r="F121">
        <f t="shared" si="9"/>
        <v>22.834862385321088</v>
      </c>
      <c r="G121">
        <f t="shared" si="10"/>
        <v>22.834862385321088</v>
      </c>
      <c r="H121">
        <f t="shared" si="11"/>
        <v>521.43094015655186</v>
      </c>
      <c r="I121">
        <f t="shared" si="12"/>
        <v>9.0256373064510231E-2</v>
      </c>
      <c r="J121">
        <f t="shared" si="13"/>
        <v>9.0256373064510231E-2</v>
      </c>
      <c r="K121">
        <f t="shared" si="14"/>
        <v>3.8776288479721362E-3</v>
      </c>
      <c r="L121">
        <f t="shared" si="15"/>
        <v>4.5149900795200676E-3</v>
      </c>
    </row>
    <row r="122" spans="1:12" x14ac:dyDescent="0.25">
      <c r="A122" s="1">
        <v>2015</v>
      </c>
      <c r="B122" s="1">
        <v>1</v>
      </c>
      <c r="C122" s="1">
        <v>270</v>
      </c>
      <c r="D122" s="1">
        <v>121</v>
      </c>
      <c r="E122">
        <f t="shared" si="8"/>
        <v>285.75446428571433</v>
      </c>
      <c r="F122">
        <f t="shared" si="9"/>
        <v>-15.754464285714334</v>
      </c>
      <c r="G122">
        <f t="shared" si="10"/>
        <v>15.754464285714334</v>
      </c>
      <c r="H122">
        <f t="shared" si="11"/>
        <v>248.20314492984846</v>
      </c>
      <c r="I122">
        <f t="shared" si="12"/>
        <v>-5.8349867724867908E-2</v>
      </c>
      <c r="J122">
        <f t="shared" si="13"/>
        <v>5.8349867724867908E-2</v>
      </c>
      <c r="K122">
        <f t="shared" si="14"/>
        <v>3.0118583718540384E-2</v>
      </c>
      <c r="L122">
        <f t="shared" si="15"/>
        <v>5.7956104252400539E-2</v>
      </c>
    </row>
    <row r="123" spans="1:12" x14ac:dyDescent="0.25">
      <c r="A123" s="1">
        <v>2015</v>
      </c>
      <c r="B123" s="1">
        <v>2</v>
      </c>
      <c r="C123" s="1">
        <v>335</v>
      </c>
      <c r="D123" s="1">
        <v>122</v>
      </c>
      <c r="E123">
        <f t="shared" si="8"/>
        <v>288.14229249011862</v>
      </c>
      <c r="F123">
        <f t="shared" si="9"/>
        <v>46.857707509881379</v>
      </c>
      <c r="G123">
        <f t="shared" si="10"/>
        <v>46.857707509881379</v>
      </c>
      <c r="H123">
        <f t="shared" si="11"/>
        <v>2195.644753081594</v>
      </c>
      <c r="I123">
        <f t="shared" si="12"/>
        <v>0.13987375376083994</v>
      </c>
      <c r="J123">
        <f t="shared" si="13"/>
        <v>0.13987375376083994</v>
      </c>
      <c r="K123">
        <f t="shared" si="14"/>
        <v>0.18386981925945484</v>
      </c>
      <c r="L123">
        <f t="shared" si="15"/>
        <v>3.5366451325462241E-2</v>
      </c>
    </row>
    <row r="124" spans="1:12" x14ac:dyDescent="0.25">
      <c r="A124" s="1">
        <v>2015</v>
      </c>
      <c r="B124" s="1">
        <v>3</v>
      </c>
      <c r="C124" s="1">
        <v>272</v>
      </c>
      <c r="D124" s="1">
        <v>123</v>
      </c>
      <c r="E124">
        <f t="shared" si="8"/>
        <v>415.64814814814815</v>
      </c>
      <c r="F124">
        <f t="shared" si="9"/>
        <v>-143.64814814814815</v>
      </c>
      <c r="G124">
        <f t="shared" si="10"/>
        <v>143.64814814814815</v>
      </c>
      <c r="H124">
        <f t="shared" si="11"/>
        <v>20634.790466392318</v>
      </c>
      <c r="I124">
        <f t="shared" si="12"/>
        <v>-0.52811819172113295</v>
      </c>
      <c r="J124">
        <f t="shared" si="13"/>
        <v>0.52811819172113295</v>
      </c>
      <c r="K124">
        <f t="shared" si="14"/>
        <v>0.14662209191576339</v>
      </c>
      <c r="L124">
        <f t="shared" si="15"/>
        <v>3.7967668685121109E-2</v>
      </c>
    </row>
    <row r="125" spans="1:12" x14ac:dyDescent="0.25">
      <c r="A125" s="1">
        <v>2015</v>
      </c>
      <c r="B125" s="1">
        <v>4</v>
      </c>
      <c r="C125" s="1">
        <v>325</v>
      </c>
      <c r="D125" s="1">
        <v>124</v>
      </c>
      <c r="E125">
        <f t="shared" si="8"/>
        <v>220.84776119402983</v>
      </c>
      <c r="F125">
        <f t="shared" si="9"/>
        <v>104.15223880597017</v>
      </c>
      <c r="G125">
        <f t="shared" si="10"/>
        <v>104.15223880597017</v>
      </c>
      <c r="H125">
        <f t="shared" si="11"/>
        <v>10847.688848295838</v>
      </c>
      <c r="I125">
        <f t="shared" si="12"/>
        <v>0.32046842709529283</v>
      </c>
      <c r="J125">
        <f t="shared" si="13"/>
        <v>0.32046842709529283</v>
      </c>
      <c r="K125">
        <f t="shared" si="14"/>
        <v>4.8166346025879873E-2</v>
      </c>
      <c r="L125">
        <f t="shared" si="15"/>
        <v>6.0591715976331356E-4</v>
      </c>
    </row>
    <row r="126" spans="1:12" x14ac:dyDescent="0.25">
      <c r="A126" s="1">
        <v>2015</v>
      </c>
      <c r="B126" s="1">
        <v>5</v>
      </c>
      <c r="C126" s="1">
        <v>317</v>
      </c>
      <c r="D126" s="1">
        <v>125</v>
      </c>
      <c r="E126">
        <f t="shared" si="8"/>
        <v>388.32720588235293</v>
      </c>
      <c r="F126">
        <f t="shared" si="9"/>
        <v>-71.327205882352928</v>
      </c>
      <c r="G126">
        <f t="shared" si="10"/>
        <v>71.327205882352928</v>
      </c>
      <c r="H126">
        <f t="shared" si="11"/>
        <v>5087.5702989835618</v>
      </c>
      <c r="I126">
        <f t="shared" si="12"/>
        <v>-0.22500695861940986</v>
      </c>
      <c r="J126">
        <f t="shared" si="13"/>
        <v>0.22500695861940986</v>
      </c>
      <c r="K126">
        <f t="shared" si="14"/>
        <v>2.6876582976699792E-4</v>
      </c>
      <c r="L126">
        <f t="shared" si="15"/>
        <v>1.6817761147986349E-3</v>
      </c>
    </row>
    <row r="127" spans="1:12" x14ac:dyDescent="0.25">
      <c r="A127" s="1">
        <v>2015</v>
      </c>
      <c r="B127" s="1">
        <v>6</v>
      </c>
      <c r="C127" s="1">
        <v>304</v>
      </c>
      <c r="D127" s="1">
        <v>126</v>
      </c>
      <c r="E127">
        <f t="shared" si="8"/>
        <v>309.1969230769231</v>
      </c>
      <c r="F127">
        <f t="shared" si="9"/>
        <v>-5.196923076923099</v>
      </c>
      <c r="G127">
        <f t="shared" si="10"/>
        <v>5.196923076923099</v>
      </c>
      <c r="H127">
        <f t="shared" si="11"/>
        <v>27.00800946745585</v>
      </c>
      <c r="I127">
        <f t="shared" si="12"/>
        <v>-1.709514170040493E-2</v>
      </c>
      <c r="J127">
        <f t="shared" si="13"/>
        <v>1.709514170040493E-2</v>
      </c>
      <c r="K127">
        <f t="shared" si="14"/>
        <v>2.9341027224517517E-3</v>
      </c>
      <c r="L127">
        <f t="shared" si="15"/>
        <v>1.7313019390581715E-4</v>
      </c>
    </row>
    <row r="128" spans="1:12" x14ac:dyDescent="0.25">
      <c r="A128" s="1">
        <v>2015</v>
      </c>
      <c r="B128" s="1">
        <v>7</v>
      </c>
      <c r="C128" s="1">
        <v>308</v>
      </c>
      <c r="D128" s="1">
        <v>127</v>
      </c>
      <c r="E128">
        <f t="shared" si="8"/>
        <v>291.53312302839117</v>
      </c>
      <c r="F128">
        <f t="shared" si="9"/>
        <v>16.466876971608826</v>
      </c>
      <c r="G128">
        <f t="shared" si="10"/>
        <v>16.466876971608826</v>
      </c>
      <c r="H128">
        <f t="shared" si="11"/>
        <v>271.15803719810106</v>
      </c>
      <c r="I128">
        <f t="shared" si="12"/>
        <v>5.3463886271457227E-2</v>
      </c>
      <c r="J128">
        <f t="shared" si="13"/>
        <v>5.3463886271457227E-2</v>
      </c>
      <c r="K128">
        <f t="shared" si="14"/>
        <v>3.8265598128173115E-3</v>
      </c>
      <c r="L128">
        <f t="shared" si="15"/>
        <v>2.3718164951931188E-3</v>
      </c>
    </row>
    <row r="129" spans="1:12" x14ac:dyDescent="0.25">
      <c r="A129" s="1">
        <v>2015</v>
      </c>
      <c r="B129" s="1">
        <v>8</v>
      </c>
      <c r="C129" s="1">
        <v>293</v>
      </c>
      <c r="D129" s="1">
        <v>128</v>
      </c>
      <c r="E129">
        <f t="shared" si="8"/>
        <v>312.05263157894734</v>
      </c>
      <c r="F129">
        <f t="shared" si="9"/>
        <v>-19.052631578947341</v>
      </c>
      <c r="G129">
        <f t="shared" si="10"/>
        <v>19.052631578947341</v>
      </c>
      <c r="H129">
        <f t="shared" si="11"/>
        <v>363.0027700831015</v>
      </c>
      <c r="I129">
        <f t="shared" si="12"/>
        <v>-6.5026046344530172E-2</v>
      </c>
      <c r="J129">
        <f t="shared" si="13"/>
        <v>6.5026046344530172E-2</v>
      </c>
      <c r="K129">
        <f t="shared" si="14"/>
        <v>5.5025501846987956E-2</v>
      </c>
      <c r="L129">
        <f t="shared" si="15"/>
        <v>8.0245547414646651E-2</v>
      </c>
    </row>
    <row r="130" spans="1:12" x14ac:dyDescent="0.25">
      <c r="A130" s="1">
        <v>2015</v>
      </c>
      <c r="B130" s="1">
        <v>9</v>
      </c>
      <c r="C130" s="1">
        <v>210</v>
      </c>
      <c r="D130" s="1">
        <v>129</v>
      </c>
      <c r="E130">
        <f t="shared" si="8"/>
        <v>278.73051948051949</v>
      </c>
      <c r="F130">
        <f t="shared" si="9"/>
        <v>-68.73051948051949</v>
      </c>
      <c r="G130">
        <f t="shared" si="10"/>
        <v>68.73051948051949</v>
      </c>
      <c r="H130">
        <f t="shared" si="11"/>
        <v>4723.8843080620691</v>
      </c>
      <c r="I130">
        <f t="shared" si="12"/>
        <v>-0.32728818800247378</v>
      </c>
      <c r="J130">
        <f t="shared" si="13"/>
        <v>0.32728818800247378</v>
      </c>
      <c r="K130">
        <f t="shared" si="14"/>
        <v>8.8543241919069579E-2</v>
      </c>
      <c r="L130">
        <f t="shared" si="15"/>
        <v>2.040816326530612E-4</v>
      </c>
    </row>
    <row r="131" spans="1:12" x14ac:dyDescent="0.25">
      <c r="A131" s="1">
        <v>2015</v>
      </c>
      <c r="B131" s="1">
        <v>10</v>
      </c>
      <c r="C131" s="1">
        <v>213</v>
      </c>
      <c r="D131" s="1">
        <v>130</v>
      </c>
      <c r="E131">
        <f t="shared" si="8"/>
        <v>150.51194539249147</v>
      </c>
      <c r="F131">
        <f t="shared" si="9"/>
        <v>62.488054607508531</v>
      </c>
      <c r="G131">
        <f t="shared" si="10"/>
        <v>62.488054607508531</v>
      </c>
      <c r="H131">
        <f t="shared" si="11"/>
        <v>3904.756968630968</v>
      </c>
      <c r="I131">
        <f t="shared" si="12"/>
        <v>0.29337114839205886</v>
      </c>
      <c r="J131">
        <f t="shared" si="13"/>
        <v>0.29337114839205886</v>
      </c>
      <c r="K131">
        <f t="shared" si="14"/>
        <v>8.0486945819787986E-4</v>
      </c>
      <c r="L131">
        <f t="shared" si="15"/>
        <v>1.9837333862328903E-4</v>
      </c>
    </row>
    <row r="132" spans="1:12" x14ac:dyDescent="0.25">
      <c r="A132" s="1">
        <v>2015</v>
      </c>
      <c r="B132" s="1">
        <v>11</v>
      </c>
      <c r="C132" s="1">
        <v>210</v>
      </c>
      <c r="D132" s="1">
        <v>131</v>
      </c>
      <c r="E132">
        <f t="shared" si="8"/>
        <v>216.04285714285714</v>
      </c>
      <c r="F132">
        <f t="shared" si="9"/>
        <v>-6.0428571428571445</v>
      </c>
      <c r="G132">
        <f t="shared" si="10"/>
        <v>6.0428571428571445</v>
      </c>
      <c r="H132">
        <f t="shared" si="11"/>
        <v>36.516122448979608</v>
      </c>
      <c r="I132">
        <f t="shared" si="12"/>
        <v>-2.8775510204081641E-2</v>
      </c>
      <c r="J132">
        <f t="shared" si="13"/>
        <v>2.8775510204081641E-2</v>
      </c>
      <c r="K132">
        <f t="shared" si="14"/>
        <v>2.9318810245780529E-2</v>
      </c>
      <c r="L132">
        <f t="shared" si="15"/>
        <v>2.4693877551020406E-2</v>
      </c>
    </row>
    <row r="133" spans="1:12" ht="16.5" thickBot="1" x14ac:dyDescent="0.3">
      <c r="A133" s="5">
        <v>2015</v>
      </c>
      <c r="B133" s="5">
        <v>12</v>
      </c>
      <c r="C133" s="5">
        <v>243</v>
      </c>
      <c r="D133" s="5">
        <v>132</v>
      </c>
      <c r="E133" s="6">
        <f t="shared" ref="E133:E157" si="16">C132*(C132/C131)</f>
        <v>207.04225352112675</v>
      </c>
      <c r="F133" s="6">
        <f t="shared" ref="F133" si="17">C133-E133</f>
        <v>35.957746478873247</v>
      </c>
      <c r="G133" s="6">
        <f t="shared" ref="G133:G157" si="18">ABS(F133)</f>
        <v>35.957746478873247</v>
      </c>
      <c r="H133" s="6">
        <f t="shared" ref="H133" si="19">F133^2</f>
        <v>1292.9595318389213</v>
      </c>
      <c r="I133" s="6">
        <f t="shared" ref="I133" si="20">F133/C133</f>
        <v>0.1479742653451574</v>
      </c>
      <c r="J133" s="6">
        <f t="shared" ref="J133:J157" si="21">ABS(I133)</f>
        <v>0.1479742653451574</v>
      </c>
      <c r="K133" s="6">
        <f t="shared" ref="K133:K156" si="22">((E134-C134)/C133)^2</f>
        <v>1.3453817842739416E-2</v>
      </c>
      <c r="L133" s="6">
        <f t="shared" ref="L133:L156" si="23">((C134-C133)/C133)^2</f>
        <v>1.6935087808430287E-3</v>
      </c>
    </row>
    <row r="134" spans="1:12" x14ac:dyDescent="0.25">
      <c r="A134" s="1">
        <v>2016</v>
      </c>
      <c r="B134" s="1">
        <v>1</v>
      </c>
      <c r="C134" s="1">
        <v>253</v>
      </c>
      <c r="D134" s="1">
        <v>133</v>
      </c>
      <c r="E134">
        <f t="shared" si="16"/>
        <v>281.18571428571431</v>
      </c>
      <c r="F134">
        <f t="shared" ref="F134:F157" si="24">C134-E134</f>
        <v>-28.185714285714312</v>
      </c>
      <c r="G134">
        <f t="shared" si="18"/>
        <v>28.185714285714312</v>
      </c>
      <c r="H134">
        <f t="shared" ref="H134:H157" si="25">F134^2</f>
        <v>794.43448979591983</v>
      </c>
      <c r="I134">
        <f t="shared" ref="I134:I157" si="26">F134/C134</f>
        <v>-0.1114059853190289</v>
      </c>
      <c r="J134">
        <f t="shared" si="21"/>
        <v>0.1114059853190289</v>
      </c>
      <c r="K134">
        <f t="shared" si="22"/>
        <v>2.3263456474026833E-2</v>
      </c>
      <c r="L134">
        <f t="shared" si="23"/>
        <v>3.7510350107016199E-2</v>
      </c>
    </row>
    <row r="135" spans="1:12" x14ac:dyDescent="0.25">
      <c r="A135" s="1">
        <v>2016</v>
      </c>
      <c r="B135" s="1">
        <v>2</v>
      </c>
      <c r="C135" s="1">
        <v>302</v>
      </c>
      <c r="D135" s="1">
        <v>134</v>
      </c>
      <c r="E135">
        <f t="shared" si="16"/>
        <v>263.41152263374488</v>
      </c>
      <c r="F135">
        <f t="shared" si="24"/>
        <v>38.58847736625512</v>
      </c>
      <c r="G135">
        <f t="shared" si="18"/>
        <v>38.58847736625512</v>
      </c>
      <c r="H135">
        <f t="shared" si="25"/>
        <v>1489.0705854459836</v>
      </c>
      <c r="I135">
        <f t="shared" si="26"/>
        <v>0.12777641512005006</v>
      </c>
      <c r="J135">
        <f t="shared" si="21"/>
        <v>0.12777641512005006</v>
      </c>
      <c r="K135">
        <f t="shared" si="22"/>
        <v>0.10852905239332121</v>
      </c>
      <c r="L135">
        <f t="shared" si="23"/>
        <v>1.8431209157493092E-2</v>
      </c>
    </row>
    <row r="136" spans="1:12" x14ac:dyDescent="0.25">
      <c r="A136" s="1">
        <v>2016</v>
      </c>
      <c r="B136" s="1">
        <v>3</v>
      </c>
      <c r="C136" s="1">
        <v>261</v>
      </c>
      <c r="D136" s="1">
        <v>135</v>
      </c>
      <c r="E136">
        <f t="shared" si="16"/>
        <v>360.49011857707512</v>
      </c>
      <c r="F136">
        <f t="shared" si="24"/>
        <v>-99.490118577075123</v>
      </c>
      <c r="G136">
        <f t="shared" si="18"/>
        <v>99.490118577075123</v>
      </c>
      <c r="H136">
        <f t="shared" si="25"/>
        <v>9898.2836944804676</v>
      </c>
      <c r="I136">
        <f t="shared" si="26"/>
        <v>-0.381188193781897</v>
      </c>
      <c r="J136">
        <f t="shared" si="21"/>
        <v>0.381188193781897</v>
      </c>
      <c r="K136">
        <f t="shared" si="22"/>
        <v>7.0771848442614013E-2</v>
      </c>
      <c r="L136">
        <f t="shared" si="23"/>
        <v>1.6969803731595248E-2</v>
      </c>
    </row>
    <row r="137" spans="1:12" x14ac:dyDescent="0.25">
      <c r="A137" s="1">
        <v>2016</v>
      </c>
      <c r="B137" s="1">
        <v>4</v>
      </c>
      <c r="C137" s="1">
        <v>295</v>
      </c>
      <c r="D137" s="1">
        <v>136</v>
      </c>
      <c r="E137">
        <f t="shared" si="16"/>
        <v>225.56622516556291</v>
      </c>
      <c r="F137">
        <f t="shared" si="24"/>
        <v>69.433774834437088</v>
      </c>
      <c r="G137">
        <f t="shared" si="18"/>
        <v>69.433774834437088</v>
      </c>
      <c r="H137">
        <f t="shared" si="25"/>
        <v>4821.0490877593093</v>
      </c>
      <c r="I137">
        <f t="shared" si="26"/>
        <v>0.2353687282523291</v>
      </c>
      <c r="J137">
        <f t="shared" si="21"/>
        <v>0.2353687282523291</v>
      </c>
      <c r="K137">
        <f t="shared" si="22"/>
        <v>2.2682523355695868E-2</v>
      </c>
      <c r="L137">
        <f t="shared" si="23"/>
        <v>4.136742315426601E-4</v>
      </c>
    </row>
    <row r="138" spans="1:12" x14ac:dyDescent="0.25">
      <c r="A138" s="1">
        <v>2016</v>
      </c>
      <c r="B138" s="1">
        <v>5</v>
      </c>
      <c r="C138" s="1">
        <v>289</v>
      </c>
      <c r="D138" s="1">
        <v>137</v>
      </c>
      <c r="E138">
        <f t="shared" si="16"/>
        <v>333.42911877394636</v>
      </c>
      <c r="F138">
        <f t="shared" si="24"/>
        <v>-44.429118773946357</v>
      </c>
      <c r="G138">
        <f t="shared" si="18"/>
        <v>44.429118773946357</v>
      </c>
      <c r="H138">
        <f t="shared" si="25"/>
        <v>1973.9465950294325</v>
      </c>
      <c r="I138">
        <f t="shared" si="26"/>
        <v>-0.15373397499635419</v>
      </c>
      <c r="J138">
        <f t="shared" si="21"/>
        <v>0.15373397499635419</v>
      </c>
      <c r="K138">
        <f t="shared" si="22"/>
        <v>1.8005796249919221E-4</v>
      </c>
      <c r="L138">
        <f t="shared" si="23"/>
        <v>4.7892146885214497E-5</v>
      </c>
    </row>
    <row r="139" spans="1:12" x14ac:dyDescent="0.25">
      <c r="A139" s="1">
        <v>2016</v>
      </c>
      <c r="B139" s="1">
        <v>6</v>
      </c>
      <c r="C139" s="1">
        <v>287</v>
      </c>
      <c r="D139" s="1">
        <v>138</v>
      </c>
      <c r="E139">
        <f t="shared" si="16"/>
        <v>283.12203389830506</v>
      </c>
      <c r="F139">
        <f t="shared" si="24"/>
        <v>3.8779661016949376</v>
      </c>
      <c r="G139">
        <f t="shared" si="18"/>
        <v>3.8779661016949376</v>
      </c>
      <c r="H139">
        <f t="shared" si="25"/>
        <v>15.038621085895031</v>
      </c>
      <c r="I139">
        <f t="shared" si="26"/>
        <v>1.3512077009390026E-2</v>
      </c>
      <c r="J139">
        <f t="shared" si="21"/>
        <v>1.3512077009390026E-2</v>
      </c>
      <c r="K139">
        <f t="shared" si="22"/>
        <v>5.8686058472094378E-3</v>
      </c>
      <c r="L139">
        <f t="shared" si="23"/>
        <v>4.8561958989425625E-3</v>
      </c>
    </row>
    <row r="140" spans="1:12" x14ac:dyDescent="0.25">
      <c r="A140" s="1">
        <v>2016</v>
      </c>
      <c r="B140" s="1">
        <v>7</v>
      </c>
      <c r="C140" s="1">
        <v>307</v>
      </c>
      <c r="D140" s="1">
        <v>139</v>
      </c>
      <c r="E140">
        <f t="shared" si="16"/>
        <v>285.01384083044985</v>
      </c>
      <c r="F140">
        <f t="shared" si="24"/>
        <v>21.986159169550149</v>
      </c>
      <c r="G140">
        <f t="shared" si="18"/>
        <v>21.986159169550149</v>
      </c>
      <c r="H140">
        <f t="shared" si="25"/>
        <v>483.39119502879407</v>
      </c>
      <c r="I140">
        <f t="shared" si="26"/>
        <v>7.1616153646743161E-2</v>
      </c>
      <c r="J140">
        <f t="shared" si="21"/>
        <v>7.1616153646743161E-2</v>
      </c>
      <c r="K140">
        <f t="shared" si="22"/>
        <v>3.3743090991832272E-2</v>
      </c>
      <c r="L140">
        <f t="shared" si="23"/>
        <v>1.2997485384460312E-2</v>
      </c>
    </row>
    <row r="141" spans="1:12" x14ac:dyDescent="0.25">
      <c r="A141" s="1">
        <v>2016</v>
      </c>
      <c r="B141" s="1">
        <v>8</v>
      </c>
      <c r="C141" s="1">
        <v>272</v>
      </c>
      <c r="D141" s="1">
        <v>140</v>
      </c>
      <c r="E141">
        <f t="shared" si="16"/>
        <v>328.39372822299657</v>
      </c>
      <c r="F141">
        <f t="shared" si="24"/>
        <v>-56.393728222996572</v>
      </c>
      <c r="G141">
        <f t="shared" si="18"/>
        <v>56.393728222996572</v>
      </c>
      <c r="H141">
        <f t="shared" si="25"/>
        <v>3180.2525828891999</v>
      </c>
      <c r="I141">
        <f t="shared" si="26"/>
        <v>-0.2073298831727815</v>
      </c>
      <c r="J141">
        <f t="shared" si="21"/>
        <v>0.2073298831727815</v>
      </c>
      <c r="K141">
        <f t="shared" si="22"/>
        <v>1.0589490487421208E-2</v>
      </c>
      <c r="L141">
        <f t="shared" si="23"/>
        <v>4.7050713667820071E-2</v>
      </c>
    </row>
    <row r="142" spans="1:12" x14ac:dyDescent="0.25">
      <c r="A142" s="1">
        <v>2016</v>
      </c>
      <c r="B142" s="1">
        <v>9</v>
      </c>
      <c r="C142" s="1">
        <v>213</v>
      </c>
      <c r="D142" s="1">
        <v>141</v>
      </c>
      <c r="E142">
        <f t="shared" si="16"/>
        <v>240.99022801302931</v>
      </c>
      <c r="F142">
        <f t="shared" si="24"/>
        <v>-27.990228013029309</v>
      </c>
      <c r="G142">
        <f t="shared" si="18"/>
        <v>27.990228013029309</v>
      </c>
      <c r="H142">
        <f t="shared" si="25"/>
        <v>783.45286422137065</v>
      </c>
      <c r="I142">
        <f t="shared" si="26"/>
        <v>-0.13140952118793103</v>
      </c>
      <c r="J142">
        <f t="shared" si="21"/>
        <v>0.13140952118793103</v>
      </c>
      <c r="K142">
        <f t="shared" si="22"/>
        <v>3.925645664080113E-2</v>
      </c>
      <c r="L142">
        <f t="shared" si="23"/>
        <v>3.5266371310806942E-4</v>
      </c>
    </row>
    <row r="143" spans="1:12" x14ac:dyDescent="0.25">
      <c r="A143" s="1">
        <v>2016</v>
      </c>
      <c r="B143" s="1">
        <v>10</v>
      </c>
      <c r="C143" s="1">
        <v>209</v>
      </c>
      <c r="D143" s="1">
        <v>142</v>
      </c>
      <c r="E143">
        <f t="shared" si="16"/>
        <v>166.79779411764704</v>
      </c>
      <c r="F143">
        <f t="shared" si="24"/>
        <v>42.202205882352956</v>
      </c>
      <c r="G143">
        <f t="shared" si="18"/>
        <v>42.202205882352956</v>
      </c>
      <c r="H143">
        <f t="shared" si="25"/>
        <v>1781.0261813365064</v>
      </c>
      <c r="I143">
        <f t="shared" si="26"/>
        <v>0.20192443005910504</v>
      </c>
      <c r="J143">
        <f t="shared" si="21"/>
        <v>0.20192443005910504</v>
      </c>
      <c r="K143">
        <f t="shared" si="22"/>
        <v>8.4823450375259694E-5</v>
      </c>
      <c r="L143">
        <f t="shared" si="23"/>
        <v>9.1572995123738007E-5</v>
      </c>
    </row>
    <row r="144" spans="1:12" x14ac:dyDescent="0.25">
      <c r="A144" s="1">
        <v>2016</v>
      </c>
      <c r="B144" s="1">
        <v>11</v>
      </c>
      <c r="C144" s="1">
        <v>207</v>
      </c>
      <c r="D144" s="1">
        <v>143</v>
      </c>
      <c r="E144">
        <f t="shared" si="16"/>
        <v>205.075117370892</v>
      </c>
      <c r="F144">
        <f t="shared" si="24"/>
        <v>1.9248826291079979</v>
      </c>
      <c r="G144">
        <f t="shared" si="18"/>
        <v>1.9248826291079979</v>
      </c>
      <c r="H144">
        <f t="shared" si="25"/>
        <v>3.7051731358417181</v>
      </c>
      <c r="I144">
        <f t="shared" si="26"/>
        <v>9.2989498990724544E-3</v>
      </c>
      <c r="J144">
        <f t="shared" si="21"/>
        <v>9.2989498990724544E-3</v>
      </c>
      <c r="K144">
        <f t="shared" si="22"/>
        <v>6.5508451962893149E-2</v>
      </c>
      <c r="L144">
        <f t="shared" si="23"/>
        <v>6.0701533291325355E-2</v>
      </c>
    </row>
    <row r="145" spans="1:12" x14ac:dyDescent="0.25">
      <c r="A145" s="1">
        <v>2016</v>
      </c>
      <c r="B145" s="1">
        <v>12</v>
      </c>
      <c r="C145" s="1">
        <v>258</v>
      </c>
      <c r="D145" s="1">
        <v>144</v>
      </c>
      <c r="E145">
        <f t="shared" si="16"/>
        <v>205.01913875598086</v>
      </c>
      <c r="F145">
        <f t="shared" si="24"/>
        <v>52.980861244019138</v>
      </c>
      <c r="G145">
        <f t="shared" si="18"/>
        <v>52.980861244019138</v>
      </c>
      <c r="H145">
        <f t="shared" si="25"/>
        <v>2806.9716581580092</v>
      </c>
      <c r="I145">
        <f t="shared" si="26"/>
        <v>0.20535217536441527</v>
      </c>
      <c r="J145">
        <f t="shared" si="21"/>
        <v>0.20535217536441527</v>
      </c>
      <c r="K145">
        <f t="shared" si="22"/>
        <v>5.3302312404202599E-2</v>
      </c>
      <c r="L145">
        <f t="shared" si="23"/>
        <v>2.4037017006189532E-4</v>
      </c>
    </row>
    <row r="146" spans="1:12" x14ac:dyDescent="0.25">
      <c r="A146" s="1">
        <v>2017</v>
      </c>
      <c r="B146" s="1">
        <v>1</v>
      </c>
      <c r="C146" s="1">
        <v>262</v>
      </c>
      <c r="D146" s="1">
        <v>145</v>
      </c>
      <c r="E146">
        <f t="shared" si="16"/>
        <v>321.56521739130432</v>
      </c>
      <c r="F146">
        <f t="shared" si="24"/>
        <v>-59.565217391304316</v>
      </c>
      <c r="G146">
        <f t="shared" si="18"/>
        <v>59.565217391304316</v>
      </c>
      <c r="H146">
        <f t="shared" si="25"/>
        <v>3548.0151228733421</v>
      </c>
      <c r="I146">
        <f t="shared" si="26"/>
        <v>-0.22734815798207755</v>
      </c>
      <c r="J146">
        <f t="shared" si="21"/>
        <v>0.22734815798207755</v>
      </c>
      <c r="K146">
        <f t="shared" si="22"/>
        <v>1.7782512100859568E-2</v>
      </c>
      <c r="L146">
        <f t="shared" si="23"/>
        <v>2.2157799662024358E-2</v>
      </c>
    </row>
    <row r="147" spans="1:12" x14ac:dyDescent="0.25">
      <c r="A147" s="1">
        <v>2017</v>
      </c>
      <c r="B147" s="1">
        <v>2</v>
      </c>
      <c r="C147" s="1">
        <v>301</v>
      </c>
      <c r="D147" s="1">
        <v>146</v>
      </c>
      <c r="E147">
        <f t="shared" si="16"/>
        <v>266.06201550387595</v>
      </c>
      <c r="F147">
        <f t="shared" si="24"/>
        <v>34.937984496124045</v>
      </c>
      <c r="G147">
        <f t="shared" si="18"/>
        <v>34.937984496124045</v>
      </c>
      <c r="H147">
        <f t="shared" si="25"/>
        <v>1220.6627606514041</v>
      </c>
      <c r="I147">
        <f t="shared" si="26"/>
        <v>0.11607303819310313</v>
      </c>
      <c r="J147">
        <f t="shared" si="21"/>
        <v>0.11607303819310313</v>
      </c>
      <c r="K147">
        <f t="shared" si="22"/>
        <v>9.1010147903803615E-2</v>
      </c>
      <c r="L147">
        <f t="shared" si="23"/>
        <v>2.3355150605401706E-2</v>
      </c>
    </row>
    <row r="148" spans="1:12" x14ac:dyDescent="0.25">
      <c r="A148" s="1">
        <v>2017</v>
      </c>
      <c r="B148" s="1">
        <v>3</v>
      </c>
      <c r="C148" s="1">
        <v>255</v>
      </c>
      <c r="D148" s="1">
        <v>147</v>
      </c>
      <c r="E148">
        <f t="shared" si="16"/>
        <v>345.80534351145042</v>
      </c>
      <c r="F148">
        <f t="shared" si="24"/>
        <v>-90.805343511450417</v>
      </c>
      <c r="G148">
        <f t="shared" si="18"/>
        <v>90.805343511450417</v>
      </c>
      <c r="H148">
        <f t="shared" si="25"/>
        <v>8245.6104102325098</v>
      </c>
      <c r="I148">
        <f t="shared" si="26"/>
        <v>-0.3560993863194134</v>
      </c>
      <c r="J148">
        <f t="shared" si="21"/>
        <v>0.3560993863194134</v>
      </c>
      <c r="K148">
        <f t="shared" si="22"/>
        <v>0.12173285097875672</v>
      </c>
      <c r="L148">
        <f t="shared" si="23"/>
        <v>3.8446751249519413E-2</v>
      </c>
    </row>
    <row r="149" spans="1:12" x14ac:dyDescent="0.25">
      <c r="A149" s="1">
        <v>2017</v>
      </c>
      <c r="B149" s="1">
        <v>4</v>
      </c>
      <c r="C149" s="1">
        <v>305</v>
      </c>
      <c r="D149" s="1">
        <v>148</v>
      </c>
      <c r="E149">
        <f t="shared" si="16"/>
        <v>216.02990033222591</v>
      </c>
      <c r="F149">
        <f t="shared" si="24"/>
        <v>88.970099667774093</v>
      </c>
      <c r="G149">
        <f t="shared" si="18"/>
        <v>88.970099667774093</v>
      </c>
      <c r="H149">
        <f t="shared" si="25"/>
        <v>7915.6786348936557</v>
      </c>
      <c r="I149">
        <f t="shared" si="26"/>
        <v>0.29170524481237409</v>
      </c>
      <c r="J149">
        <f t="shared" si="21"/>
        <v>0.29170524481237409</v>
      </c>
      <c r="K149">
        <f t="shared" si="22"/>
        <v>4.654830522773528E-2</v>
      </c>
      <c r="L149">
        <f t="shared" si="23"/>
        <v>3.8699274388605221E-4</v>
      </c>
    </row>
    <row r="150" spans="1:12" x14ac:dyDescent="0.25">
      <c r="A150" s="1">
        <v>2017</v>
      </c>
      <c r="B150" s="1">
        <v>5</v>
      </c>
      <c r="C150" s="1">
        <v>299</v>
      </c>
      <c r="D150" s="1">
        <v>149</v>
      </c>
      <c r="E150">
        <f t="shared" si="16"/>
        <v>364.80392156862746</v>
      </c>
      <c r="F150">
        <f t="shared" si="24"/>
        <v>-65.803921568627459</v>
      </c>
      <c r="G150">
        <f t="shared" si="18"/>
        <v>65.803921568627459</v>
      </c>
      <c r="H150">
        <f t="shared" si="25"/>
        <v>4330.1560938100738</v>
      </c>
      <c r="I150">
        <f t="shared" si="26"/>
        <v>-0.22008000524624569</v>
      </c>
      <c r="J150">
        <f t="shared" si="21"/>
        <v>0.22008000524624569</v>
      </c>
      <c r="K150">
        <f t="shared" si="22"/>
        <v>3.2776707921933533E-3</v>
      </c>
      <c r="L150">
        <f t="shared" si="23"/>
        <v>5.9171597633136102E-3</v>
      </c>
    </row>
    <row r="151" spans="1:12" x14ac:dyDescent="0.25">
      <c r="A151" s="1">
        <v>2017</v>
      </c>
      <c r="B151" s="1">
        <v>6</v>
      </c>
      <c r="C151" s="1">
        <v>276</v>
      </c>
      <c r="D151" s="1">
        <v>150</v>
      </c>
      <c r="E151">
        <f t="shared" si="16"/>
        <v>293.11803278688524</v>
      </c>
      <c r="F151">
        <f t="shared" si="24"/>
        <v>-17.118032786885237</v>
      </c>
      <c r="G151">
        <f t="shared" si="18"/>
        <v>17.118032786885237</v>
      </c>
      <c r="H151">
        <f t="shared" si="25"/>
        <v>293.02704649287796</v>
      </c>
      <c r="I151">
        <f t="shared" si="26"/>
        <v>-6.2021857923497237E-2</v>
      </c>
      <c r="J151">
        <f t="shared" si="21"/>
        <v>6.2021857923497237E-2</v>
      </c>
      <c r="K151">
        <f t="shared" si="22"/>
        <v>2.2316429470711861E-2</v>
      </c>
      <c r="L151">
        <f t="shared" si="23"/>
        <v>5.2509976895610171E-3</v>
      </c>
    </row>
    <row r="152" spans="1:12" x14ac:dyDescent="0.25">
      <c r="A152" s="1">
        <v>2017</v>
      </c>
      <c r="B152" s="1">
        <v>7</v>
      </c>
      <c r="C152" s="1">
        <v>296</v>
      </c>
      <c r="D152" s="1">
        <v>151</v>
      </c>
      <c r="E152">
        <f t="shared" si="16"/>
        <v>254.76923076923077</v>
      </c>
      <c r="F152">
        <f t="shared" si="24"/>
        <v>41.230769230769226</v>
      </c>
      <c r="G152">
        <f t="shared" si="18"/>
        <v>41.230769230769226</v>
      </c>
      <c r="H152">
        <f t="shared" si="25"/>
        <v>1699.9763313609465</v>
      </c>
      <c r="I152">
        <f t="shared" si="26"/>
        <v>0.13929313929313927</v>
      </c>
      <c r="J152">
        <f t="shared" si="21"/>
        <v>0.13929313929313927</v>
      </c>
      <c r="K152">
        <f t="shared" si="22"/>
        <v>2.4624899352681275E-2</v>
      </c>
      <c r="L152">
        <f t="shared" si="23"/>
        <v>7.1334002921840754E-3</v>
      </c>
    </row>
    <row r="153" spans="1:12" x14ac:dyDescent="0.25">
      <c r="A153" s="1">
        <v>2017</v>
      </c>
      <c r="B153" s="1">
        <v>8</v>
      </c>
      <c r="C153" s="1">
        <v>271</v>
      </c>
      <c r="D153" s="1">
        <v>152</v>
      </c>
      <c r="E153">
        <f t="shared" si="16"/>
        <v>317.44927536231887</v>
      </c>
      <c r="F153">
        <f t="shared" si="24"/>
        <v>-46.449275362318872</v>
      </c>
      <c r="G153">
        <f t="shared" si="18"/>
        <v>46.449275362318872</v>
      </c>
      <c r="H153">
        <f t="shared" si="25"/>
        <v>2157.5351816845227</v>
      </c>
      <c r="I153">
        <f t="shared" si="26"/>
        <v>-0.17139954008235747</v>
      </c>
      <c r="J153">
        <f t="shared" si="21"/>
        <v>0.17139954008235747</v>
      </c>
      <c r="K153">
        <f t="shared" si="22"/>
        <v>7.9160656933868045E-3</v>
      </c>
      <c r="L153">
        <f t="shared" si="23"/>
        <v>3.0078566468321515E-2</v>
      </c>
    </row>
    <row r="154" spans="1:12" x14ac:dyDescent="0.25">
      <c r="A154" s="1">
        <v>2017</v>
      </c>
      <c r="B154" s="1">
        <v>9</v>
      </c>
      <c r="C154" s="1">
        <v>224</v>
      </c>
      <c r="D154" s="1">
        <v>153</v>
      </c>
      <c r="E154">
        <f t="shared" si="16"/>
        <v>248.11148648648648</v>
      </c>
      <c r="F154">
        <f t="shared" si="24"/>
        <v>-24.111486486486484</v>
      </c>
      <c r="G154">
        <f t="shared" si="18"/>
        <v>24.111486486486484</v>
      </c>
      <c r="H154">
        <f t="shared" si="25"/>
        <v>581.36378058802029</v>
      </c>
      <c r="I154">
        <f t="shared" si="26"/>
        <v>-0.10764056467181467</v>
      </c>
      <c r="J154">
        <f t="shared" si="21"/>
        <v>0.10764056467181467</v>
      </c>
      <c r="K154">
        <f t="shared" si="22"/>
        <v>1.4366492893504137E-2</v>
      </c>
      <c r="L154">
        <f t="shared" si="23"/>
        <v>2.8698979591836732E-3</v>
      </c>
    </row>
    <row r="155" spans="1:12" x14ac:dyDescent="0.25">
      <c r="A155" s="1">
        <v>2017</v>
      </c>
      <c r="B155" s="1">
        <v>10</v>
      </c>
      <c r="C155" s="1">
        <v>212</v>
      </c>
      <c r="D155" s="1">
        <v>154</v>
      </c>
      <c r="E155">
        <f t="shared" si="16"/>
        <v>185.15129151291512</v>
      </c>
      <c r="F155">
        <f t="shared" si="24"/>
        <v>26.848708487084878</v>
      </c>
      <c r="G155">
        <f t="shared" si="18"/>
        <v>26.848708487084878</v>
      </c>
      <c r="H155">
        <f t="shared" si="25"/>
        <v>720.85314742446349</v>
      </c>
      <c r="I155">
        <f t="shared" si="26"/>
        <v>0.12664485135417394</v>
      </c>
      <c r="J155">
        <f t="shared" si="21"/>
        <v>0.12664485135417394</v>
      </c>
      <c r="K155">
        <f t="shared" si="22"/>
        <v>7.4978794472577255E-3</v>
      </c>
      <c r="L155">
        <f t="shared" si="23"/>
        <v>1.0902456390174439E-3</v>
      </c>
    </row>
    <row r="156" spans="1:12" x14ac:dyDescent="0.25">
      <c r="A156" s="1">
        <v>2017</v>
      </c>
      <c r="B156" s="1">
        <v>11</v>
      </c>
      <c r="C156" s="1">
        <v>219</v>
      </c>
      <c r="D156" s="1">
        <v>155</v>
      </c>
      <c r="E156">
        <f t="shared" si="16"/>
        <v>200.64285714285714</v>
      </c>
      <c r="F156">
        <f t="shared" si="24"/>
        <v>18.357142857142861</v>
      </c>
      <c r="G156">
        <f t="shared" si="18"/>
        <v>18.357142857142861</v>
      </c>
      <c r="H156">
        <f t="shared" si="25"/>
        <v>336.98469387755119</v>
      </c>
      <c r="I156">
        <f t="shared" si="26"/>
        <v>8.382257012394001E-2</v>
      </c>
      <c r="J156">
        <f t="shared" si="21"/>
        <v>8.382257012394001E-2</v>
      </c>
      <c r="K156">
        <f t="shared" si="22"/>
        <v>3.4655253056600846E-2</v>
      </c>
      <c r="L156">
        <f t="shared" si="23"/>
        <v>4.8039031713267025E-2</v>
      </c>
    </row>
    <row r="157" spans="1:12" ht="16.5" thickBot="1" x14ac:dyDescent="0.3">
      <c r="A157" s="5">
        <v>2017</v>
      </c>
      <c r="B157" s="5">
        <v>12</v>
      </c>
      <c r="C157" s="5">
        <v>267</v>
      </c>
      <c r="D157" s="5">
        <v>156</v>
      </c>
      <c r="E157" s="6">
        <f t="shared" si="16"/>
        <v>226.23113207547169</v>
      </c>
      <c r="F157" s="6">
        <f t="shared" si="24"/>
        <v>40.768867924528308</v>
      </c>
      <c r="G157" s="6">
        <f t="shared" si="18"/>
        <v>40.768867924528308</v>
      </c>
      <c r="H157" s="6">
        <f t="shared" si="25"/>
        <v>1662.100591847633</v>
      </c>
      <c r="I157" s="6">
        <f t="shared" si="26"/>
        <v>0.15269238923044309</v>
      </c>
      <c r="J157" s="6">
        <f t="shared" si="21"/>
        <v>0.15269238923044309</v>
      </c>
      <c r="K157" s="6"/>
      <c r="L157" s="6"/>
    </row>
    <row r="158" spans="1:12" x14ac:dyDescent="0.25">
      <c r="A158" s="1">
        <v>2018</v>
      </c>
      <c r="B158" s="1">
        <v>1</v>
      </c>
      <c r="C158" s="1"/>
      <c r="D158" s="1">
        <v>157</v>
      </c>
      <c r="E158" s="15">
        <f>$C$157*($C$157/$C$156)</f>
        <v>325.52054794520546</v>
      </c>
      <c r="F158" s="15"/>
      <c r="G158" s="15"/>
      <c r="H158" s="15"/>
      <c r="I158" s="15"/>
      <c r="J158" s="15"/>
      <c r="K158" s="15"/>
      <c r="L158" s="15"/>
    </row>
    <row r="159" spans="1:12" x14ac:dyDescent="0.25">
      <c r="A159" s="1">
        <v>2018</v>
      </c>
      <c r="B159" s="1">
        <v>2</v>
      </c>
      <c r="C159" s="1"/>
      <c r="D159" s="1">
        <v>158</v>
      </c>
      <c r="E159" s="15">
        <f>$C$157*($C$157/$C$156)^2</f>
        <v>396.86751735785327</v>
      </c>
      <c r="F159" s="15"/>
      <c r="G159" s="15"/>
      <c r="H159" s="15"/>
      <c r="I159" s="15"/>
      <c r="J159" s="15"/>
      <c r="K159" s="15"/>
      <c r="L159" s="15"/>
    </row>
    <row r="160" spans="1:12" x14ac:dyDescent="0.25">
      <c r="A160" s="1">
        <v>2018</v>
      </c>
      <c r="B160" s="1">
        <v>3</v>
      </c>
      <c r="C160" s="1"/>
      <c r="D160" s="1">
        <v>159</v>
      </c>
      <c r="E160" s="15">
        <f>$C$157*($C$157/$C$156)^3</f>
        <v>483.85217869656083</v>
      </c>
      <c r="F160" s="15"/>
      <c r="G160" s="15"/>
      <c r="H160" s="15"/>
      <c r="I160" s="15"/>
      <c r="J160" s="15"/>
      <c r="K160" s="15"/>
      <c r="L160" s="15"/>
    </row>
    <row r="161" spans="1:12" x14ac:dyDescent="0.25">
      <c r="A161" s="1">
        <v>2018</v>
      </c>
      <c r="B161" s="1">
        <v>4</v>
      </c>
      <c r="C161" s="1"/>
      <c r="D161" s="1">
        <v>160</v>
      </c>
      <c r="E161" s="15">
        <f>$C$157*($C$157/$C$156)^4</f>
        <v>589.9019712875878</v>
      </c>
      <c r="F161" s="15"/>
      <c r="G161" s="15"/>
      <c r="H161" s="15"/>
      <c r="I161" s="15"/>
      <c r="J161" s="15"/>
      <c r="K161" s="15"/>
      <c r="L161" s="15"/>
    </row>
    <row r="162" spans="1:12" x14ac:dyDescent="0.25">
      <c r="A162" s="1">
        <v>2018</v>
      </c>
      <c r="B162" s="1">
        <v>5</v>
      </c>
      <c r="C162" s="1"/>
      <c r="D162" s="1">
        <v>161</v>
      </c>
      <c r="E162" s="15">
        <f>$C$157*($C$157/$C$156)^5</f>
        <v>719.19555403555228</v>
      </c>
      <c r="F162" s="15"/>
      <c r="G162" s="15"/>
      <c r="H162" s="15"/>
      <c r="I162" s="15"/>
      <c r="J162" s="15"/>
      <c r="K162" s="15"/>
      <c r="L162" s="15"/>
    </row>
    <row r="163" spans="1:12" x14ac:dyDescent="0.25">
      <c r="A163" s="1">
        <v>2018</v>
      </c>
      <c r="B163" s="1">
        <v>6</v>
      </c>
      <c r="C163" s="1"/>
      <c r="D163" s="1">
        <v>162</v>
      </c>
      <c r="E163" s="15">
        <f>$C$157*($C$157/$C$156)^6</f>
        <v>876.82745628991995</v>
      </c>
      <c r="F163" s="15"/>
      <c r="G163" s="15"/>
      <c r="H163" s="15"/>
      <c r="I163" s="15"/>
      <c r="J163" s="15"/>
      <c r="K163" s="15"/>
      <c r="L163" s="15"/>
    </row>
    <row r="164" spans="1:12" x14ac:dyDescent="0.25">
      <c r="A164" s="1">
        <v>2018</v>
      </c>
      <c r="B164" s="1">
        <v>7</v>
      </c>
      <c r="C164" s="1"/>
      <c r="D164" s="1">
        <v>163</v>
      </c>
      <c r="E164" s="15">
        <f>$C$157*($C$157/$C$156)^7</f>
        <v>1069.0088165726422</v>
      </c>
      <c r="F164" s="15"/>
      <c r="G164" s="15"/>
      <c r="H164" s="15"/>
      <c r="I164" s="15"/>
      <c r="J164" s="15"/>
      <c r="K164" s="15"/>
      <c r="L164" s="15"/>
    </row>
    <row r="165" spans="1:12" x14ac:dyDescent="0.25">
      <c r="A165" s="1">
        <v>2018</v>
      </c>
      <c r="B165" s="1">
        <v>8</v>
      </c>
      <c r="C165" s="1"/>
      <c r="D165" s="1">
        <v>164</v>
      </c>
      <c r="E165" s="15">
        <f>$C$157*($C$157/$C$156)^8</f>
        <v>1303.312118835139</v>
      </c>
      <c r="F165" s="15"/>
      <c r="G165" s="15"/>
      <c r="H165" s="15"/>
      <c r="I165" s="15"/>
      <c r="J165" s="15"/>
      <c r="K165" s="15"/>
      <c r="L165" s="15"/>
    </row>
    <row r="166" spans="1:12" x14ac:dyDescent="0.25">
      <c r="A166" s="1">
        <v>2018</v>
      </c>
      <c r="B166" s="1">
        <v>9</v>
      </c>
      <c r="C166" s="1"/>
      <c r="D166" s="1">
        <v>165</v>
      </c>
      <c r="E166" s="15">
        <f>$C$157*($C$157/$C$156)^9</f>
        <v>1588.9695695387311</v>
      </c>
      <c r="F166" s="15"/>
      <c r="G166" s="15"/>
      <c r="H166" s="15"/>
      <c r="I166" s="15"/>
      <c r="J166" s="15"/>
      <c r="K166" s="15"/>
      <c r="L166" s="15"/>
    </row>
    <row r="167" spans="1:12" x14ac:dyDescent="0.25">
      <c r="A167" s="1">
        <v>2018</v>
      </c>
      <c r="B167" s="1">
        <v>10</v>
      </c>
      <c r="C167" s="1"/>
      <c r="D167" s="1">
        <v>166</v>
      </c>
      <c r="E167" s="15">
        <f>$C$157*($C$157/$C$156)^10</f>
        <v>1937.2368724513296</v>
      </c>
      <c r="F167" s="15"/>
      <c r="G167" s="15"/>
      <c r="H167" s="15"/>
      <c r="I167" s="15"/>
      <c r="J167" s="15"/>
      <c r="K167" s="15"/>
      <c r="L167" s="15"/>
    </row>
    <row r="168" spans="1:12" x14ac:dyDescent="0.25">
      <c r="A168" s="1">
        <v>2018</v>
      </c>
      <c r="B168" s="1">
        <v>11</v>
      </c>
      <c r="C168" s="1"/>
      <c r="D168" s="1">
        <v>167</v>
      </c>
      <c r="E168" s="15">
        <f>$C$157*($C$157/$C$156)^11</f>
        <v>2361.8367349064156</v>
      </c>
      <c r="F168" s="15"/>
      <c r="G168" s="15"/>
      <c r="H168" s="15"/>
      <c r="I168" s="15"/>
      <c r="J168" s="15"/>
      <c r="K168" s="15"/>
      <c r="L168" s="15"/>
    </row>
    <row r="169" spans="1:12" x14ac:dyDescent="0.25">
      <c r="A169" s="1">
        <v>2018</v>
      </c>
      <c r="B169" s="1">
        <v>12</v>
      </c>
      <c r="C169" s="1"/>
      <c r="D169" s="1">
        <v>168</v>
      </c>
      <c r="E169" s="15">
        <f>$C$157*($C$157/$C$156)^12</f>
        <v>2879.4995809133011</v>
      </c>
      <c r="F169" s="15"/>
      <c r="G169" s="15"/>
      <c r="H169" s="15"/>
      <c r="I169" s="15"/>
      <c r="J169" s="15"/>
      <c r="K169" s="15"/>
      <c r="L169" s="15"/>
    </row>
    <row r="170" spans="1:12" x14ac:dyDescent="0.25">
      <c r="A170" s="1">
        <v>2019</v>
      </c>
      <c r="B170" s="1">
        <v>1</v>
      </c>
      <c r="C170" s="1"/>
      <c r="D170" s="1">
        <v>169</v>
      </c>
      <c r="E170" s="15">
        <f>$C$157*($C$157/$C$156)^13</f>
        <v>3510.6227767299151</v>
      </c>
      <c r="F170" s="15"/>
      <c r="G170" s="15"/>
      <c r="H170" s="15"/>
      <c r="I170" s="15"/>
      <c r="J170" s="15"/>
      <c r="K170" s="15"/>
      <c r="L170" s="15"/>
    </row>
    <row r="171" spans="1:12" x14ac:dyDescent="0.25">
      <c r="A171" s="1">
        <v>2019</v>
      </c>
      <c r="B171" s="1">
        <v>2</v>
      </c>
      <c r="C171" s="1"/>
      <c r="D171" s="1">
        <v>170</v>
      </c>
      <c r="E171" s="15">
        <f>$C$157*($C$157/$C$156)^14</f>
        <v>4280.0743442323619</v>
      </c>
      <c r="F171" s="15"/>
      <c r="G171" s="15"/>
      <c r="H171" s="15"/>
      <c r="I171" s="15"/>
      <c r="J171" s="15"/>
      <c r="K171" s="15"/>
      <c r="L171" s="15"/>
    </row>
    <row r="172" spans="1:12" x14ac:dyDescent="0.25">
      <c r="A172" s="1">
        <v>2019</v>
      </c>
      <c r="B172" s="1">
        <v>3</v>
      </c>
      <c r="C172" s="1"/>
      <c r="D172" s="1">
        <v>171</v>
      </c>
      <c r="E172" s="15">
        <f>$C$157*($C$157/$C$156)^15</f>
        <v>5218.1728306394552</v>
      </c>
      <c r="F172" s="15"/>
      <c r="G172" s="15"/>
      <c r="H172" s="15"/>
      <c r="I172" s="15"/>
      <c r="J172" s="15"/>
      <c r="K172" s="15"/>
      <c r="L172" s="15"/>
    </row>
    <row r="173" spans="1:12" x14ac:dyDescent="0.25">
      <c r="A173" s="1">
        <v>2019</v>
      </c>
      <c r="B173" s="1">
        <v>4</v>
      </c>
      <c r="C173" s="1"/>
      <c r="D173" s="1">
        <v>172</v>
      </c>
      <c r="E173" s="15">
        <f>$C$157*($C$157/$C$156)^16</f>
        <v>6361.8819442042668</v>
      </c>
      <c r="F173" s="15"/>
      <c r="G173" s="15"/>
      <c r="H173" s="15"/>
      <c r="I173" s="15"/>
      <c r="J173" s="15"/>
      <c r="K173" s="15"/>
      <c r="L173" s="15"/>
    </row>
    <row r="174" spans="1:12" x14ac:dyDescent="0.25">
      <c r="A174" s="1">
        <v>2019</v>
      </c>
      <c r="B174" s="1">
        <v>5</v>
      </c>
      <c r="C174" s="1"/>
      <c r="D174" s="1">
        <v>173</v>
      </c>
      <c r="E174" s="15">
        <f>$C$157*($C$157/$C$156)^17</f>
        <v>7756.2670278654759</v>
      </c>
      <c r="F174" s="15"/>
      <c r="G174" s="15"/>
      <c r="H174" s="15"/>
      <c r="I174" s="15"/>
      <c r="J174" s="15"/>
      <c r="K174" s="15"/>
      <c r="L174" s="15"/>
    </row>
    <row r="175" spans="1:12" x14ac:dyDescent="0.25">
      <c r="A175" s="1">
        <v>2019</v>
      </c>
      <c r="B175" s="1">
        <v>6</v>
      </c>
      <c r="C175" s="1"/>
      <c r="D175" s="1">
        <v>174</v>
      </c>
      <c r="E175" s="15">
        <f>$C$157*($C$157/$C$156)^18</f>
        <v>9456.2707600003741</v>
      </c>
      <c r="F175" s="15"/>
      <c r="G175" s="15"/>
      <c r="H175" s="15"/>
      <c r="I175" s="15"/>
      <c r="J175" s="15"/>
      <c r="K175" s="15"/>
      <c r="L175" s="15"/>
    </row>
    <row r="176" spans="1:12" x14ac:dyDescent="0.25">
      <c r="A176" s="1">
        <v>2019</v>
      </c>
      <c r="B176" s="1">
        <v>7</v>
      </c>
      <c r="C176" s="1"/>
      <c r="D176" s="1">
        <v>175</v>
      </c>
      <c r="E176" s="15">
        <f>$C$157*($C$157/$C$156)^19</f>
        <v>11528.87804986347</v>
      </c>
      <c r="F176" s="15"/>
      <c r="G176" s="15"/>
      <c r="H176" s="15"/>
      <c r="I176" s="15"/>
      <c r="J176" s="15"/>
      <c r="K176" s="15"/>
      <c r="L176" s="15"/>
    </row>
    <row r="177" spans="1:12" x14ac:dyDescent="0.25">
      <c r="A177" s="1">
        <v>2019</v>
      </c>
      <c r="B177" s="1">
        <v>8</v>
      </c>
      <c r="C177" s="1"/>
      <c r="D177" s="1">
        <v>176</v>
      </c>
      <c r="E177" s="15">
        <f>$C$157*($C$157/$C$156)^20</f>
        <v>14055.755430655463</v>
      </c>
      <c r="F177" s="15"/>
      <c r="G177" s="15"/>
      <c r="H177" s="15"/>
      <c r="I177" s="15"/>
      <c r="J177" s="15"/>
      <c r="K177" s="15"/>
      <c r="L177" s="15"/>
    </row>
    <row r="178" spans="1:12" x14ac:dyDescent="0.25">
      <c r="A178" s="1">
        <v>2019</v>
      </c>
      <c r="B178" s="1">
        <v>9</v>
      </c>
      <c r="C178" s="1"/>
      <c r="D178" s="1">
        <v>177</v>
      </c>
      <c r="E178" s="15">
        <f>$C$157*($C$157/$C$156)^21</f>
        <v>17136.468949703238</v>
      </c>
      <c r="F178" s="15"/>
      <c r="G178" s="15"/>
      <c r="H178" s="15"/>
      <c r="I178" s="15"/>
      <c r="J178" s="15"/>
      <c r="K178" s="15"/>
      <c r="L178" s="15"/>
    </row>
    <row r="179" spans="1:12" x14ac:dyDescent="0.25">
      <c r="A179" s="1">
        <v>2019</v>
      </c>
      <c r="B179" s="1">
        <v>10</v>
      </c>
      <c r="C179" s="1"/>
      <c r="D179" s="1">
        <v>178</v>
      </c>
      <c r="E179" s="15">
        <f>$C$157*($C$157/$C$156)^22</f>
        <v>20892.40734963819</v>
      </c>
      <c r="F179" s="15"/>
      <c r="G179" s="15"/>
      <c r="H179" s="15"/>
      <c r="I179" s="15"/>
      <c r="J179" s="15"/>
      <c r="K179" s="15"/>
      <c r="L179" s="15"/>
    </row>
    <row r="180" spans="1:12" x14ac:dyDescent="0.25">
      <c r="A180" s="1">
        <v>2019</v>
      </c>
      <c r="B180" s="1">
        <v>11</v>
      </c>
      <c r="C180" s="1"/>
      <c r="D180" s="1">
        <v>179</v>
      </c>
      <c r="E180" s="15">
        <f>$C$157*($C$157/$C$156)^23</f>
        <v>25471.565124901361</v>
      </c>
      <c r="F180" s="15"/>
      <c r="G180" s="15"/>
      <c r="H180" s="15"/>
      <c r="I180" s="15"/>
      <c r="J180" s="15"/>
      <c r="K180" s="15"/>
      <c r="L180" s="15"/>
    </row>
    <row r="181" spans="1:12" x14ac:dyDescent="0.25">
      <c r="A181" s="1">
        <v>2019</v>
      </c>
      <c r="B181" s="1">
        <v>12</v>
      </c>
      <c r="C181" s="1"/>
      <c r="D181" s="1">
        <v>180</v>
      </c>
      <c r="E181" s="15">
        <f>$C$157*($C$157/$C$156)^24</f>
        <v>31054.373919400285</v>
      </c>
      <c r="F181" s="15"/>
      <c r="G181" s="15"/>
      <c r="H181" s="15"/>
      <c r="I181" s="15"/>
      <c r="J181" s="15"/>
      <c r="K181" s="15"/>
      <c r="L181" s="15"/>
    </row>
  </sheetData>
  <mergeCells count="2">
    <mergeCell ref="R2:S2"/>
    <mergeCell ref="N2:O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naive</vt:lpstr>
      <vt:lpstr>naive trend</vt:lpstr>
      <vt:lpstr>naive seasonal</vt:lpstr>
      <vt:lpstr>naive trend and seasonal</vt:lpstr>
      <vt:lpstr>naive rate of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Ho Yan</dc:creator>
  <cp:lastModifiedBy>YAN Man Ho</cp:lastModifiedBy>
  <dcterms:created xsi:type="dcterms:W3CDTF">2022-09-27T05:15:38Z</dcterms:created>
  <dcterms:modified xsi:type="dcterms:W3CDTF">2022-11-27T13:01:15Z</dcterms:modified>
</cp:coreProperties>
</file>